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19\"/>
    </mc:Choice>
  </mc:AlternateContent>
  <bookViews>
    <workbookView xWindow="0" yWindow="11700" windowWidth="15285" windowHeight="11640" activeTab="1"/>
  </bookViews>
  <sheets>
    <sheet name="Rozpočet 2019" sheetId="2" r:id="rId1"/>
    <sheet name="Príloha 2019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L604" i="1" l="1"/>
  <c r="L605" i="1"/>
  <c r="K604" i="1"/>
  <c r="K605" i="1"/>
  <c r="K745" i="1" l="1"/>
  <c r="L745" i="1"/>
  <c r="J745" i="1"/>
  <c r="J605" i="1"/>
  <c r="K6" i="1"/>
  <c r="L6" i="1"/>
  <c r="G34" i="2" l="1"/>
  <c r="H34" i="2"/>
  <c r="I34" i="2"/>
  <c r="J34" i="2"/>
  <c r="K34" i="2"/>
  <c r="L34" i="2"/>
  <c r="F34" i="2"/>
  <c r="G814" i="1" l="1"/>
  <c r="H814" i="1"/>
  <c r="I814" i="1"/>
  <c r="K814" i="1"/>
  <c r="L814" i="1"/>
  <c r="G65" i="2"/>
  <c r="H65" i="2"/>
  <c r="I65" i="2"/>
  <c r="J65" i="2"/>
  <c r="K65" i="2"/>
  <c r="L65" i="2"/>
  <c r="J178" i="1"/>
  <c r="F178" i="1"/>
  <c r="F814" i="1" s="1"/>
  <c r="F387" i="2" s="1"/>
  <c r="G178" i="1"/>
  <c r="H178" i="1"/>
  <c r="I178" i="1"/>
  <c r="K178" i="1"/>
  <c r="L178" i="1"/>
  <c r="J814" i="1"/>
  <c r="J387" i="2" s="1"/>
  <c r="G387" i="2"/>
  <c r="H387" i="2"/>
  <c r="I387" i="2"/>
  <c r="K387" i="2"/>
  <c r="L387" i="2"/>
  <c r="F65" i="2" l="1"/>
  <c r="J176" i="1"/>
  <c r="K176" i="1"/>
  <c r="L176" i="1"/>
  <c r="F176" i="1"/>
  <c r="G176" i="1"/>
  <c r="H176" i="1"/>
  <c r="I176" i="1"/>
  <c r="K773" i="1" l="1"/>
  <c r="L773" i="1"/>
  <c r="K350" i="2" l="1"/>
  <c r="L350" i="2"/>
  <c r="G780" i="1"/>
  <c r="G357" i="2" s="1"/>
  <c r="H780" i="1"/>
  <c r="H357" i="2" s="1"/>
  <c r="I780" i="1"/>
  <c r="I357" i="2" s="1"/>
  <c r="J780" i="1"/>
  <c r="J357" i="2" s="1"/>
  <c r="K780" i="1"/>
  <c r="K357" i="2" s="1"/>
  <c r="L780" i="1"/>
  <c r="L772" i="1" s="1"/>
  <c r="F780" i="1"/>
  <c r="F357" i="2" s="1"/>
  <c r="G773" i="1"/>
  <c r="H773" i="1"/>
  <c r="I773" i="1"/>
  <c r="J773" i="1"/>
  <c r="J350" i="2" s="1"/>
  <c r="F773" i="1"/>
  <c r="F772" i="1" s="1"/>
  <c r="I772" i="1" l="1"/>
  <c r="G772" i="1"/>
  <c r="H772" i="1"/>
  <c r="J772" i="1"/>
  <c r="F350" i="2"/>
  <c r="I350" i="2"/>
  <c r="H350" i="2"/>
  <c r="G350" i="2"/>
  <c r="K772" i="1"/>
  <c r="L357" i="2"/>
  <c r="G356" i="2"/>
  <c r="H356" i="2"/>
  <c r="I356" i="2"/>
  <c r="J356" i="2"/>
  <c r="K356" i="2"/>
  <c r="L356" i="2"/>
  <c r="F356" i="2"/>
  <c r="G321" i="2"/>
  <c r="H321" i="2"/>
  <c r="I321" i="2"/>
  <c r="J321" i="2"/>
  <c r="K321" i="2"/>
  <c r="L321" i="2"/>
  <c r="F321" i="2"/>
  <c r="I745" i="1"/>
  <c r="G334" i="2"/>
  <c r="H334" i="2"/>
  <c r="I334" i="2"/>
  <c r="J334" i="2"/>
  <c r="K334" i="2"/>
  <c r="L334" i="2"/>
  <c r="G335" i="2"/>
  <c r="H335" i="2"/>
  <c r="I335" i="2"/>
  <c r="J335" i="2"/>
  <c r="K335" i="2"/>
  <c r="L335" i="2"/>
  <c r="G336" i="2"/>
  <c r="H336" i="2"/>
  <c r="I336" i="2"/>
  <c r="J336" i="2"/>
  <c r="K336" i="2"/>
  <c r="L336" i="2"/>
  <c r="F335" i="2"/>
  <c r="F336" i="2"/>
  <c r="F334" i="2"/>
  <c r="G333" i="2"/>
  <c r="H333" i="2"/>
  <c r="I333" i="2"/>
  <c r="J333" i="2"/>
  <c r="K333" i="2"/>
  <c r="L333" i="2"/>
  <c r="F333" i="2"/>
  <c r="G316" i="2"/>
  <c r="H316" i="2"/>
  <c r="I316" i="2"/>
  <c r="J316" i="2"/>
  <c r="K316" i="2"/>
  <c r="L316" i="2"/>
  <c r="F316" i="2"/>
  <c r="I726" i="1"/>
  <c r="G308" i="2"/>
  <c r="H308" i="2"/>
  <c r="I308" i="2"/>
  <c r="J308" i="2"/>
  <c r="K308" i="2"/>
  <c r="L308" i="2"/>
  <c r="F308" i="2"/>
  <c r="G154" i="2"/>
  <c r="H154" i="2"/>
  <c r="I154" i="2"/>
  <c r="J154" i="2"/>
  <c r="K154" i="2"/>
  <c r="L154" i="2"/>
  <c r="G155" i="2"/>
  <c r="H155" i="2"/>
  <c r="I155" i="2"/>
  <c r="J155" i="2"/>
  <c r="K155" i="2"/>
  <c r="L155" i="2"/>
  <c r="F155" i="2"/>
  <c r="F154" i="2"/>
  <c r="I572" i="1"/>
  <c r="G32" i="2" l="1"/>
  <c r="H32" i="2"/>
  <c r="I32" i="2"/>
  <c r="J32" i="2"/>
  <c r="K32" i="2"/>
  <c r="L32" i="2"/>
  <c r="F32" i="2"/>
  <c r="L213" i="2"/>
  <c r="K213" i="2"/>
  <c r="J213" i="2"/>
  <c r="I213" i="2"/>
  <c r="H213" i="2"/>
  <c r="G213" i="2"/>
  <c r="F213" i="2"/>
  <c r="G626" i="1"/>
  <c r="H626" i="1"/>
  <c r="I626" i="1"/>
  <c r="J626" i="1"/>
  <c r="K626" i="1"/>
  <c r="L626" i="1"/>
  <c r="F626" i="1"/>
  <c r="F391" i="2" l="1"/>
  <c r="G370" i="2"/>
  <c r="H370" i="2"/>
  <c r="I370" i="2"/>
  <c r="J370" i="2"/>
  <c r="K370" i="2"/>
  <c r="L370" i="2"/>
  <c r="G371" i="2"/>
  <c r="H371" i="2"/>
  <c r="I371" i="2"/>
  <c r="J371" i="2"/>
  <c r="K371" i="2"/>
  <c r="L371" i="2"/>
  <c r="G372" i="2"/>
  <c r="H372" i="2"/>
  <c r="I372" i="2"/>
  <c r="J372" i="2"/>
  <c r="K372" i="2"/>
  <c r="L372" i="2"/>
  <c r="G373" i="2"/>
  <c r="H373" i="2"/>
  <c r="I373" i="2"/>
  <c r="J373" i="2"/>
  <c r="K373" i="2"/>
  <c r="L373" i="2"/>
  <c r="G374" i="2"/>
  <c r="H374" i="2"/>
  <c r="I374" i="2"/>
  <c r="J374" i="2"/>
  <c r="K374" i="2"/>
  <c r="L374" i="2"/>
  <c r="G375" i="2"/>
  <c r="H375" i="2"/>
  <c r="I375" i="2"/>
  <c r="J375" i="2"/>
  <c r="K375" i="2"/>
  <c r="L375" i="2"/>
  <c r="G376" i="2"/>
  <c r="H376" i="2"/>
  <c r="I376" i="2"/>
  <c r="J376" i="2"/>
  <c r="K376" i="2"/>
  <c r="L376" i="2"/>
  <c r="F371" i="2"/>
  <c r="F372" i="2"/>
  <c r="F373" i="2"/>
  <c r="F374" i="2"/>
  <c r="F375" i="2"/>
  <c r="F376" i="2"/>
  <c r="F370" i="2"/>
  <c r="G365" i="2"/>
  <c r="H365" i="2"/>
  <c r="I365" i="2"/>
  <c r="J365" i="2"/>
  <c r="K365" i="2"/>
  <c r="L365" i="2"/>
  <c r="G366" i="2"/>
  <c r="H366" i="2"/>
  <c r="I366" i="2"/>
  <c r="J366" i="2"/>
  <c r="K366" i="2"/>
  <c r="L366" i="2"/>
  <c r="G367" i="2"/>
  <c r="H367" i="2"/>
  <c r="I367" i="2"/>
  <c r="J367" i="2"/>
  <c r="K367" i="2"/>
  <c r="L367" i="2"/>
  <c r="G368" i="2"/>
  <c r="H368" i="2"/>
  <c r="I368" i="2"/>
  <c r="J368" i="2"/>
  <c r="K368" i="2"/>
  <c r="L368" i="2"/>
  <c r="F366" i="2"/>
  <c r="F367" i="2"/>
  <c r="F368" i="2"/>
  <c r="F365" i="2"/>
  <c r="G358" i="2"/>
  <c r="H358" i="2"/>
  <c r="I358" i="2"/>
  <c r="J358" i="2"/>
  <c r="K358" i="2"/>
  <c r="L358" i="2"/>
  <c r="G359" i="2"/>
  <c r="H359" i="2"/>
  <c r="I359" i="2"/>
  <c r="J359" i="2"/>
  <c r="K359" i="2"/>
  <c r="L359" i="2"/>
  <c r="G360" i="2"/>
  <c r="H360" i="2"/>
  <c r="I360" i="2"/>
  <c r="J360" i="2"/>
  <c r="K360" i="2"/>
  <c r="L360" i="2"/>
  <c r="G361" i="2"/>
  <c r="H361" i="2"/>
  <c r="I361" i="2"/>
  <c r="J361" i="2"/>
  <c r="K361" i="2"/>
  <c r="L361" i="2"/>
  <c r="G362" i="2"/>
  <c r="H362" i="2"/>
  <c r="I362" i="2"/>
  <c r="J362" i="2"/>
  <c r="K362" i="2"/>
  <c r="L362" i="2"/>
  <c r="F359" i="2"/>
  <c r="F360" i="2"/>
  <c r="F361" i="2"/>
  <c r="F362" i="2"/>
  <c r="F358" i="2"/>
  <c r="G351" i="2"/>
  <c r="H351" i="2"/>
  <c r="I351" i="2"/>
  <c r="J351" i="2"/>
  <c r="K351" i="2"/>
  <c r="L351" i="2"/>
  <c r="G352" i="2"/>
  <c r="H352" i="2"/>
  <c r="I352" i="2"/>
  <c r="J352" i="2"/>
  <c r="K352" i="2"/>
  <c r="L352" i="2"/>
  <c r="G353" i="2"/>
  <c r="H353" i="2"/>
  <c r="I353" i="2"/>
  <c r="J353" i="2"/>
  <c r="K353" i="2"/>
  <c r="L353" i="2"/>
  <c r="G354" i="2"/>
  <c r="H354" i="2"/>
  <c r="I354" i="2"/>
  <c r="J354" i="2"/>
  <c r="K354" i="2"/>
  <c r="L354" i="2"/>
  <c r="G355" i="2"/>
  <c r="H355" i="2"/>
  <c r="I355" i="2"/>
  <c r="J355" i="2"/>
  <c r="K355" i="2"/>
  <c r="L355" i="2"/>
  <c r="F352" i="2"/>
  <c r="F353" i="2"/>
  <c r="F354" i="2"/>
  <c r="F355" i="2"/>
  <c r="F351" i="2"/>
  <c r="G766" i="1" l="1"/>
  <c r="H766" i="1"/>
  <c r="I766" i="1"/>
  <c r="J766" i="1"/>
  <c r="K766" i="1"/>
  <c r="L766" i="1"/>
  <c r="G761" i="1"/>
  <c r="H761" i="1"/>
  <c r="I761" i="1"/>
  <c r="J761" i="1"/>
  <c r="K761" i="1"/>
  <c r="L761" i="1"/>
  <c r="J760" i="1" l="1"/>
  <c r="K760" i="1"/>
  <c r="K337" i="2" s="1"/>
  <c r="G760" i="1"/>
  <c r="I760" i="1"/>
  <c r="L760" i="1"/>
  <c r="H760" i="1"/>
  <c r="H337" i="2" s="1"/>
  <c r="G343" i="2"/>
  <c r="H343" i="2"/>
  <c r="I343" i="2"/>
  <c r="J343" i="2"/>
  <c r="K343" i="2"/>
  <c r="L343" i="2"/>
  <c r="G344" i="2"/>
  <c r="H344" i="2"/>
  <c r="I344" i="2"/>
  <c r="J344" i="2"/>
  <c r="K344" i="2"/>
  <c r="L344" i="2"/>
  <c r="G345" i="2"/>
  <c r="H345" i="2"/>
  <c r="I345" i="2"/>
  <c r="J345" i="2"/>
  <c r="K345" i="2"/>
  <c r="L345" i="2"/>
  <c r="G346" i="2"/>
  <c r="H346" i="2"/>
  <c r="I346" i="2"/>
  <c r="J346" i="2"/>
  <c r="K346" i="2"/>
  <c r="L346" i="2"/>
  <c r="G347" i="2"/>
  <c r="H347" i="2"/>
  <c r="I347" i="2"/>
  <c r="J347" i="2"/>
  <c r="K347" i="2"/>
  <c r="L347" i="2"/>
  <c r="G348" i="2"/>
  <c r="H348" i="2"/>
  <c r="I348" i="2"/>
  <c r="J348" i="2"/>
  <c r="K348" i="2"/>
  <c r="L348" i="2"/>
  <c r="F345" i="2"/>
  <c r="F346" i="2"/>
  <c r="F347" i="2"/>
  <c r="F348" i="2"/>
  <c r="F344" i="2"/>
  <c r="G339" i="2"/>
  <c r="H339" i="2"/>
  <c r="I339" i="2"/>
  <c r="J339" i="2"/>
  <c r="K339" i="2"/>
  <c r="L339" i="2"/>
  <c r="G340" i="2"/>
  <c r="H340" i="2"/>
  <c r="I340" i="2"/>
  <c r="J340" i="2"/>
  <c r="K340" i="2"/>
  <c r="L340" i="2"/>
  <c r="G341" i="2"/>
  <c r="H341" i="2"/>
  <c r="I341" i="2"/>
  <c r="J341" i="2"/>
  <c r="K341" i="2"/>
  <c r="L341" i="2"/>
  <c r="G342" i="2"/>
  <c r="H342" i="2"/>
  <c r="I342" i="2"/>
  <c r="J342" i="2"/>
  <c r="K342" i="2"/>
  <c r="L342" i="2"/>
  <c r="F340" i="2"/>
  <c r="F341" i="2"/>
  <c r="F342" i="2"/>
  <c r="G338" i="2"/>
  <c r="H338" i="2"/>
  <c r="I338" i="2"/>
  <c r="J338" i="2"/>
  <c r="K338" i="2"/>
  <c r="L338" i="2"/>
  <c r="F339" i="2"/>
  <c r="G323" i="2"/>
  <c r="H323" i="2"/>
  <c r="I323" i="2"/>
  <c r="J323" i="2"/>
  <c r="K323" i="2"/>
  <c r="L323" i="2"/>
  <c r="G324" i="2"/>
  <c r="H324" i="2"/>
  <c r="I324" i="2"/>
  <c r="J324" i="2"/>
  <c r="K324" i="2"/>
  <c r="L324" i="2"/>
  <c r="G325" i="2"/>
  <c r="H325" i="2"/>
  <c r="I325" i="2"/>
  <c r="J325" i="2"/>
  <c r="K325" i="2"/>
  <c r="L325" i="2"/>
  <c r="G326" i="2"/>
  <c r="H326" i="2"/>
  <c r="I326" i="2"/>
  <c r="J326" i="2"/>
  <c r="K326" i="2"/>
  <c r="L326" i="2"/>
  <c r="G327" i="2"/>
  <c r="H327" i="2"/>
  <c r="I327" i="2"/>
  <c r="J327" i="2"/>
  <c r="K327" i="2"/>
  <c r="L327" i="2"/>
  <c r="G328" i="2"/>
  <c r="H328" i="2"/>
  <c r="I328" i="2"/>
  <c r="J328" i="2"/>
  <c r="K328" i="2"/>
  <c r="L328" i="2"/>
  <c r="G329" i="2"/>
  <c r="H329" i="2"/>
  <c r="I329" i="2"/>
  <c r="J329" i="2"/>
  <c r="K329" i="2"/>
  <c r="L329" i="2"/>
  <c r="G330" i="2"/>
  <c r="H330" i="2"/>
  <c r="I330" i="2"/>
  <c r="J330" i="2"/>
  <c r="K330" i="2"/>
  <c r="L330" i="2"/>
  <c r="G331" i="2"/>
  <c r="H331" i="2"/>
  <c r="I331" i="2"/>
  <c r="J331" i="2"/>
  <c r="K331" i="2"/>
  <c r="L331" i="2"/>
  <c r="G332" i="2"/>
  <c r="H332" i="2"/>
  <c r="I332" i="2"/>
  <c r="J332" i="2"/>
  <c r="K332" i="2"/>
  <c r="L332" i="2"/>
  <c r="F324" i="2"/>
  <c r="F325" i="2"/>
  <c r="F326" i="2"/>
  <c r="F327" i="2"/>
  <c r="F328" i="2"/>
  <c r="F329" i="2"/>
  <c r="F330" i="2"/>
  <c r="F331" i="2"/>
  <c r="F332" i="2"/>
  <c r="F323" i="2"/>
  <c r="G318" i="2"/>
  <c r="H318" i="2"/>
  <c r="I318" i="2"/>
  <c r="J318" i="2"/>
  <c r="K318" i="2"/>
  <c r="L318" i="2"/>
  <c r="G319" i="2"/>
  <c r="H319" i="2"/>
  <c r="I319" i="2"/>
  <c r="J319" i="2"/>
  <c r="K319" i="2"/>
  <c r="L319" i="2"/>
  <c r="G320" i="2"/>
  <c r="H320" i="2"/>
  <c r="I320" i="2"/>
  <c r="J320" i="2"/>
  <c r="K320" i="2"/>
  <c r="L320" i="2"/>
  <c r="F319" i="2"/>
  <c r="F320" i="2"/>
  <c r="F318" i="2"/>
  <c r="G304" i="2"/>
  <c r="H304" i="2"/>
  <c r="I304" i="2"/>
  <c r="J304" i="2"/>
  <c r="K304" i="2"/>
  <c r="L304" i="2"/>
  <c r="G305" i="2"/>
  <c r="H305" i="2"/>
  <c r="I305" i="2"/>
  <c r="J305" i="2"/>
  <c r="K305" i="2"/>
  <c r="L305" i="2"/>
  <c r="G306" i="2"/>
  <c r="H306" i="2"/>
  <c r="I306" i="2"/>
  <c r="J306" i="2"/>
  <c r="K306" i="2"/>
  <c r="L306" i="2"/>
  <c r="G307" i="2"/>
  <c r="H307" i="2"/>
  <c r="I307" i="2"/>
  <c r="J307" i="2"/>
  <c r="K307" i="2"/>
  <c r="L307" i="2"/>
  <c r="G309" i="2"/>
  <c r="H309" i="2"/>
  <c r="I309" i="2"/>
  <c r="J309" i="2"/>
  <c r="K309" i="2"/>
  <c r="L309" i="2"/>
  <c r="G310" i="2"/>
  <c r="H310" i="2"/>
  <c r="I310" i="2"/>
  <c r="J310" i="2"/>
  <c r="K310" i="2"/>
  <c r="L310" i="2"/>
  <c r="G311" i="2"/>
  <c r="H311" i="2"/>
  <c r="I311" i="2"/>
  <c r="J311" i="2"/>
  <c r="K311" i="2"/>
  <c r="L311" i="2"/>
  <c r="G312" i="2"/>
  <c r="H312" i="2"/>
  <c r="I312" i="2"/>
  <c r="J312" i="2"/>
  <c r="K312" i="2"/>
  <c r="L312" i="2"/>
  <c r="G313" i="2"/>
  <c r="H313" i="2"/>
  <c r="I313" i="2"/>
  <c r="J313" i="2"/>
  <c r="K313" i="2"/>
  <c r="L313" i="2"/>
  <c r="G314" i="2"/>
  <c r="H314" i="2"/>
  <c r="I314" i="2"/>
  <c r="J314" i="2"/>
  <c r="K314" i="2"/>
  <c r="L314" i="2"/>
  <c r="G315" i="2"/>
  <c r="H315" i="2"/>
  <c r="I315" i="2"/>
  <c r="J315" i="2"/>
  <c r="K315" i="2"/>
  <c r="L315" i="2"/>
  <c r="F304" i="2"/>
  <c r="F305" i="2"/>
  <c r="F306" i="2"/>
  <c r="F307" i="2"/>
  <c r="F309" i="2"/>
  <c r="F310" i="2"/>
  <c r="F311" i="2"/>
  <c r="F312" i="2"/>
  <c r="F313" i="2"/>
  <c r="F314" i="2"/>
  <c r="F315" i="2"/>
  <c r="G299" i="2"/>
  <c r="H299" i="2"/>
  <c r="I299" i="2"/>
  <c r="J299" i="2"/>
  <c r="K299" i="2"/>
  <c r="L299" i="2"/>
  <c r="G300" i="2"/>
  <c r="H300" i="2"/>
  <c r="I300" i="2"/>
  <c r="J300" i="2"/>
  <c r="K300" i="2"/>
  <c r="L300" i="2"/>
  <c r="G301" i="2"/>
  <c r="H301" i="2"/>
  <c r="I301" i="2"/>
  <c r="J301" i="2"/>
  <c r="K301" i="2"/>
  <c r="L301" i="2"/>
  <c r="G302" i="2"/>
  <c r="H302" i="2"/>
  <c r="I302" i="2"/>
  <c r="J302" i="2"/>
  <c r="K302" i="2"/>
  <c r="L302" i="2"/>
  <c r="F300" i="2"/>
  <c r="F301" i="2"/>
  <c r="F302" i="2"/>
  <c r="L337" i="2" l="1"/>
  <c r="I337" i="2"/>
  <c r="J337" i="2"/>
  <c r="F299" i="2"/>
  <c r="G295" i="2"/>
  <c r="H295" i="2"/>
  <c r="I295" i="2"/>
  <c r="J295" i="2"/>
  <c r="K295" i="2"/>
  <c r="L295" i="2"/>
  <c r="G293" i="2"/>
  <c r="H293" i="2"/>
  <c r="I293" i="2"/>
  <c r="J293" i="2"/>
  <c r="K293" i="2"/>
  <c r="L293" i="2"/>
  <c r="G279" i="2"/>
  <c r="H279" i="2"/>
  <c r="I279" i="2"/>
  <c r="J279" i="2"/>
  <c r="K279" i="2"/>
  <c r="L279" i="2"/>
  <c r="G280" i="2"/>
  <c r="H280" i="2"/>
  <c r="I280" i="2"/>
  <c r="J280" i="2"/>
  <c r="K280" i="2"/>
  <c r="L280" i="2"/>
  <c r="G281" i="2"/>
  <c r="H281" i="2"/>
  <c r="I281" i="2"/>
  <c r="J281" i="2"/>
  <c r="K281" i="2"/>
  <c r="L281" i="2"/>
  <c r="G282" i="2"/>
  <c r="H282" i="2"/>
  <c r="I282" i="2"/>
  <c r="J282" i="2"/>
  <c r="K282" i="2"/>
  <c r="L282" i="2"/>
  <c r="G283" i="2"/>
  <c r="H283" i="2"/>
  <c r="I283" i="2"/>
  <c r="J283" i="2"/>
  <c r="K283" i="2"/>
  <c r="L283" i="2"/>
  <c r="G284" i="2"/>
  <c r="H284" i="2"/>
  <c r="I284" i="2"/>
  <c r="J284" i="2"/>
  <c r="K284" i="2"/>
  <c r="L284" i="2"/>
  <c r="G285" i="2"/>
  <c r="H285" i="2"/>
  <c r="I285" i="2"/>
  <c r="J285" i="2"/>
  <c r="K285" i="2"/>
  <c r="L285" i="2"/>
  <c r="G286" i="2"/>
  <c r="H286" i="2"/>
  <c r="I286" i="2"/>
  <c r="J286" i="2"/>
  <c r="K286" i="2"/>
  <c r="L286" i="2"/>
  <c r="G287" i="2"/>
  <c r="H287" i="2"/>
  <c r="I287" i="2"/>
  <c r="J287" i="2"/>
  <c r="K287" i="2"/>
  <c r="L287" i="2"/>
  <c r="G288" i="2"/>
  <c r="H288" i="2"/>
  <c r="I288" i="2"/>
  <c r="J288" i="2"/>
  <c r="K288" i="2"/>
  <c r="L288" i="2"/>
  <c r="G289" i="2"/>
  <c r="H289" i="2"/>
  <c r="I289" i="2"/>
  <c r="J289" i="2"/>
  <c r="K289" i="2"/>
  <c r="L289" i="2"/>
  <c r="G290" i="2"/>
  <c r="H290" i="2"/>
  <c r="I290" i="2"/>
  <c r="J290" i="2"/>
  <c r="K290" i="2"/>
  <c r="L290" i="2"/>
  <c r="G291" i="2"/>
  <c r="H291" i="2"/>
  <c r="I291" i="2"/>
  <c r="J291" i="2"/>
  <c r="K291" i="2"/>
  <c r="L291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G276" i="2"/>
  <c r="H276" i="2"/>
  <c r="I276" i="2"/>
  <c r="J276" i="2"/>
  <c r="K276" i="2"/>
  <c r="L276" i="2"/>
  <c r="G277" i="2"/>
  <c r="H277" i="2"/>
  <c r="I277" i="2"/>
  <c r="J277" i="2"/>
  <c r="K277" i="2"/>
  <c r="L277" i="2"/>
  <c r="F277" i="2"/>
  <c r="G266" i="2"/>
  <c r="H266" i="2"/>
  <c r="I266" i="2"/>
  <c r="J266" i="2"/>
  <c r="K266" i="2"/>
  <c r="L266" i="2"/>
  <c r="G267" i="2"/>
  <c r="H267" i="2"/>
  <c r="I267" i="2"/>
  <c r="J267" i="2"/>
  <c r="K267" i="2"/>
  <c r="L267" i="2"/>
  <c r="G268" i="2"/>
  <c r="H268" i="2"/>
  <c r="I268" i="2"/>
  <c r="J268" i="2"/>
  <c r="K268" i="2"/>
  <c r="L268" i="2"/>
  <c r="G269" i="2"/>
  <c r="H269" i="2"/>
  <c r="I269" i="2"/>
  <c r="J269" i="2"/>
  <c r="K269" i="2"/>
  <c r="L269" i="2"/>
  <c r="G270" i="2"/>
  <c r="H270" i="2"/>
  <c r="I270" i="2"/>
  <c r="J270" i="2"/>
  <c r="K270" i="2"/>
  <c r="L270" i="2"/>
  <c r="G271" i="2"/>
  <c r="H271" i="2"/>
  <c r="I271" i="2"/>
  <c r="J271" i="2"/>
  <c r="K271" i="2"/>
  <c r="L271" i="2"/>
  <c r="G272" i="2"/>
  <c r="H272" i="2"/>
  <c r="I272" i="2"/>
  <c r="J272" i="2"/>
  <c r="K272" i="2"/>
  <c r="L272" i="2"/>
  <c r="G273" i="2"/>
  <c r="H273" i="2"/>
  <c r="I273" i="2"/>
  <c r="J273" i="2"/>
  <c r="K273" i="2"/>
  <c r="L273" i="2"/>
  <c r="G274" i="2"/>
  <c r="H274" i="2"/>
  <c r="I274" i="2"/>
  <c r="J274" i="2"/>
  <c r="K274" i="2"/>
  <c r="L274" i="2"/>
  <c r="F267" i="2"/>
  <c r="F268" i="2"/>
  <c r="F269" i="2"/>
  <c r="F270" i="2"/>
  <c r="F271" i="2"/>
  <c r="F272" i="2"/>
  <c r="F273" i="2"/>
  <c r="F274" i="2"/>
  <c r="G264" i="2"/>
  <c r="H264" i="2"/>
  <c r="I264" i="2"/>
  <c r="J264" i="2"/>
  <c r="K264" i="2"/>
  <c r="L264" i="2"/>
  <c r="G684" i="1"/>
  <c r="G263" i="2" s="1"/>
  <c r="H684" i="1"/>
  <c r="H263" i="2" s="1"/>
  <c r="I684" i="1"/>
  <c r="I263" i="2" s="1"/>
  <c r="J684" i="1"/>
  <c r="K684" i="1"/>
  <c r="K263" i="2" s="1"/>
  <c r="L684" i="1"/>
  <c r="L263" i="2" s="1"/>
  <c r="F684" i="1"/>
  <c r="F263" i="2" s="1"/>
  <c r="G245" i="2"/>
  <c r="H245" i="2"/>
  <c r="I245" i="2"/>
  <c r="J245" i="2"/>
  <c r="K245" i="2"/>
  <c r="L245" i="2"/>
  <c r="G246" i="2"/>
  <c r="H246" i="2"/>
  <c r="I246" i="2"/>
  <c r="J246" i="2"/>
  <c r="K246" i="2"/>
  <c r="L246" i="2"/>
  <c r="G247" i="2"/>
  <c r="H247" i="2"/>
  <c r="I247" i="2"/>
  <c r="J247" i="2"/>
  <c r="K247" i="2"/>
  <c r="L247" i="2"/>
  <c r="G248" i="2"/>
  <c r="H248" i="2"/>
  <c r="I248" i="2"/>
  <c r="J248" i="2"/>
  <c r="K248" i="2"/>
  <c r="L248" i="2"/>
  <c r="G249" i="2"/>
  <c r="H249" i="2"/>
  <c r="I249" i="2"/>
  <c r="J249" i="2"/>
  <c r="K249" i="2"/>
  <c r="L249" i="2"/>
  <c r="G250" i="2"/>
  <c r="H250" i="2"/>
  <c r="I250" i="2"/>
  <c r="J250" i="2"/>
  <c r="K250" i="2"/>
  <c r="L250" i="2"/>
  <c r="G251" i="2"/>
  <c r="H251" i="2"/>
  <c r="I251" i="2"/>
  <c r="J251" i="2"/>
  <c r="K251" i="2"/>
  <c r="L251" i="2"/>
  <c r="G252" i="2"/>
  <c r="H252" i="2"/>
  <c r="I252" i="2"/>
  <c r="J252" i="2"/>
  <c r="K252" i="2"/>
  <c r="L252" i="2"/>
  <c r="G253" i="2"/>
  <c r="H253" i="2"/>
  <c r="I253" i="2"/>
  <c r="J253" i="2"/>
  <c r="K253" i="2"/>
  <c r="L253" i="2"/>
  <c r="G254" i="2"/>
  <c r="H254" i="2"/>
  <c r="I254" i="2"/>
  <c r="J254" i="2"/>
  <c r="K254" i="2"/>
  <c r="L254" i="2"/>
  <c r="G255" i="2"/>
  <c r="H255" i="2"/>
  <c r="I255" i="2"/>
  <c r="J255" i="2"/>
  <c r="K255" i="2"/>
  <c r="L255" i="2"/>
  <c r="G256" i="2"/>
  <c r="H256" i="2"/>
  <c r="I256" i="2"/>
  <c r="J256" i="2"/>
  <c r="K256" i="2"/>
  <c r="L256" i="2"/>
  <c r="G257" i="2"/>
  <c r="H257" i="2"/>
  <c r="I257" i="2"/>
  <c r="J257" i="2"/>
  <c r="K257" i="2"/>
  <c r="L257" i="2"/>
  <c r="G258" i="2"/>
  <c r="H258" i="2"/>
  <c r="I258" i="2"/>
  <c r="J258" i="2"/>
  <c r="K258" i="2"/>
  <c r="L258" i="2"/>
  <c r="G259" i="2"/>
  <c r="H259" i="2"/>
  <c r="I259" i="2"/>
  <c r="J259" i="2"/>
  <c r="K259" i="2"/>
  <c r="L259" i="2"/>
  <c r="G260" i="2"/>
  <c r="H260" i="2"/>
  <c r="I260" i="2"/>
  <c r="J260" i="2"/>
  <c r="K260" i="2"/>
  <c r="L260" i="2"/>
  <c r="G261" i="2"/>
  <c r="H261" i="2"/>
  <c r="I261" i="2"/>
  <c r="J261" i="2"/>
  <c r="K261" i="2"/>
  <c r="L261" i="2"/>
  <c r="G262" i="2"/>
  <c r="H262" i="2"/>
  <c r="I262" i="2"/>
  <c r="J262" i="2"/>
  <c r="K262" i="2"/>
  <c r="L262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G240" i="2"/>
  <c r="H240" i="2"/>
  <c r="I240" i="2"/>
  <c r="J240" i="2"/>
  <c r="K240" i="2"/>
  <c r="L240" i="2"/>
  <c r="G241" i="2"/>
  <c r="H241" i="2"/>
  <c r="I241" i="2"/>
  <c r="J241" i="2"/>
  <c r="K241" i="2"/>
  <c r="L241" i="2"/>
  <c r="G242" i="2"/>
  <c r="H242" i="2"/>
  <c r="I242" i="2"/>
  <c r="J242" i="2"/>
  <c r="K242" i="2"/>
  <c r="L242" i="2"/>
  <c r="G243" i="2"/>
  <c r="H243" i="2"/>
  <c r="I243" i="2"/>
  <c r="J243" i="2"/>
  <c r="K243" i="2"/>
  <c r="L243" i="2"/>
  <c r="F241" i="2"/>
  <c r="F242" i="2"/>
  <c r="F243" i="2"/>
  <c r="G236" i="2"/>
  <c r="H236" i="2"/>
  <c r="I236" i="2"/>
  <c r="J236" i="2"/>
  <c r="K236" i="2"/>
  <c r="L236" i="2"/>
  <c r="G237" i="2"/>
  <c r="H237" i="2"/>
  <c r="I237" i="2"/>
  <c r="J237" i="2"/>
  <c r="K237" i="2"/>
  <c r="L237" i="2"/>
  <c r="G238" i="2"/>
  <c r="H238" i="2"/>
  <c r="I238" i="2"/>
  <c r="J238" i="2"/>
  <c r="K238" i="2"/>
  <c r="L238" i="2"/>
  <c r="F240" i="2"/>
  <c r="F245" i="2"/>
  <c r="F264" i="2"/>
  <c r="F266" i="2"/>
  <c r="F276" i="2"/>
  <c r="F279" i="2"/>
  <c r="F293" i="2"/>
  <c r="F295" i="2"/>
  <c r="F237" i="2"/>
  <c r="F238" i="2"/>
  <c r="G230" i="2"/>
  <c r="H230" i="2"/>
  <c r="I230" i="2"/>
  <c r="J230" i="2"/>
  <c r="K230" i="2"/>
  <c r="L230" i="2"/>
  <c r="G231" i="2"/>
  <c r="H231" i="2"/>
  <c r="I231" i="2"/>
  <c r="J231" i="2"/>
  <c r="K231" i="2"/>
  <c r="L231" i="2"/>
  <c r="G232" i="2"/>
  <c r="H232" i="2"/>
  <c r="I232" i="2"/>
  <c r="J232" i="2"/>
  <c r="K232" i="2"/>
  <c r="L232" i="2"/>
  <c r="G233" i="2"/>
  <c r="H233" i="2"/>
  <c r="I233" i="2"/>
  <c r="J233" i="2"/>
  <c r="K233" i="2"/>
  <c r="L233" i="2"/>
  <c r="G234" i="2"/>
  <c r="H234" i="2"/>
  <c r="I234" i="2"/>
  <c r="J234" i="2"/>
  <c r="K234" i="2"/>
  <c r="L234" i="2"/>
  <c r="F231" i="2"/>
  <c r="F232" i="2"/>
  <c r="F233" i="2"/>
  <c r="F234" i="2"/>
  <c r="G219" i="2"/>
  <c r="H219" i="2"/>
  <c r="I219" i="2"/>
  <c r="J219" i="2"/>
  <c r="K219" i="2"/>
  <c r="L219" i="2"/>
  <c r="G220" i="2"/>
  <c r="H220" i="2"/>
  <c r="I220" i="2"/>
  <c r="J220" i="2"/>
  <c r="K220" i="2"/>
  <c r="L220" i="2"/>
  <c r="G221" i="2"/>
  <c r="H221" i="2"/>
  <c r="I221" i="2"/>
  <c r="J221" i="2"/>
  <c r="K221" i="2"/>
  <c r="L221" i="2"/>
  <c r="G222" i="2"/>
  <c r="H222" i="2"/>
  <c r="I222" i="2"/>
  <c r="J222" i="2"/>
  <c r="K222" i="2"/>
  <c r="L222" i="2"/>
  <c r="G223" i="2"/>
  <c r="H223" i="2"/>
  <c r="I223" i="2"/>
  <c r="J223" i="2"/>
  <c r="K223" i="2"/>
  <c r="L223" i="2"/>
  <c r="G224" i="2"/>
  <c r="H224" i="2"/>
  <c r="I224" i="2"/>
  <c r="J224" i="2"/>
  <c r="K224" i="2"/>
  <c r="L224" i="2"/>
  <c r="G225" i="2"/>
  <c r="H225" i="2"/>
  <c r="I225" i="2"/>
  <c r="J225" i="2"/>
  <c r="K225" i="2"/>
  <c r="L225" i="2"/>
  <c r="G226" i="2"/>
  <c r="H226" i="2"/>
  <c r="I226" i="2"/>
  <c r="J226" i="2"/>
  <c r="K226" i="2"/>
  <c r="L226" i="2"/>
  <c r="G227" i="2"/>
  <c r="H227" i="2"/>
  <c r="I227" i="2"/>
  <c r="J227" i="2"/>
  <c r="K227" i="2"/>
  <c r="L227" i="2"/>
  <c r="G228" i="2"/>
  <c r="H228" i="2"/>
  <c r="I228" i="2"/>
  <c r="J228" i="2"/>
  <c r="K228" i="2"/>
  <c r="L228" i="2"/>
  <c r="F220" i="2"/>
  <c r="F221" i="2"/>
  <c r="F222" i="2"/>
  <c r="F223" i="2"/>
  <c r="F224" i="2"/>
  <c r="F225" i="2"/>
  <c r="F226" i="2"/>
  <c r="F227" i="2"/>
  <c r="F228" i="2"/>
  <c r="G217" i="2"/>
  <c r="H217" i="2"/>
  <c r="I217" i="2"/>
  <c r="J217" i="2"/>
  <c r="K217" i="2"/>
  <c r="L217" i="2"/>
  <c r="G216" i="2"/>
  <c r="H216" i="2"/>
  <c r="G215" i="2"/>
  <c r="H215" i="2"/>
  <c r="I215" i="2"/>
  <c r="J215" i="2"/>
  <c r="K215" i="2"/>
  <c r="L215" i="2"/>
  <c r="F217" i="2"/>
  <c r="G206" i="2"/>
  <c r="H206" i="2"/>
  <c r="I206" i="2"/>
  <c r="J206" i="2"/>
  <c r="K206" i="2"/>
  <c r="L206" i="2"/>
  <c r="G207" i="2"/>
  <c r="H207" i="2"/>
  <c r="I207" i="2"/>
  <c r="J207" i="2"/>
  <c r="K207" i="2"/>
  <c r="L207" i="2"/>
  <c r="G208" i="2"/>
  <c r="H208" i="2"/>
  <c r="I208" i="2"/>
  <c r="J208" i="2"/>
  <c r="K208" i="2"/>
  <c r="L208" i="2"/>
  <c r="G209" i="2"/>
  <c r="H209" i="2"/>
  <c r="I209" i="2"/>
  <c r="J209" i="2"/>
  <c r="K209" i="2"/>
  <c r="L209" i="2"/>
  <c r="G210" i="2"/>
  <c r="H210" i="2"/>
  <c r="I210" i="2"/>
  <c r="J210" i="2"/>
  <c r="K210" i="2"/>
  <c r="L210" i="2"/>
  <c r="G211" i="2"/>
  <c r="H211" i="2"/>
  <c r="I211" i="2"/>
  <c r="J211" i="2"/>
  <c r="K211" i="2"/>
  <c r="L211" i="2"/>
  <c r="G212" i="2"/>
  <c r="H212" i="2"/>
  <c r="I212" i="2"/>
  <c r="J212" i="2"/>
  <c r="K212" i="2"/>
  <c r="L212" i="2"/>
  <c r="F207" i="2"/>
  <c r="F208" i="2"/>
  <c r="F209" i="2"/>
  <c r="F210" i="2"/>
  <c r="F211" i="2"/>
  <c r="F212" i="2"/>
  <c r="J263" i="2" l="1"/>
  <c r="G195" i="2"/>
  <c r="H195" i="2"/>
  <c r="I195" i="2"/>
  <c r="J195" i="2"/>
  <c r="K195" i="2"/>
  <c r="L195" i="2"/>
  <c r="G196" i="2"/>
  <c r="H196" i="2"/>
  <c r="I196" i="2"/>
  <c r="J196" i="2"/>
  <c r="K196" i="2"/>
  <c r="L196" i="2"/>
  <c r="G197" i="2"/>
  <c r="H197" i="2"/>
  <c r="I197" i="2"/>
  <c r="J197" i="2"/>
  <c r="K197" i="2"/>
  <c r="L197" i="2"/>
  <c r="G198" i="2"/>
  <c r="H198" i="2"/>
  <c r="I198" i="2"/>
  <c r="J198" i="2"/>
  <c r="K198" i="2"/>
  <c r="L198" i="2"/>
  <c r="G199" i="2"/>
  <c r="H199" i="2"/>
  <c r="I199" i="2"/>
  <c r="J199" i="2"/>
  <c r="K199" i="2"/>
  <c r="L199" i="2"/>
  <c r="G200" i="2"/>
  <c r="H200" i="2"/>
  <c r="I200" i="2"/>
  <c r="J200" i="2"/>
  <c r="K200" i="2"/>
  <c r="L200" i="2"/>
  <c r="G201" i="2"/>
  <c r="H201" i="2"/>
  <c r="I201" i="2"/>
  <c r="J201" i="2"/>
  <c r="K201" i="2"/>
  <c r="L201" i="2"/>
  <c r="G202" i="2"/>
  <c r="H202" i="2"/>
  <c r="I202" i="2"/>
  <c r="J202" i="2"/>
  <c r="K202" i="2"/>
  <c r="L202" i="2"/>
  <c r="G203" i="2"/>
  <c r="H203" i="2"/>
  <c r="I203" i="2"/>
  <c r="J203" i="2"/>
  <c r="K203" i="2"/>
  <c r="L203" i="2"/>
  <c r="F196" i="2"/>
  <c r="F197" i="2"/>
  <c r="F198" i="2"/>
  <c r="F199" i="2"/>
  <c r="F200" i="2"/>
  <c r="F201" i="2"/>
  <c r="F202" i="2"/>
  <c r="F203" i="2"/>
  <c r="G185" i="2"/>
  <c r="H185" i="2"/>
  <c r="I185" i="2"/>
  <c r="J185" i="2"/>
  <c r="K185" i="2"/>
  <c r="L185" i="2"/>
  <c r="G186" i="2"/>
  <c r="H186" i="2"/>
  <c r="I186" i="2"/>
  <c r="J186" i="2"/>
  <c r="K186" i="2"/>
  <c r="L186" i="2"/>
  <c r="G187" i="2"/>
  <c r="H187" i="2"/>
  <c r="I187" i="2"/>
  <c r="J187" i="2"/>
  <c r="K187" i="2"/>
  <c r="L187" i="2"/>
  <c r="G188" i="2"/>
  <c r="H188" i="2"/>
  <c r="I188" i="2"/>
  <c r="J188" i="2"/>
  <c r="K188" i="2"/>
  <c r="L188" i="2"/>
  <c r="G189" i="2"/>
  <c r="H189" i="2"/>
  <c r="I189" i="2"/>
  <c r="J189" i="2"/>
  <c r="K189" i="2"/>
  <c r="L189" i="2"/>
  <c r="G190" i="2"/>
  <c r="H190" i="2"/>
  <c r="I190" i="2"/>
  <c r="J190" i="2"/>
  <c r="K190" i="2"/>
  <c r="L190" i="2"/>
  <c r="G191" i="2"/>
  <c r="H191" i="2"/>
  <c r="I191" i="2"/>
  <c r="J191" i="2"/>
  <c r="K191" i="2"/>
  <c r="L191" i="2"/>
  <c r="G192" i="2"/>
  <c r="H192" i="2"/>
  <c r="I192" i="2"/>
  <c r="J192" i="2"/>
  <c r="K192" i="2"/>
  <c r="L192" i="2"/>
  <c r="F186" i="2"/>
  <c r="F187" i="2"/>
  <c r="F188" i="2"/>
  <c r="F189" i="2"/>
  <c r="F190" i="2"/>
  <c r="F191" i="2"/>
  <c r="F192" i="2"/>
  <c r="G179" i="2"/>
  <c r="H179" i="2"/>
  <c r="I179" i="2"/>
  <c r="J179" i="2"/>
  <c r="K179" i="2"/>
  <c r="L179" i="2"/>
  <c r="G180" i="2"/>
  <c r="H180" i="2"/>
  <c r="I180" i="2"/>
  <c r="J180" i="2"/>
  <c r="K180" i="2"/>
  <c r="L180" i="2"/>
  <c r="G181" i="2"/>
  <c r="H181" i="2"/>
  <c r="I181" i="2"/>
  <c r="J181" i="2"/>
  <c r="K181" i="2"/>
  <c r="L181" i="2"/>
  <c r="G182" i="2"/>
  <c r="H182" i="2"/>
  <c r="I182" i="2"/>
  <c r="J182" i="2"/>
  <c r="K182" i="2"/>
  <c r="L182" i="2"/>
  <c r="F180" i="2"/>
  <c r="F181" i="2"/>
  <c r="F182" i="2"/>
  <c r="G175" i="2"/>
  <c r="H175" i="2"/>
  <c r="I175" i="2"/>
  <c r="J175" i="2"/>
  <c r="K175" i="2"/>
  <c r="L175" i="2"/>
  <c r="G176" i="2"/>
  <c r="H176" i="2"/>
  <c r="I176" i="2"/>
  <c r="J176" i="2"/>
  <c r="K176" i="2"/>
  <c r="L176" i="2"/>
  <c r="G177" i="2"/>
  <c r="H177" i="2"/>
  <c r="I177" i="2"/>
  <c r="J177" i="2"/>
  <c r="K177" i="2"/>
  <c r="L177" i="2"/>
  <c r="F176" i="2"/>
  <c r="F177" i="2"/>
  <c r="G171" i="2"/>
  <c r="H171" i="2"/>
  <c r="I171" i="2"/>
  <c r="J171" i="2"/>
  <c r="K171" i="2"/>
  <c r="L171" i="2"/>
  <c r="G172" i="2"/>
  <c r="H172" i="2"/>
  <c r="I172" i="2"/>
  <c r="J172" i="2"/>
  <c r="K172" i="2"/>
  <c r="L172" i="2"/>
  <c r="G173" i="2"/>
  <c r="H173" i="2"/>
  <c r="I173" i="2"/>
  <c r="J173" i="2"/>
  <c r="K173" i="2"/>
  <c r="L173" i="2"/>
  <c r="F172" i="2"/>
  <c r="F173" i="2"/>
  <c r="G167" i="2"/>
  <c r="H167" i="2"/>
  <c r="I167" i="2"/>
  <c r="J167" i="2"/>
  <c r="K167" i="2"/>
  <c r="L167" i="2"/>
  <c r="G168" i="2"/>
  <c r="H168" i="2"/>
  <c r="I168" i="2"/>
  <c r="J168" i="2"/>
  <c r="K168" i="2"/>
  <c r="L168" i="2"/>
  <c r="G169" i="2"/>
  <c r="H169" i="2"/>
  <c r="I169" i="2"/>
  <c r="J169" i="2"/>
  <c r="K169" i="2"/>
  <c r="L169" i="2"/>
  <c r="F168" i="2"/>
  <c r="F169" i="2"/>
  <c r="G163" i="2"/>
  <c r="H163" i="2"/>
  <c r="I163" i="2"/>
  <c r="J163" i="2"/>
  <c r="K163" i="2"/>
  <c r="L163" i="2"/>
  <c r="G164" i="2"/>
  <c r="H164" i="2"/>
  <c r="I164" i="2"/>
  <c r="J164" i="2"/>
  <c r="K164" i="2"/>
  <c r="L164" i="2"/>
  <c r="G165" i="2"/>
  <c r="H165" i="2"/>
  <c r="I165" i="2"/>
  <c r="J165" i="2"/>
  <c r="K165" i="2"/>
  <c r="L165" i="2"/>
  <c r="F164" i="2"/>
  <c r="F165" i="2"/>
  <c r="F163" i="2"/>
  <c r="G157" i="2"/>
  <c r="H157" i="2"/>
  <c r="I157" i="2"/>
  <c r="J157" i="2"/>
  <c r="K157" i="2"/>
  <c r="L157" i="2"/>
  <c r="G158" i="2"/>
  <c r="H158" i="2"/>
  <c r="I158" i="2"/>
  <c r="J158" i="2"/>
  <c r="K158" i="2"/>
  <c r="L158" i="2"/>
  <c r="G159" i="2"/>
  <c r="H159" i="2"/>
  <c r="I159" i="2"/>
  <c r="J159" i="2"/>
  <c r="K159" i="2"/>
  <c r="L159" i="2"/>
  <c r="G160" i="2"/>
  <c r="H160" i="2"/>
  <c r="I160" i="2"/>
  <c r="J160" i="2"/>
  <c r="K160" i="2"/>
  <c r="L160" i="2"/>
  <c r="G161" i="2"/>
  <c r="H161" i="2"/>
  <c r="I161" i="2"/>
  <c r="J161" i="2"/>
  <c r="K161" i="2"/>
  <c r="L161" i="2"/>
  <c r="F158" i="2"/>
  <c r="F159" i="2"/>
  <c r="F160" i="2"/>
  <c r="F161" i="2"/>
  <c r="G153" i="2"/>
  <c r="H153" i="2"/>
  <c r="I153" i="2"/>
  <c r="J153" i="2"/>
  <c r="K153" i="2"/>
  <c r="L153" i="2"/>
  <c r="F153" i="2"/>
  <c r="G150" i="2"/>
  <c r="H150" i="2"/>
  <c r="I150" i="2"/>
  <c r="J150" i="2"/>
  <c r="K150" i="2"/>
  <c r="L150" i="2"/>
  <c r="G149" i="2"/>
  <c r="H149" i="2"/>
  <c r="I149" i="2"/>
  <c r="J149" i="2"/>
  <c r="K149" i="2"/>
  <c r="L149" i="2"/>
  <c r="G145" i="2"/>
  <c r="H145" i="2"/>
  <c r="I145" i="2"/>
  <c r="J145" i="2"/>
  <c r="K145" i="2"/>
  <c r="L145" i="2"/>
  <c r="G146" i="2"/>
  <c r="H146" i="2"/>
  <c r="I146" i="2"/>
  <c r="J146" i="2"/>
  <c r="K146" i="2"/>
  <c r="L146" i="2"/>
  <c r="F146" i="2"/>
  <c r="G135" i="2"/>
  <c r="H135" i="2"/>
  <c r="I135" i="2"/>
  <c r="J135" i="2"/>
  <c r="K135" i="2"/>
  <c r="L135" i="2"/>
  <c r="G134" i="2"/>
  <c r="H134" i="2"/>
  <c r="I134" i="2"/>
  <c r="J134" i="2"/>
  <c r="K134" i="2"/>
  <c r="L134" i="2"/>
  <c r="G132" i="2"/>
  <c r="H132" i="2"/>
  <c r="I132" i="2"/>
  <c r="J132" i="2"/>
  <c r="K132" i="2"/>
  <c r="L132" i="2"/>
  <c r="F132" i="2"/>
  <c r="G128" i="2"/>
  <c r="H128" i="2"/>
  <c r="I128" i="2"/>
  <c r="J128" i="2"/>
  <c r="K128" i="2"/>
  <c r="L128" i="2"/>
  <c r="G129" i="2"/>
  <c r="H129" i="2"/>
  <c r="I129" i="2"/>
  <c r="J129" i="2"/>
  <c r="K129" i="2"/>
  <c r="L129" i="2"/>
  <c r="F129" i="2"/>
  <c r="G126" i="2"/>
  <c r="H126" i="2"/>
  <c r="I126" i="2"/>
  <c r="J126" i="2"/>
  <c r="K126" i="2"/>
  <c r="L126" i="2"/>
  <c r="F126" i="2"/>
  <c r="G124" i="2"/>
  <c r="H124" i="2"/>
  <c r="I124" i="2"/>
  <c r="J124" i="2"/>
  <c r="K124" i="2"/>
  <c r="L124" i="2"/>
  <c r="F124" i="2"/>
  <c r="G120" i="2"/>
  <c r="H120" i="2"/>
  <c r="I120" i="2"/>
  <c r="J120" i="2"/>
  <c r="K120" i="2"/>
  <c r="L120" i="2"/>
  <c r="G121" i="2"/>
  <c r="H121" i="2"/>
  <c r="I121" i="2"/>
  <c r="J121" i="2"/>
  <c r="K121" i="2"/>
  <c r="L121" i="2"/>
  <c r="G122" i="2"/>
  <c r="H122" i="2"/>
  <c r="I122" i="2"/>
  <c r="J122" i="2"/>
  <c r="K122" i="2"/>
  <c r="L122" i="2"/>
  <c r="F122" i="2"/>
  <c r="F121" i="2"/>
  <c r="G114" i="2"/>
  <c r="H114" i="2"/>
  <c r="I114" i="2"/>
  <c r="J114" i="2"/>
  <c r="K114" i="2"/>
  <c r="L114" i="2"/>
  <c r="G115" i="2"/>
  <c r="H115" i="2"/>
  <c r="I115" i="2"/>
  <c r="J115" i="2"/>
  <c r="K115" i="2"/>
  <c r="L115" i="2"/>
  <c r="G116" i="2"/>
  <c r="H116" i="2"/>
  <c r="I116" i="2"/>
  <c r="J116" i="2"/>
  <c r="K116" i="2"/>
  <c r="L116" i="2"/>
  <c r="F115" i="2"/>
  <c r="F116" i="2"/>
  <c r="G110" i="2"/>
  <c r="H110" i="2"/>
  <c r="I110" i="2"/>
  <c r="J110" i="2"/>
  <c r="K110" i="2"/>
  <c r="L110" i="2"/>
  <c r="G111" i="2"/>
  <c r="H111" i="2"/>
  <c r="I111" i="2"/>
  <c r="J111" i="2"/>
  <c r="K111" i="2"/>
  <c r="L111" i="2"/>
  <c r="G112" i="2"/>
  <c r="H112" i="2"/>
  <c r="I112" i="2"/>
  <c r="J112" i="2"/>
  <c r="K112" i="2"/>
  <c r="L112" i="2"/>
  <c r="F111" i="2"/>
  <c r="F112" i="2"/>
  <c r="J326" i="1"/>
  <c r="J104" i="2" s="1"/>
  <c r="K326" i="1"/>
  <c r="K104" i="2" s="1"/>
  <c r="L326" i="1"/>
  <c r="L104" i="2" s="1"/>
  <c r="G105" i="2"/>
  <c r="H105" i="2"/>
  <c r="I105" i="2"/>
  <c r="J105" i="2"/>
  <c r="K105" i="2"/>
  <c r="L105" i="2"/>
  <c r="G106" i="2"/>
  <c r="H106" i="2"/>
  <c r="I106" i="2"/>
  <c r="J106" i="2"/>
  <c r="K106" i="2"/>
  <c r="L106" i="2"/>
  <c r="G107" i="2"/>
  <c r="H107" i="2"/>
  <c r="I107" i="2"/>
  <c r="J107" i="2"/>
  <c r="K107" i="2"/>
  <c r="L107" i="2"/>
  <c r="G108" i="2"/>
  <c r="H108" i="2"/>
  <c r="I108" i="2"/>
  <c r="J108" i="2"/>
  <c r="K108" i="2"/>
  <c r="L108" i="2"/>
  <c r="F108" i="2"/>
  <c r="F106" i="2"/>
  <c r="F107" i="2"/>
  <c r="G102" i="2"/>
  <c r="H102" i="2"/>
  <c r="I102" i="2"/>
  <c r="J102" i="2"/>
  <c r="K102" i="2"/>
  <c r="L102" i="2"/>
  <c r="G98" i="2"/>
  <c r="H98" i="2"/>
  <c r="I98" i="2"/>
  <c r="J98" i="2"/>
  <c r="K98" i="2"/>
  <c r="L98" i="2"/>
  <c r="G99" i="2"/>
  <c r="H99" i="2"/>
  <c r="I99" i="2"/>
  <c r="J99" i="2"/>
  <c r="K99" i="2"/>
  <c r="L99" i="2"/>
  <c r="F99" i="2"/>
  <c r="G93" i="2"/>
  <c r="H93" i="2"/>
  <c r="I93" i="2"/>
  <c r="J93" i="2"/>
  <c r="K93" i="2"/>
  <c r="L93" i="2"/>
  <c r="G94" i="2"/>
  <c r="H94" i="2"/>
  <c r="I94" i="2"/>
  <c r="J94" i="2"/>
  <c r="K94" i="2"/>
  <c r="L94" i="2"/>
  <c r="G95" i="2"/>
  <c r="H95" i="2"/>
  <c r="I95" i="2"/>
  <c r="J95" i="2"/>
  <c r="K95" i="2"/>
  <c r="L95" i="2"/>
  <c r="G96" i="2"/>
  <c r="H96" i="2"/>
  <c r="I96" i="2"/>
  <c r="J96" i="2"/>
  <c r="K96" i="2"/>
  <c r="L96" i="2"/>
  <c r="F94" i="2"/>
  <c r="F95" i="2"/>
  <c r="F96" i="2"/>
  <c r="G91" i="2"/>
  <c r="H91" i="2"/>
  <c r="I91" i="2"/>
  <c r="J91" i="2"/>
  <c r="K91" i="2"/>
  <c r="L91" i="2"/>
  <c r="G90" i="2"/>
  <c r="H90" i="2"/>
  <c r="I90" i="2"/>
  <c r="J90" i="2"/>
  <c r="K90" i="2"/>
  <c r="L90" i="2"/>
  <c r="G88" i="2"/>
  <c r="H88" i="2"/>
  <c r="I88" i="2"/>
  <c r="J88" i="2"/>
  <c r="K88" i="2"/>
  <c r="L88" i="2"/>
  <c r="G83" i="2"/>
  <c r="H83" i="2"/>
  <c r="I83" i="2"/>
  <c r="J83" i="2"/>
  <c r="K83" i="2"/>
  <c r="L83" i="2"/>
  <c r="G84" i="2"/>
  <c r="H84" i="2"/>
  <c r="I84" i="2"/>
  <c r="J84" i="2"/>
  <c r="K84" i="2"/>
  <c r="L84" i="2"/>
  <c r="G85" i="2"/>
  <c r="H85" i="2"/>
  <c r="I85" i="2"/>
  <c r="J85" i="2"/>
  <c r="K85" i="2"/>
  <c r="L85" i="2"/>
  <c r="G86" i="2"/>
  <c r="H86" i="2"/>
  <c r="I86" i="2"/>
  <c r="J86" i="2"/>
  <c r="K86" i="2"/>
  <c r="L86" i="2"/>
  <c r="F84" i="2"/>
  <c r="F85" i="2"/>
  <c r="F86" i="2"/>
  <c r="G72" i="2"/>
  <c r="H72" i="2"/>
  <c r="I72" i="2"/>
  <c r="J72" i="2"/>
  <c r="K72" i="2"/>
  <c r="L72" i="2"/>
  <c r="G73" i="2"/>
  <c r="H73" i="2"/>
  <c r="I73" i="2"/>
  <c r="J73" i="2"/>
  <c r="K73" i="2"/>
  <c r="L73" i="2"/>
  <c r="G75" i="2"/>
  <c r="H75" i="2"/>
  <c r="I75" i="2"/>
  <c r="J75" i="2"/>
  <c r="K75" i="2"/>
  <c r="L75" i="2"/>
  <c r="G76" i="2"/>
  <c r="H76" i="2"/>
  <c r="I76" i="2"/>
  <c r="J76" i="2"/>
  <c r="K76" i="2"/>
  <c r="L76" i="2"/>
  <c r="G78" i="2"/>
  <c r="H78" i="2"/>
  <c r="I78" i="2"/>
  <c r="J78" i="2"/>
  <c r="K78" i="2"/>
  <c r="L78" i="2"/>
  <c r="G79" i="2"/>
  <c r="H79" i="2"/>
  <c r="I79" i="2"/>
  <c r="J79" i="2"/>
  <c r="K79" i="2"/>
  <c r="L79" i="2"/>
  <c r="G80" i="2"/>
  <c r="H80" i="2"/>
  <c r="I80" i="2"/>
  <c r="J80" i="2"/>
  <c r="K80" i="2"/>
  <c r="L80" i="2"/>
  <c r="G81" i="2"/>
  <c r="H81" i="2"/>
  <c r="I81" i="2"/>
  <c r="J81" i="2"/>
  <c r="K81" i="2"/>
  <c r="L81" i="2"/>
  <c r="F72" i="2"/>
  <c r="F73" i="2"/>
  <c r="F75" i="2"/>
  <c r="F76" i="2"/>
  <c r="F78" i="2"/>
  <c r="F79" i="2"/>
  <c r="F80" i="2"/>
  <c r="F81" i="2"/>
  <c r="G64" i="2"/>
  <c r="H64" i="2"/>
  <c r="I64" i="2"/>
  <c r="J64" i="2"/>
  <c r="K64" i="2"/>
  <c r="L64" i="2"/>
  <c r="G18" i="2"/>
  <c r="H18" i="2"/>
  <c r="I18" i="2"/>
  <c r="J18" i="2"/>
  <c r="K18" i="2"/>
  <c r="L18" i="2"/>
  <c r="G19" i="2"/>
  <c r="H19" i="2"/>
  <c r="I19" i="2"/>
  <c r="J19" i="2"/>
  <c r="K19" i="2"/>
  <c r="L19" i="2"/>
  <c r="G20" i="2"/>
  <c r="H20" i="2"/>
  <c r="I20" i="2"/>
  <c r="J20" i="2"/>
  <c r="K20" i="2"/>
  <c r="L20" i="2"/>
  <c r="G21" i="2"/>
  <c r="H21" i="2"/>
  <c r="I21" i="2"/>
  <c r="J21" i="2"/>
  <c r="K21" i="2"/>
  <c r="L21" i="2"/>
  <c r="G22" i="2"/>
  <c r="H22" i="2"/>
  <c r="I22" i="2"/>
  <c r="J22" i="2"/>
  <c r="K22" i="2"/>
  <c r="L22" i="2"/>
  <c r="G23" i="2"/>
  <c r="H23" i="2"/>
  <c r="I23" i="2"/>
  <c r="J23" i="2"/>
  <c r="K23" i="2"/>
  <c r="L23" i="2"/>
  <c r="G24" i="2"/>
  <c r="H24" i="2"/>
  <c r="I24" i="2"/>
  <c r="J24" i="2"/>
  <c r="K24" i="2"/>
  <c r="L24" i="2"/>
  <c r="G25" i="2"/>
  <c r="H25" i="2"/>
  <c r="I25" i="2"/>
  <c r="J25" i="2"/>
  <c r="K25" i="2"/>
  <c r="L25" i="2"/>
  <c r="G26" i="2"/>
  <c r="H26" i="2"/>
  <c r="I26" i="2"/>
  <c r="J26" i="2"/>
  <c r="K26" i="2"/>
  <c r="L26" i="2"/>
  <c r="G27" i="2"/>
  <c r="H27" i="2"/>
  <c r="I27" i="2"/>
  <c r="J27" i="2"/>
  <c r="K27" i="2"/>
  <c r="L27" i="2"/>
  <c r="G28" i="2"/>
  <c r="H28" i="2"/>
  <c r="I28" i="2"/>
  <c r="J28" i="2"/>
  <c r="K28" i="2"/>
  <c r="L28" i="2"/>
  <c r="G29" i="2"/>
  <c r="H29" i="2"/>
  <c r="I29" i="2"/>
  <c r="J29" i="2"/>
  <c r="K29" i="2"/>
  <c r="L29" i="2"/>
  <c r="G30" i="2"/>
  <c r="H30" i="2"/>
  <c r="I30" i="2"/>
  <c r="J30" i="2"/>
  <c r="K30" i="2"/>
  <c r="L30" i="2"/>
  <c r="G31" i="2"/>
  <c r="H31" i="2"/>
  <c r="I31" i="2"/>
  <c r="J31" i="2"/>
  <c r="K31" i="2"/>
  <c r="L31" i="2"/>
  <c r="G33" i="2"/>
  <c r="H33" i="2"/>
  <c r="I33" i="2"/>
  <c r="J33" i="2"/>
  <c r="K33" i="2"/>
  <c r="L33" i="2"/>
  <c r="G35" i="2"/>
  <c r="H35" i="2"/>
  <c r="I35" i="2"/>
  <c r="J35" i="2"/>
  <c r="K35" i="2"/>
  <c r="L35" i="2"/>
  <c r="G36" i="2"/>
  <c r="H36" i="2"/>
  <c r="I36" i="2"/>
  <c r="J36" i="2"/>
  <c r="K36" i="2"/>
  <c r="L36" i="2"/>
  <c r="G37" i="2"/>
  <c r="H37" i="2"/>
  <c r="I37" i="2"/>
  <c r="J37" i="2"/>
  <c r="K37" i="2"/>
  <c r="L37" i="2"/>
  <c r="G38" i="2"/>
  <c r="H38" i="2"/>
  <c r="I38" i="2"/>
  <c r="J38" i="2"/>
  <c r="K38" i="2"/>
  <c r="L38" i="2"/>
  <c r="G39" i="2"/>
  <c r="H39" i="2"/>
  <c r="I39" i="2"/>
  <c r="J39" i="2"/>
  <c r="K39" i="2"/>
  <c r="L39" i="2"/>
  <c r="G40" i="2"/>
  <c r="H40" i="2"/>
  <c r="I40" i="2"/>
  <c r="J40" i="2"/>
  <c r="K40" i="2"/>
  <c r="L40" i="2"/>
  <c r="G41" i="2"/>
  <c r="H41" i="2"/>
  <c r="I41" i="2"/>
  <c r="J41" i="2"/>
  <c r="K41" i="2"/>
  <c r="L41" i="2"/>
  <c r="G42" i="2"/>
  <c r="H42" i="2"/>
  <c r="I42" i="2"/>
  <c r="J42" i="2"/>
  <c r="K42" i="2"/>
  <c r="L42" i="2"/>
  <c r="G43" i="2"/>
  <c r="H43" i="2"/>
  <c r="I43" i="2"/>
  <c r="J43" i="2"/>
  <c r="K43" i="2"/>
  <c r="L43" i="2"/>
  <c r="G44" i="2"/>
  <c r="H44" i="2"/>
  <c r="I44" i="2"/>
  <c r="J44" i="2"/>
  <c r="K44" i="2"/>
  <c r="L44" i="2"/>
  <c r="G45" i="2"/>
  <c r="H45" i="2"/>
  <c r="I45" i="2"/>
  <c r="J45" i="2"/>
  <c r="K45" i="2"/>
  <c r="L45" i="2"/>
  <c r="G46" i="2"/>
  <c r="H46" i="2"/>
  <c r="I46" i="2"/>
  <c r="J46" i="2"/>
  <c r="K46" i="2"/>
  <c r="L46" i="2"/>
  <c r="G47" i="2"/>
  <c r="H47" i="2"/>
  <c r="I47" i="2"/>
  <c r="J47" i="2"/>
  <c r="K47" i="2"/>
  <c r="L47" i="2"/>
  <c r="G48" i="2"/>
  <c r="H48" i="2"/>
  <c r="I48" i="2"/>
  <c r="J48" i="2"/>
  <c r="K48" i="2"/>
  <c r="L48" i="2"/>
  <c r="G49" i="2"/>
  <c r="H49" i="2"/>
  <c r="I49" i="2"/>
  <c r="J49" i="2"/>
  <c r="K49" i="2"/>
  <c r="L49" i="2"/>
  <c r="G50" i="2"/>
  <c r="H50" i="2"/>
  <c r="I50" i="2"/>
  <c r="J50" i="2"/>
  <c r="K50" i="2"/>
  <c r="L50" i="2"/>
  <c r="G51" i="2"/>
  <c r="H51" i="2"/>
  <c r="I51" i="2"/>
  <c r="J51" i="2"/>
  <c r="K51" i="2"/>
  <c r="L51" i="2"/>
  <c r="G52" i="2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56" i="2"/>
  <c r="H56" i="2"/>
  <c r="I56" i="2"/>
  <c r="J56" i="2"/>
  <c r="K56" i="2"/>
  <c r="L56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J572" i="1" l="1"/>
  <c r="J152" i="2" s="1"/>
  <c r="K572" i="1"/>
  <c r="K152" i="2" s="1"/>
  <c r="L572" i="1"/>
  <c r="L152" i="2" s="1"/>
  <c r="J126" i="1" l="1"/>
  <c r="J58" i="2" s="1"/>
  <c r="K126" i="1"/>
  <c r="K58" i="2" s="1"/>
  <c r="L126" i="1"/>
  <c r="L58" i="2" s="1"/>
  <c r="H28" i="1" l="1"/>
  <c r="I28" i="1"/>
  <c r="J28" i="1"/>
  <c r="K28" i="1"/>
  <c r="L28" i="1"/>
  <c r="K10" i="1"/>
  <c r="K8" i="2" s="1"/>
  <c r="J802" i="1"/>
  <c r="K802" i="1"/>
  <c r="L802" i="1"/>
  <c r="J794" i="1"/>
  <c r="J369" i="2" s="1"/>
  <c r="K794" i="1"/>
  <c r="K369" i="2" s="1"/>
  <c r="L794" i="1"/>
  <c r="L369" i="2" s="1"/>
  <c r="J789" i="1"/>
  <c r="J364" i="2" s="1"/>
  <c r="K789" i="1"/>
  <c r="K364" i="2" s="1"/>
  <c r="L789" i="1"/>
  <c r="L364" i="2" s="1"/>
  <c r="J786" i="1"/>
  <c r="J363" i="2" s="1"/>
  <c r="K786" i="1"/>
  <c r="K363" i="2" s="1"/>
  <c r="L786" i="1"/>
  <c r="L363" i="2" s="1"/>
  <c r="J349" i="2"/>
  <c r="K349" i="2"/>
  <c r="L349" i="2"/>
  <c r="J322" i="2"/>
  <c r="K322" i="2"/>
  <c r="L322" i="2"/>
  <c r="J740" i="1"/>
  <c r="J317" i="2" s="1"/>
  <c r="K740" i="1"/>
  <c r="K317" i="2" s="1"/>
  <c r="L740" i="1"/>
  <c r="L317" i="2" s="1"/>
  <c r="J726" i="1"/>
  <c r="J303" i="2" s="1"/>
  <c r="K726" i="1"/>
  <c r="K303" i="2" s="1"/>
  <c r="L726" i="1"/>
  <c r="L303" i="2" s="1"/>
  <c r="J721" i="1"/>
  <c r="J298" i="2" s="1"/>
  <c r="K721" i="1"/>
  <c r="K298" i="2" s="1"/>
  <c r="L721" i="1"/>
  <c r="L298" i="2" s="1"/>
  <c r="J715" i="1"/>
  <c r="J294" i="2" s="1"/>
  <c r="K715" i="1"/>
  <c r="K294" i="2" s="1"/>
  <c r="L715" i="1"/>
  <c r="L294" i="2" s="1"/>
  <c r="J713" i="1"/>
  <c r="J292" i="2" s="1"/>
  <c r="K713" i="1"/>
  <c r="K292" i="2" s="1"/>
  <c r="L713" i="1"/>
  <c r="L292" i="2" s="1"/>
  <c r="J699" i="1"/>
  <c r="J278" i="2" s="1"/>
  <c r="K699" i="1"/>
  <c r="K278" i="2" s="1"/>
  <c r="L699" i="1"/>
  <c r="L278" i="2" s="1"/>
  <c r="J696" i="1"/>
  <c r="J275" i="2" s="1"/>
  <c r="K696" i="1"/>
  <c r="K275" i="2" s="1"/>
  <c r="L696" i="1"/>
  <c r="L275" i="2" s="1"/>
  <c r="J686" i="1"/>
  <c r="J265" i="2" s="1"/>
  <c r="K686" i="1"/>
  <c r="K265" i="2" s="1"/>
  <c r="L686" i="1"/>
  <c r="L265" i="2" s="1"/>
  <c r="J665" i="1"/>
  <c r="K665" i="1"/>
  <c r="K244" i="2" s="1"/>
  <c r="L665" i="1"/>
  <c r="L244" i="2" s="1"/>
  <c r="J660" i="1"/>
  <c r="J239" i="2" s="1"/>
  <c r="K660" i="1"/>
  <c r="K239" i="2" s="1"/>
  <c r="L660" i="1"/>
  <c r="L239" i="2" s="1"/>
  <c r="J656" i="1"/>
  <c r="J235" i="2" s="1"/>
  <c r="K656" i="1"/>
  <c r="K235" i="2" s="1"/>
  <c r="L656" i="1"/>
  <c r="L235" i="2" s="1"/>
  <c r="J650" i="1"/>
  <c r="J229" i="2" s="1"/>
  <c r="K650" i="1"/>
  <c r="L650" i="1"/>
  <c r="J639" i="1"/>
  <c r="J218" i="2" s="1"/>
  <c r="K639" i="1"/>
  <c r="K218" i="2" s="1"/>
  <c r="L639" i="1"/>
  <c r="L218" i="2" s="1"/>
  <c r="J637" i="1"/>
  <c r="J216" i="2" s="1"/>
  <c r="K637" i="1"/>
  <c r="K216" i="2" s="1"/>
  <c r="L637" i="1"/>
  <c r="L216" i="2" s="1"/>
  <c r="J635" i="1"/>
  <c r="J214" i="2" s="1"/>
  <c r="K635" i="1"/>
  <c r="L635" i="1"/>
  <c r="I635" i="1"/>
  <c r="I214" i="2" s="1"/>
  <c r="I637" i="1"/>
  <c r="I216" i="2" s="1"/>
  <c r="I639" i="1"/>
  <c r="I650" i="1"/>
  <c r="I229" i="2" s="1"/>
  <c r="I656" i="1"/>
  <c r="I235" i="2" s="1"/>
  <c r="I660" i="1"/>
  <c r="I239" i="2" s="1"/>
  <c r="I665" i="1"/>
  <c r="I244" i="2" s="1"/>
  <c r="I686" i="1"/>
  <c r="I265" i="2" s="1"/>
  <c r="I696" i="1"/>
  <c r="I275" i="2" s="1"/>
  <c r="I699" i="1"/>
  <c r="I278" i="2" s="1"/>
  <c r="I713" i="1"/>
  <c r="I292" i="2" s="1"/>
  <c r="I715" i="1"/>
  <c r="I294" i="2" s="1"/>
  <c r="I721" i="1"/>
  <c r="I298" i="2" s="1"/>
  <c r="I740" i="1"/>
  <c r="I317" i="2" s="1"/>
  <c r="I322" i="2"/>
  <c r="I349" i="2"/>
  <c r="J615" i="1"/>
  <c r="K615" i="1"/>
  <c r="L615" i="1"/>
  <c r="J598" i="1"/>
  <c r="J178" i="2" s="1"/>
  <c r="K598" i="1"/>
  <c r="K178" i="2" s="1"/>
  <c r="L598" i="1"/>
  <c r="L178" i="2" s="1"/>
  <c r="J594" i="1"/>
  <c r="J174" i="2" s="1"/>
  <c r="K594" i="1"/>
  <c r="K174" i="2" s="1"/>
  <c r="L594" i="1"/>
  <c r="L174" i="2" s="1"/>
  <c r="J590" i="1"/>
  <c r="J170" i="2" s="1"/>
  <c r="K590" i="1"/>
  <c r="K170" i="2" s="1"/>
  <c r="L590" i="1"/>
  <c r="L170" i="2" s="1"/>
  <c r="J586" i="1"/>
  <c r="J166" i="2" s="1"/>
  <c r="K586" i="1"/>
  <c r="K166" i="2" s="1"/>
  <c r="L586" i="1"/>
  <c r="L166" i="2" s="1"/>
  <c r="J582" i="1"/>
  <c r="J162" i="2" s="1"/>
  <c r="K582" i="1"/>
  <c r="K162" i="2" s="1"/>
  <c r="L582" i="1"/>
  <c r="L162" i="2" s="1"/>
  <c r="J576" i="1"/>
  <c r="K576" i="1"/>
  <c r="K156" i="2" s="1"/>
  <c r="L576" i="1"/>
  <c r="L156" i="2" s="1"/>
  <c r="J559" i="1"/>
  <c r="J148" i="2" s="1"/>
  <c r="K559" i="1"/>
  <c r="K148" i="2" s="1"/>
  <c r="L559" i="1"/>
  <c r="L148" i="2" s="1"/>
  <c r="J515" i="1"/>
  <c r="K515" i="1"/>
  <c r="L515" i="1"/>
  <c r="J504" i="1"/>
  <c r="J503" i="1" s="1"/>
  <c r="J142" i="2" s="1"/>
  <c r="K504" i="1"/>
  <c r="K503" i="1" s="1"/>
  <c r="K142" i="2" s="1"/>
  <c r="L504" i="1"/>
  <c r="L503" i="1" s="1"/>
  <c r="L142" i="2" s="1"/>
  <c r="J488" i="1"/>
  <c r="J141" i="2" s="1"/>
  <c r="K488" i="1"/>
  <c r="K141" i="2" s="1"/>
  <c r="L488" i="1"/>
  <c r="L141" i="2" s="1"/>
  <c r="J484" i="1"/>
  <c r="J138" i="2" s="1"/>
  <c r="K484" i="1"/>
  <c r="K138" i="2" s="1"/>
  <c r="L484" i="1"/>
  <c r="L138" i="2" s="1"/>
  <c r="J482" i="1"/>
  <c r="J137" i="2" s="1"/>
  <c r="K482" i="1"/>
  <c r="K137" i="2" s="1"/>
  <c r="L482" i="1"/>
  <c r="L137" i="2" s="1"/>
  <c r="J449" i="1"/>
  <c r="K449" i="1"/>
  <c r="L449" i="1"/>
  <c r="J440" i="1"/>
  <c r="J131" i="2" s="1"/>
  <c r="K440" i="1"/>
  <c r="K131" i="2" s="1"/>
  <c r="L440" i="1"/>
  <c r="L131" i="2" s="1"/>
  <c r="J397" i="1"/>
  <c r="K397" i="1"/>
  <c r="L397" i="1"/>
  <c r="J386" i="1"/>
  <c r="J125" i="2" s="1"/>
  <c r="K386" i="1"/>
  <c r="K125" i="2" s="1"/>
  <c r="L386" i="1"/>
  <c r="L125" i="2" s="1"/>
  <c r="J376" i="1"/>
  <c r="J123" i="2" s="1"/>
  <c r="K376" i="1"/>
  <c r="K123" i="2" s="1"/>
  <c r="L376" i="1"/>
  <c r="L123" i="2" s="1"/>
  <c r="J353" i="1"/>
  <c r="J119" i="2" s="1"/>
  <c r="K353" i="1"/>
  <c r="K119" i="2" s="1"/>
  <c r="L353" i="1"/>
  <c r="L119" i="2" s="1"/>
  <c r="J342" i="1"/>
  <c r="J339" i="1" s="1"/>
  <c r="K342" i="1"/>
  <c r="K339" i="1" s="1"/>
  <c r="L342" i="1"/>
  <c r="L339" i="1" s="1"/>
  <c r="J335" i="1"/>
  <c r="J113" i="2" s="1"/>
  <c r="K335" i="1"/>
  <c r="K113" i="2" s="1"/>
  <c r="L335" i="1"/>
  <c r="L113" i="2" s="1"/>
  <c r="J331" i="1"/>
  <c r="K331" i="1"/>
  <c r="L331" i="1"/>
  <c r="J323" i="1"/>
  <c r="J101" i="2" s="1"/>
  <c r="K323" i="1"/>
  <c r="K101" i="2" s="1"/>
  <c r="L323" i="1"/>
  <c r="L101" i="2" s="1"/>
  <c r="J296" i="1"/>
  <c r="K296" i="1"/>
  <c r="L296" i="1"/>
  <c r="J288" i="1"/>
  <c r="J92" i="2" s="1"/>
  <c r="K288" i="1"/>
  <c r="K92" i="2" s="1"/>
  <c r="L288" i="1"/>
  <c r="L92" i="2" s="1"/>
  <c r="J285" i="1"/>
  <c r="J89" i="2" s="1"/>
  <c r="K285" i="1"/>
  <c r="K89" i="2" s="1"/>
  <c r="L285" i="1"/>
  <c r="L89" i="2" s="1"/>
  <c r="J283" i="1"/>
  <c r="J87" i="2" s="1"/>
  <c r="K283" i="1"/>
  <c r="K87" i="2" s="1"/>
  <c r="L283" i="1"/>
  <c r="L87" i="2" s="1"/>
  <c r="J278" i="1"/>
  <c r="J82" i="2" s="1"/>
  <c r="K278" i="1"/>
  <c r="K82" i="2" s="1"/>
  <c r="L278" i="1"/>
  <c r="L82" i="2" s="1"/>
  <c r="J276" i="1"/>
  <c r="K276" i="1"/>
  <c r="L276" i="1"/>
  <c r="J267" i="1"/>
  <c r="K267" i="1"/>
  <c r="L267" i="1"/>
  <c r="J232" i="1"/>
  <c r="K232" i="1"/>
  <c r="L232" i="1"/>
  <c r="J225" i="1"/>
  <c r="K225" i="1"/>
  <c r="L225" i="1"/>
  <c r="J218" i="1"/>
  <c r="K218" i="1"/>
  <c r="L218" i="1"/>
  <c r="J202" i="1"/>
  <c r="K202" i="1"/>
  <c r="L202" i="1"/>
  <c r="J194" i="1"/>
  <c r="J77" i="2" s="1"/>
  <c r="K194" i="1"/>
  <c r="K77" i="2" s="1"/>
  <c r="L194" i="1"/>
  <c r="L77" i="2" s="1"/>
  <c r="J191" i="1"/>
  <c r="J74" i="2" s="1"/>
  <c r="K191" i="1"/>
  <c r="K74" i="2" s="1"/>
  <c r="L191" i="1"/>
  <c r="L74" i="2" s="1"/>
  <c r="J188" i="1"/>
  <c r="J71" i="2" s="1"/>
  <c r="K188" i="1"/>
  <c r="K71" i="2" s="1"/>
  <c r="L188" i="1"/>
  <c r="L71" i="2" s="1"/>
  <c r="J157" i="1"/>
  <c r="J62" i="2" s="1"/>
  <c r="K157" i="1"/>
  <c r="K62" i="2" s="1"/>
  <c r="L157" i="1"/>
  <c r="L62" i="2" s="1"/>
  <c r="J153" i="1"/>
  <c r="J61" i="2" s="1"/>
  <c r="K153" i="1"/>
  <c r="L153" i="1"/>
  <c r="L61" i="2" s="1"/>
  <c r="J144" i="1"/>
  <c r="K144" i="1"/>
  <c r="L144" i="1"/>
  <c r="J85" i="1"/>
  <c r="J17" i="2" s="1"/>
  <c r="K85" i="1"/>
  <c r="K17" i="2" s="1"/>
  <c r="L85" i="1"/>
  <c r="L17" i="2" s="1"/>
  <c r="J77" i="1"/>
  <c r="J76" i="1" s="1"/>
  <c r="J16" i="2" s="1"/>
  <c r="K77" i="1"/>
  <c r="K76" i="1" s="1"/>
  <c r="K16" i="2" s="1"/>
  <c r="L77" i="1"/>
  <c r="L76" i="1" s="1"/>
  <c r="L16" i="2" s="1"/>
  <c r="J74" i="1"/>
  <c r="J15" i="2" s="1"/>
  <c r="K74" i="1"/>
  <c r="K15" i="2" s="1"/>
  <c r="L74" i="1"/>
  <c r="L15" i="2" s="1"/>
  <c r="J49" i="1"/>
  <c r="J14" i="2" s="1"/>
  <c r="K49" i="1"/>
  <c r="K14" i="2" s="1"/>
  <c r="L49" i="1"/>
  <c r="L14" i="2" s="1"/>
  <c r="J47" i="1"/>
  <c r="J13" i="2" s="1"/>
  <c r="K47" i="1"/>
  <c r="K13" i="2" s="1"/>
  <c r="L47" i="1"/>
  <c r="L13" i="2" s="1"/>
  <c r="J42" i="1"/>
  <c r="J12" i="2" s="1"/>
  <c r="K42" i="1"/>
  <c r="K12" i="2" s="1"/>
  <c r="L42" i="1"/>
  <c r="L12" i="2" s="1"/>
  <c r="J31" i="1"/>
  <c r="J11" i="2" s="1"/>
  <c r="K31" i="1"/>
  <c r="K11" i="2" s="1"/>
  <c r="L31" i="1"/>
  <c r="L11" i="2" s="1"/>
  <c r="J19" i="1"/>
  <c r="J18" i="1" s="1"/>
  <c r="J9" i="2" s="1"/>
  <c r="K19" i="1"/>
  <c r="K18" i="1" s="1"/>
  <c r="K9" i="2" s="1"/>
  <c r="L19" i="1"/>
  <c r="L18" i="1" s="1"/>
  <c r="L9" i="2" s="1"/>
  <c r="J10" i="1"/>
  <c r="J8" i="2" s="1"/>
  <c r="L10" i="1"/>
  <c r="L8" i="2" s="1"/>
  <c r="J8" i="1"/>
  <c r="J7" i="2" s="1"/>
  <c r="K8" i="1"/>
  <c r="K7" i="2" s="1"/>
  <c r="L8" i="1"/>
  <c r="L7" i="2" s="1"/>
  <c r="J244" i="2" l="1"/>
  <c r="J625" i="1"/>
  <c r="J812" i="1" s="1"/>
  <c r="J385" i="2" s="1"/>
  <c r="L229" i="2"/>
  <c r="L625" i="1"/>
  <c r="L204" i="2" s="1"/>
  <c r="K229" i="2"/>
  <c r="K625" i="1"/>
  <c r="K204" i="2" s="1"/>
  <c r="K214" i="2"/>
  <c r="J818" i="1"/>
  <c r="J391" i="2" s="1"/>
  <c r="J378" i="2"/>
  <c r="K818" i="1"/>
  <c r="K391" i="2" s="1"/>
  <c r="K378" i="2"/>
  <c r="L214" i="2"/>
  <c r="L818" i="1"/>
  <c r="L391" i="2" s="1"/>
  <c r="L378" i="2"/>
  <c r="I720" i="1"/>
  <c r="I303" i="2"/>
  <c r="I218" i="2"/>
  <c r="I625" i="1"/>
  <c r="I204" i="2" s="1"/>
  <c r="L293" i="1"/>
  <c r="L97" i="2" s="1"/>
  <c r="L100" i="2"/>
  <c r="J325" i="1"/>
  <c r="J103" i="2" s="1"/>
  <c r="J109" i="2"/>
  <c r="L118" i="2"/>
  <c r="L117" i="2"/>
  <c r="L394" i="1"/>
  <c r="L127" i="2" s="1"/>
  <c r="L130" i="2"/>
  <c r="J446" i="1"/>
  <c r="J133" i="2" s="1"/>
  <c r="J136" i="2"/>
  <c r="L125" i="1"/>
  <c r="L59" i="2"/>
  <c r="K152" i="1"/>
  <c r="K61" i="2"/>
  <c r="K293" i="1"/>
  <c r="K97" i="2" s="1"/>
  <c r="K100" i="2"/>
  <c r="K118" i="2"/>
  <c r="K117" i="2"/>
  <c r="K394" i="1"/>
  <c r="K127" i="2" s="1"/>
  <c r="K130" i="2"/>
  <c r="L512" i="1"/>
  <c r="L144" i="2" s="1"/>
  <c r="L147" i="2"/>
  <c r="J571" i="1"/>
  <c r="J151" i="2" s="1"/>
  <c r="J156" i="2"/>
  <c r="L183" i="2"/>
  <c r="L184" i="2"/>
  <c r="K614" i="1"/>
  <c r="K194" i="2"/>
  <c r="J205" i="2"/>
  <c r="K125" i="1"/>
  <c r="K59" i="2"/>
  <c r="L817" i="1"/>
  <c r="L390" i="2" s="1"/>
  <c r="L63" i="2"/>
  <c r="J293" i="1"/>
  <c r="J97" i="2" s="1"/>
  <c r="J100" i="2"/>
  <c r="L325" i="1"/>
  <c r="L103" i="2" s="1"/>
  <c r="L109" i="2"/>
  <c r="J117" i="2"/>
  <c r="J118" i="2"/>
  <c r="J394" i="1"/>
  <c r="J127" i="2" s="1"/>
  <c r="J130" i="2"/>
  <c r="L446" i="1"/>
  <c r="L133" i="2" s="1"/>
  <c r="L136" i="2"/>
  <c r="K512" i="1"/>
  <c r="K144" i="2" s="1"/>
  <c r="K147" i="2"/>
  <c r="K183" i="2"/>
  <c r="K184" i="2"/>
  <c r="J614" i="1"/>
  <c r="J194" i="2"/>
  <c r="I205" i="2"/>
  <c r="J817" i="1"/>
  <c r="J390" i="2" s="1"/>
  <c r="J63" i="2"/>
  <c r="J125" i="1"/>
  <c r="J59" i="2"/>
  <c r="K817" i="1"/>
  <c r="K390" i="2" s="1"/>
  <c r="K63" i="2"/>
  <c r="K325" i="1"/>
  <c r="K103" i="2" s="1"/>
  <c r="K109" i="2"/>
  <c r="K446" i="1"/>
  <c r="K133" i="2" s="1"/>
  <c r="K136" i="2"/>
  <c r="J512" i="1"/>
  <c r="J144" i="2" s="1"/>
  <c r="J147" i="2"/>
  <c r="J604" i="1"/>
  <c r="J183" i="2" s="1"/>
  <c r="J184" i="2"/>
  <c r="L205" i="2"/>
  <c r="L614" i="1"/>
  <c r="L194" i="2"/>
  <c r="K205" i="2"/>
  <c r="J719" i="1"/>
  <c r="L720" i="1"/>
  <c r="K571" i="1"/>
  <c r="K151" i="2" s="1"/>
  <c r="K30" i="1"/>
  <c r="K10" i="2" s="1"/>
  <c r="L152" i="1"/>
  <c r="J718" i="1"/>
  <c r="J6" i="1"/>
  <c r="L571" i="1"/>
  <c r="L151" i="2" s="1"/>
  <c r="J187" i="1"/>
  <c r="J70" i="2" s="1"/>
  <c r="J152" i="1"/>
  <c r="L719" i="1"/>
  <c r="K719" i="1"/>
  <c r="L718" i="1"/>
  <c r="L297" i="2" s="1"/>
  <c r="K718" i="1"/>
  <c r="K297" i="2" s="1"/>
  <c r="K720" i="1"/>
  <c r="J720" i="1"/>
  <c r="L187" i="1"/>
  <c r="L70" i="2" s="1"/>
  <c r="K187" i="1"/>
  <c r="K70" i="2" s="1"/>
  <c r="J30" i="1"/>
  <c r="J10" i="2" s="1"/>
  <c r="L30" i="1"/>
  <c r="L10" i="2" s="1"/>
  <c r="I802" i="1"/>
  <c r="I794" i="1"/>
  <c r="I369" i="2" s="1"/>
  <c r="I789" i="1"/>
  <c r="I364" i="2" s="1"/>
  <c r="I786" i="1"/>
  <c r="I615" i="1"/>
  <c r="I605" i="1"/>
  <c r="I598" i="1"/>
  <c r="I178" i="2" s="1"/>
  <c r="I594" i="1"/>
  <c r="I174" i="2" s="1"/>
  <c r="I590" i="1"/>
  <c r="I170" i="2" s="1"/>
  <c r="I586" i="1"/>
  <c r="I166" i="2" s="1"/>
  <c r="I582" i="1"/>
  <c r="I162" i="2" s="1"/>
  <c r="I576" i="1"/>
  <c r="I156" i="2" s="1"/>
  <c r="I152" i="2"/>
  <c r="I559" i="1"/>
  <c r="I148" i="2" s="1"/>
  <c r="I515" i="1"/>
  <c r="I504" i="1"/>
  <c r="I503" i="1" s="1"/>
  <c r="I142" i="2" s="1"/>
  <c r="I488" i="1"/>
  <c r="I141" i="2" s="1"/>
  <c r="I484" i="1"/>
  <c r="I138" i="2" s="1"/>
  <c r="I482" i="1"/>
  <c r="I137" i="2" s="1"/>
  <c r="I449" i="1"/>
  <c r="I440" i="1"/>
  <c r="I131" i="2" s="1"/>
  <c r="I397" i="1"/>
  <c r="I386" i="1"/>
  <c r="I125" i="2" s="1"/>
  <c r="I376" i="1"/>
  <c r="I123" i="2" s="1"/>
  <c r="I353" i="1"/>
  <c r="I119" i="2" s="1"/>
  <c r="I342" i="1"/>
  <c r="I339" i="1" s="1"/>
  <c r="I335" i="1"/>
  <c r="I113" i="2" s="1"/>
  <c r="I331" i="1"/>
  <c r="I109" i="2" s="1"/>
  <c r="I326" i="1"/>
  <c r="I104" i="2" s="1"/>
  <c r="I323" i="1"/>
  <c r="I101" i="2" s="1"/>
  <c r="I296" i="1"/>
  <c r="I288" i="1"/>
  <c r="I92" i="2" s="1"/>
  <c r="I285" i="1"/>
  <c r="I89" i="2" s="1"/>
  <c r="I283" i="1"/>
  <c r="I87" i="2" s="1"/>
  <c r="I278" i="1"/>
  <c r="I82" i="2" s="1"/>
  <c r="I276" i="1"/>
  <c r="I267" i="1"/>
  <c r="I232" i="1"/>
  <c r="I225" i="1"/>
  <c r="I218" i="1"/>
  <c r="I202" i="1"/>
  <c r="I194" i="1"/>
  <c r="I77" i="2" s="1"/>
  <c r="I191" i="1"/>
  <c r="I74" i="2" s="1"/>
  <c r="I188" i="1"/>
  <c r="I71" i="2" s="1"/>
  <c r="I157" i="1"/>
  <c r="I62" i="2" s="1"/>
  <c r="I153" i="1"/>
  <c r="I61" i="2" s="1"/>
  <c r="I144" i="1"/>
  <c r="I59" i="2" s="1"/>
  <c r="I126" i="1"/>
  <c r="I58" i="2" s="1"/>
  <c r="I85" i="1"/>
  <c r="I17" i="2" s="1"/>
  <c r="I77" i="1"/>
  <c r="I76" i="1" s="1"/>
  <c r="I16" i="2" s="1"/>
  <c r="I74" i="1"/>
  <c r="I15" i="2" s="1"/>
  <c r="I49" i="1"/>
  <c r="I14" i="2" s="1"/>
  <c r="I47" i="1"/>
  <c r="I13" i="2" s="1"/>
  <c r="I42" i="1"/>
  <c r="I12" i="2" s="1"/>
  <c r="I31" i="1"/>
  <c r="I11" i="2" s="1"/>
  <c r="I19" i="1"/>
  <c r="I18" i="1" s="1"/>
  <c r="I9" i="2" s="1"/>
  <c r="I10" i="1"/>
  <c r="I8" i="2" s="1"/>
  <c r="I8" i="1"/>
  <c r="I7" i="2" s="1"/>
  <c r="J204" i="2" l="1"/>
  <c r="J486" i="1"/>
  <c r="J140" i="2" s="1"/>
  <c r="L486" i="1"/>
  <c r="L140" i="2" s="1"/>
  <c r="K486" i="1"/>
  <c r="K140" i="2" s="1"/>
  <c r="I818" i="1"/>
  <c r="I391" i="2" s="1"/>
  <c r="I378" i="2"/>
  <c r="I718" i="1"/>
  <c r="I297" i="2" s="1"/>
  <c r="I363" i="2"/>
  <c r="L812" i="1"/>
  <c r="I117" i="2"/>
  <c r="I118" i="2"/>
  <c r="I394" i="1"/>
  <c r="I127" i="2" s="1"/>
  <c r="I130" i="2"/>
  <c r="I604" i="1"/>
  <c r="I183" i="2" s="1"/>
  <c r="I184" i="2"/>
  <c r="L811" i="1"/>
  <c r="L384" i="2" s="1"/>
  <c r="L60" i="2"/>
  <c r="J819" i="1"/>
  <c r="J392" i="2" s="1"/>
  <c r="J57" i="2"/>
  <c r="K819" i="1"/>
  <c r="K57" i="2"/>
  <c r="K820" i="1"/>
  <c r="K393" i="2" s="1"/>
  <c r="K193" i="2"/>
  <c r="L819" i="1"/>
  <c r="L392" i="2" s="1"/>
  <c r="L57" i="2"/>
  <c r="I817" i="1"/>
  <c r="I390" i="2" s="1"/>
  <c r="I63" i="2"/>
  <c r="I614" i="1"/>
  <c r="I194" i="2"/>
  <c r="I446" i="1"/>
  <c r="I133" i="2" s="1"/>
  <c r="I136" i="2"/>
  <c r="K812" i="1"/>
  <c r="K385" i="2" s="1"/>
  <c r="J811" i="1"/>
  <c r="J60" i="2"/>
  <c r="J717" i="1"/>
  <c r="J297" i="2"/>
  <c r="I293" i="1"/>
  <c r="I97" i="2" s="1"/>
  <c r="I100" i="2"/>
  <c r="I512" i="1"/>
  <c r="I144" i="2" s="1"/>
  <c r="I147" i="2"/>
  <c r="L820" i="1"/>
  <c r="L393" i="2" s="1"/>
  <c r="L193" i="2"/>
  <c r="J820" i="1"/>
  <c r="J393" i="2" s="1"/>
  <c r="J193" i="2"/>
  <c r="K811" i="1"/>
  <c r="K384" i="2" s="1"/>
  <c r="K60" i="2"/>
  <c r="K5" i="1"/>
  <c r="K808" i="1" s="1"/>
  <c r="K381" i="2" s="1"/>
  <c r="J5" i="1"/>
  <c r="J808" i="1" s="1"/>
  <c r="J824" i="1" s="1"/>
  <c r="I719" i="1"/>
  <c r="K717" i="1"/>
  <c r="L717" i="1"/>
  <c r="L5" i="1"/>
  <c r="L808" i="1" s="1"/>
  <c r="L381" i="2" s="1"/>
  <c r="I325" i="1"/>
  <c r="I103" i="2" s="1"/>
  <c r="I571" i="1"/>
  <c r="I151" i="2" s="1"/>
  <c r="I152" i="1"/>
  <c r="I187" i="1"/>
  <c r="I70" i="2" s="1"/>
  <c r="I125" i="1"/>
  <c r="I6" i="1"/>
  <c r="I30" i="1"/>
  <c r="I10" i="2" s="1"/>
  <c r="J186" i="1" l="1"/>
  <c r="J809" i="1" s="1"/>
  <c r="J382" i="2" s="1"/>
  <c r="L385" i="2"/>
  <c r="L813" i="1"/>
  <c r="L386" i="2" s="1"/>
  <c r="L186" i="1"/>
  <c r="L809" i="1" s="1"/>
  <c r="L382" i="2" s="1"/>
  <c r="K186" i="1"/>
  <c r="K69" i="2" s="1"/>
  <c r="J813" i="1"/>
  <c r="J386" i="2" s="1"/>
  <c r="J384" i="2"/>
  <c r="I717" i="1"/>
  <c r="I296" i="2" s="1"/>
  <c r="K824" i="1"/>
  <c r="K397" i="2" s="1"/>
  <c r="J397" i="2"/>
  <c r="J381" i="2"/>
  <c r="K821" i="1"/>
  <c r="K394" i="2" s="1"/>
  <c r="K392" i="2"/>
  <c r="I486" i="1"/>
  <c r="I140" i="2" s="1"/>
  <c r="K813" i="1"/>
  <c r="K386" i="2" s="1"/>
  <c r="I820" i="1"/>
  <c r="I393" i="2" s="1"/>
  <c r="I193" i="2"/>
  <c r="L821" i="1"/>
  <c r="L394" i="2" s="1"/>
  <c r="L815" i="1"/>
  <c r="L388" i="2" s="1"/>
  <c r="L296" i="2"/>
  <c r="I819" i="1"/>
  <c r="I392" i="2" s="1"/>
  <c r="I57" i="2"/>
  <c r="K815" i="1"/>
  <c r="K388" i="2" s="1"/>
  <c r="K296" i="2"/>
  <c r="J815" i="1"/>
  <c r="J388" i="2" s="1"/>
  <c r="J296" i="2"/>
  <c r="I811" i="1"/>
  <c r="I384" i="2" s="1"/>
  <c r="I60" i="2"/>
  <c r="J821" i="1"/>
  <c r="J394" i="2" s="1"/>
  <c r="L824" i="1"/>
  <c r="L397" i="2" s="1"/>
  <c r="I5" i="1"/>
  <c r="I808" i="1" s="1"/>
  <c r="I381" i="2" l="1"/>
  <c r="I824" i="1"/>
  <c r="I397" i="2" s="1"/>
  <c r="J69" i="2"/>
  <c r="I186" i="1"/>
  <c r="I809" i="1" s="1"/>
  <c r="I825" i="1" s="1"/>
  <c r="K809" i="1"/>
  <c r="K810" i="1" s="1"/>
  <c r="K383" i="2" s="1"/>
  <c r="L69" i="2"/>
  <c r="J825" i="1"/>
  <c r="I821" i="1"/>
  <c r="I394" i="2" s="1"/>
  <c r="J810" i="1"/>
  <c r="L825" i="1"/>
  <c r="L810" i="1"/>
  <c r="H802" i="1"/>
  <c r="H794" i="1"/>
  <c r="H369" i="2" s="1"/>
  <c r="H789" i="1"/>
  <c r="H364" i="2" s="1"/>
  <c r="H786" i="1"/>
  <c r="H363" i="2" s="1"/>
  <c r="H349" i="2"/>
  <c r="H745" i="1"/>
  <c r="H322" i="2" s="1"/>
  <c r="H740" i="1"/>
  <c r="H317" i="2" s="1"/>
  <c r="H726" i="1"/>
  <c r="H303" i="2" s="1"/>
  <c r="H721" i="1"/>
  <c r="H298" i="2" s="1"/>
  <c r="H715" i="1"/>
  <c r="H294" i="2" s="1"/>
  <c r="H713" i="1"/>
  <c r="H292" i="2" s="1"/>
  <c r="H699" i="1"/>
  <c r="H278" i="2" s="1"/>
  <c r="H696" i="1"/>
  <c r="H275" i="2" s="1"/>
  <c r="H686" i="1"/>
  <c r="H265" i="2" s="1"/>
  <c r="H665" i="1"/>
  <c r="H244" i="2" s="1"/>
  <c r="H660" i="1"/>
  <c r="H239" i="2" s="1"/>
  <c r="H656" i="1"/>
  <c r="H235" i="2" s="1"/>
  <c r="H650" i="1"/>
  <c r="H229" i="2" s="1"/>
  <c r="H639" i="1"/>
  <c r="H218" i="2" s="1"/>
  <c r="H635" i="1"/>
  <c r="H615" i="1"/>
  <c r="H605" i="1"/>
  <c r="H598" i="1"/>
  <c r="H178" i="2" s="1"/>
  <c r="H594" i="1"/>
  <c r="H174" i="2" s="1"/>
  <c r="H590" i="1"/>
  <c r="H170" i="2" s="1"/>
  <c r="H586" i="1"/>
  <c r="H166" i="2" s="1"/>
  <c r="H582" i="1"/>
  <c r="H162" i="2" s="1"/>
  <c r="H576" i="1"/>
  <c r="H156" i="2" s="1"/>
  <c r="H572" i="1"/>
  <c r="H152" i="2" s="1"/>
  <c r="H559" i="1"/>
  <c r="H148" i="2" s="1"/>
  <c r="H515" i="1"/>
  <c r="H504" i="1"/>
  <c r="H503" i="1" s="1"/>
  <c r="H142" i="2" s="1"/>
  <c r="H488" i="1"/>
  <c r="H141" i="2" s="1"/>
  <c r="H484" i="1"/>
  <c r="H138" i="2" s="1"/>
  <c r="H482" i="1"/>
  <c r="H137" i="2" s="1"/>
  <c r="H449" i="1"/>
  <c r="H440" i="1"/>
  <c r="H131" i="2" s="1"/>
  <c r="H397" i="1"/>
  <c r="H386" i="1"/>
  <c r="H125" i="2" s="1"/>
  <c r="H376" i="1"/>
  <c r="H123" i="2" s="1"/>
  <c r="H353" i="1"/>
  <c r="H119" i="2" s="1"/>
  <c r="H342" i="1"/>
  <c r="H339" i="1" s="1"/>
  <c r="H335" i="1"/>
  <c r="H113" i="2" s="1"/>
  <c r="H331" i="1"/>
  <c r="H109" i="2" s="1"/>
  <c r="H326" i="1"/>
  <c r="H104" i="2" s="1"/>
  <c r="H323" i="1"/>
  <c r="H101" i="2" s="1"/>
  <c r="H296" i="1"/>
  <c r="H288" i="1"/>
  <c r="H92" i="2" s="1"/>
  <c r="H285" i="1"/>
  <c r="H89" i="2" s="1"/>
  <c r="H283" i="1"/>
  <c r="H87" i="2" s="1"/>
  <c r="H278" i="1"/>
  <c r="H82" i="2" s="1"/>
  <c r="H276" i="1"/>
  <c r="H267" i="1"/>
  <c r="H232" i="1"/>
  <c r="H225" i="1"/>
  <c r="H218" i="1"/>
  <c r="H202" i="1"/>
  <c r="H194" i="1"/>
  <c r="H77" i="2" s="1"/>
  <c r="H191" i="1"/>
  <c r="H74" i="2" s="1"/>
  <c r="H188" i="1"/>
  <c r="H71" i="2" s="1"/>
  <c r="H157" i="1"/>
  <c r="H62" i="2" s="1"/>
  <c r="H153" i="1"/>
  <c r="H61" i="2" s="1"/>
  <c r="H144" i="1"/>
  <c r="H59" i="2" s="1"/>
  <c r="H126" i="1"/>
  <c r="H58" i="2" s="1"/>
  <c r="H85" i="1"/>
  <c r="H17" i="2" s="1"/>
  <c r="H77" i="1"/>
  <c r="H76" i="1" s="1"/>
  <c r="H16" i="2" s="1"/>
  <c r="H74" i="1"/>
  <c r="H15" i="2" s="1"/>
  <c r="H49" i="1"/>
  <c r="H14" i="2" s="1"/>
  <c r="H47" i="1"/>
  <c r="H13" i="2" s="1"/>
  <c r="H42" i="1"/>
  <c r="H12" i="2" s="1"/>
  <c r="H31" i="1"/>
  <c r="H11" i="2" s="1"/>
  <c r="H19" i="1"/>
  <c r="H18" i="1" s="1"/>
  <c r="H9" i="2" s="1"/>
  <c r="H10" i="1"/>
  <c r="H8" i="2" s="1"/>
  <c r="H8" i="1"/>
  <c r="H7" i="2" s="1"/>
  <c r="I69" i="2" l="1"/>
  <c r="K825" i="1"/>
  <c r="K398" i="2" s="1"/>
  <c r="K382" i="2"/>
  <c r="K816" i="1"/>
  <c r="K389" i="2" s="1"/>
  <c r="H214" i="2"/>
  <c r="H625" i="1"/>
  <c r="H204" i="2" s="1"/>
  <c r="H818" i="1"/>
  <c r="H391" i="2" s="1"/>
  <c r="H378" i="2"/>
  <c r="L816" i="1"/>
  <c r="L389" i="2" s="1"/>
  <c r="L383" i="2"/>
  <c r="I810" i="1"/>
  <c r="I383" i="2" s="1"/>
  <c r="I382" i="2"/>
  <c r="J816" i="1"/>
  <c r="J389" i="2" s="1"/>
  <c r="J383" i="2"/>
  <c r="J826" i="1"/>
  <c r="J399" i="2" s="1"/>
  <c r="J398" i="2"/>
  <c r="L826" i="1"/>
  <c r="L399" i="2" s="1"/>
  <c r="L398" i="2"/>
  <c r="H817" i="1"/>
  <c r="H390" i="2" s="1"/>
  <c r="H63" i="2"/>
  <c r="H614" i="1"/>
  <c r="H194" i="2"/>
  <c r="H446" i="1"/>
  <c r="H133" i="2" s="1"/>
  <c r="H136" i="2"/>
  <c r="H205" i="2"/>
  <c r="H293" i="1"/>
  <c r="H97" i="2" s="1"/>
  <c r="H100" i="2"/>
  <c r="H512" i="1"/>
  <c r="H144" i="2" s="1"/>
  <c r="H147" i="2"/>
  <c r="H118" i="2"/>
  <c r="H117" i="2"/>
  <c r="H394" i="1"/>
  <c r="H127" i="2" s="1"/>
  <c r="H130" i="2"/>
  <c r="H604" i="1"/>
  <c r="H183" i="2" s="1"/>
  <c r="H184" i="2"/>
  <c r="H720" i="1"/>
  <c r="H152" i="1"/>
  <c r="H325" i="1"/>
  <c r="H103" i="2" s="1"/>
  <c r="H571" i="1"/>
  <c r="H151" i="2" s="1"/>
  <c r="H718" i="1"/>
  <c r="H297" i="2" s="1"/>
  <c r="H719" i="1"/>
  <c r="H187" i="1"/>
  <c r="H70" i="2" s="1"/>
  <c r="H6" i="1"/>
  <c r="H125" i="1"/>
  <c r="H30" i="1"/>
  <c r="H10" i="2" s="1"/>
  <c r="H486" i="1" l="1"/>
  <c r="H140" i="2" s="1"/>
  <c r="K826" i="1"/>
  <c r="K399" i="2" s="1"/>
  <c r="H812" i="1"/>
  <c r="H385" i="2" s="1"/>
  <c r="H819" i="1"/>
  <c r="H392" i="2" s="1"/>
  <c r="H57" i="2"/>
  <c r="H811" i="1"/>
  <c r="H384" i="2" s="1"/>
  <c r="H60" i="2"/>
  <c r="H820" i="1"/>
  <c r="H393" i="2" s="1"/>
  <c r="H193" i="2"/>
  <c r="H717" i="1"/>
  <c r="H5" i="1"/>
  <c r="H808" i="1" s="1"/>
  <c r="H381" i="2" l="1"/>
  <c r="H824" i="1"/>
  <c r="H186" i="1"/>
  <c r="H69" i="2" s="1"/>
  <c r="H813" i="1"/>
  <c r="H386" i="2" s="1"/>
  <c r="H815" i="1"/>
  <c r="H388" i="2" s="1"/>
  <c r="H296" i="2"/>
  <c r="H397" i="2"/>
  <c r="H821" i="1"/>
  <c r="H394" i="2" s="1"/>
  <c r="H809" i="1" l="1"/>
  <c r="H810" i="1"/>
  <c r="H383" i="2" s="1"/>
  <c r="G802" i="1"/>
  <c r="G378" i="2" s="1"/>
  <c r="H382" i="2" l="1"/>
  <c r="H825" i="1"/>
  <c r="H398" i="2" s="1"/>
  <c r="H816" i="1"/>
  <c r="H389" i="2" s="1"/>
  <c r="G818" i="1"/>
  <c r="G391" i="2" s="1"/>
  <c r="G794" i="1"/>
  <c r="G369" i="2" s="1"/>
  <c r="G789" i="1"/>
  <c r="G364" i="2" s="1"/>
  <c r="G786" i="1"/>
  <c r="G363" i="2" s="1"/>
  <c r="G349" i="2"/>
  <c r="G337" i="2"/>
  <c r="G745" i="1"/>
  <c r="G322" i="2" s="1"/>
  <c r="G740" i="1"/>
  <c r="G317" i="2" s="1"/>
  <c r="G726" i="1"/>
  <c r="G303" i="2" s="1"/>
  <c r="G721" i="1"/>
  <c r="G298" i="2" s="1"/>
  <c r="G715" i="1"/>
  <c r="G294" i="2" s="1"/>
  <c r="G713" i="1"/>
  <c r="G292" i="2" s="1"/>
  <c r="G699" i="1"/>
  <c r="G278" i="2" s="1"/>
  <c r="G696" i="1"/>
  <c r="G275" i="2" s="1"/>
  <c r="G686" i="1"/>
  <c r="G265" i="2" s="1"/>
  <c r="G665" i="1"/>
  <c r="G244" i="2" s="1"/>
  <c r="G660" i="1"/>
  <c r="G239" i="2" s="1"/>
  <c r="G656" i="1"/>
  <c r="G235" i="2" s="1"/>
  <c r="G650" i="1"/>
  <c r="G229" i="2" s="1"/>
  <c r="G639" i="1"/>
  <c r="G218" i="2" s="1"/>
  <c r="G635" i="1"/>
  <c r="G615" i="1"/>
  <c r="G605" i="1"/>
  <c r="G598" i="1"/>
  <c r="G178" i="2" s="1"/>
  <c r="G594" i="1"/>
  <c r="G174" i="2" s="1"/>
  <c r="G590" i="1"/>
  <c r="G170" i="2" s="1"/>
  <c r="G586" i="1"/>
  <c r="G166" i="2" s="1"/>
  <c r="G582" i="1"/>
  <c r="G162" i="2" s="1"/>
  <c r="G576" i="1"/>
  <c r="G156" i="2" s="1"/>
  <c r="G572" i="1"/>
  <c r="G152" i="2" s="1"/>
  <c r="G559" i="1"/>
  <c r="G148" i="2" s="1"/>
  <c r="G515" i="1"/>
  <c r="G504" i="1"/>
  <c r="G503" i="1" s="1"/>
  <c r="G142" i="2" s="1"/>
  <c r="G488" i="1"/>
  <c r="G141" i="2" s="1"/>
  <c r="G484" i="1"/>
  <c r="G138" i="2" s="1"/>
  <c r="G482" i="1"/>
  <c r="G137" i="2" s="1"/>
  <c r="G449" i="1"/>
  <c r="G440" i="1"/>
  <c r="G131" i="2" s="1"/>
  <c r="G397" i="1"/>
  <c r="G386" i="1"/>
  <c r="G125" i="2" s="1"/>
  <c r="G376" i="1"/>
  <c r="G123" i="2" s="1"/>
  <c r="G353" i="1"/>
  <c r="G119" i="2" s="1"/>
  <c r="G342" i="1"/>
  <c r="G339" i="1" s="1"/>
  <c r="G335" i="1"/>
  <c r="G113" i="2" s="1"/>
  <c r="G331" i="1"/>
  <c r="G109" i="2" s="1"/>
  <c r="G326" i="1"/>
  <c r="G104" i="2" s="1"/>
  <c r="G323" i="1"/>
  <c r="G101" i="2" s="1"/>
  <c r="G296" i="1"/>
  <c r="G288" i="1"/>
  <c r="G92" i="2" s="1"/>
  <c r="G285" i="1"/>
  <c r="G89" i="2" s="1"/>
  <c r="G283" i="1"/>
  <c r="G87" i="2" s="1"/>
  <c r="G278" i="1"/>
  <c r="G82" i="2" s="1"/>
  <c r="G276" i="1"/>
  <c r="G267" i="1"/>
  <c r="G232" i="1"/>
  <c r="G225" i="1"/>
  <c r="G218" i="1"/>
  <c r="G202" i="1"/>
  <c r="G194" i="1"/>
  <c r="G77" i="2" s="1"/>
  <c r="G191" i="1"/>
  <c r="G74" i="2" s="1"/>
  <c r="G188" i="1"/>
  <c r="G71" i="2" s="1"/>
  <c r="G157" i="1"/>
  <c r="G62" i="2" s="1"/>
  <c r="G153" i="1"/>
  <c r="G61" i="2" s="1"/>
  <c r="G144" i="1"/>
  <c r="G59" i="2" s="1"/>
  <c r="G126" i="1"/>
  <c r="G58" i="2" s="1"/>
  <c r="G85" i="1"/>
  <c r="G17" i="2" s="1"/>
  <c r="G77" i="1"/>
  <c r="G76" i="1" s="1"/>
  <c r="G16" i="2" s="1"/>
  <c r="G74" i="1"/>
  <c r="G15" i="2" s="1"/>
  <c r="G49" i="1"/>
  <c r="G14" i="2" s="1"/>
  <c r="G47" i="1"/>
  <c r="G13" i="2" s="1"/>
  <c r="G42" i="1"/>
  <c r="G12" i="2" s="1"/>
  <c r="G31" i="1"/>
  <c r="G11" i="2" s="1"/>
  <c r="G28" i="1"/>
  <c r="G19" i="1"/>
  <c r="G10" i="1"/>
  <c r="G8" i="2" s="1"/>
  <c r="G8" i="1"/>
  <c r="G7" i="2" s="1"/>
  <c r="H826" i="1" l="1"/>
  <c r="H399" i="2" s="1"/>
  <c r="G214" i="2"/>
  <c r="G625" i="1"/>
  <c r="G812" i="1" s="1"/>
  <c r="G385" i="2" s="1"/>
  <c r="G293" i="1"/>
  <c r="G97" i="2" s="1"/>
  <c r="G100" i="2"/>
  <c r="G512" i="1"/>
  <c r="G144" i="2" s="1"/>
  <c r="G147" i="2"/>
  <c r="G118" i="2"/>
  <c r="G117" i="2"/>
  <c r="G394" i="1"/>
  <c r="G127" i="2" s="1"/>
  <c r="G130" i="2"/>
  <c r="G817" i="1"/>
  <c r="G390" i="2" s="1"/>
  <c r="G63" i="2"/>
  <c r="G614" i="1"/>
  <c r="G194" i="2"/>
  <c r="G604" i="1"/>
  <c r="G183" i="2" s="1"/>
  <c r="G184" i="2"/>
  <c r="G446" i="1"/>
  <c r="G133" i="2" s="1"/>
  <c r="G136" i="2"/>
  <c r="G205" i="2"/>
  <c r="G18" i="1"/>
  <c r="G720" i="1"/>
  <c r="G30" i="1"/>
  <c r="G10" i="2" s="1"/>
  <c r="G187" i="1"/>
  <c r="G70" i="2" s="1"/>
  <c r="G152" i="1"/>
  <c r="G125" i="1"/>
  <c r="G325" i="1"/>
  <c r="G103" i="2" s="1"/>
  <c r="G571" i="1"/>
  <c r="G151" i="2" s="1"/>
  <c r="G718" i="1"/>
  <c r="G297" i="2" s="1"/>
  <c r="G719" i="1"/>
  <c r="G204" i="2" l="1"/>
  <c r="G811" i="1"/>
  <c r="G384" i="2" s="1"/>
  <c r="G60" i="2"/>
  <c r="G820" i="1"/>
  <c r="G393" i="2" s="1"/>
  <c r="G193" i="2"/>
  <c r="G6" i="1"/>
  <c r="G5" i="1" s="1"/>
  <c r="G808" i="1" s="1"/>
  <c r="G9" i="2"/>
  <c r="G486" i="1"/>
  <c r="G140" i="2" s="1"/>
  <c r="G819" i="1"/>
  <c r="G57" i="2"/>
  <c r="G717" i="1"/>
  <c r="G381" i="2" l="1"/>
  <c r="G824" i="1"/>
  <c r="G813" i="1"/>
  <c r="G386" i="2" s="1"/>
  <c r="G186" i="1"/>
  <c r="G69" i="2" s="1"/>
  <c r="G821" i="1"/>
  <c r="G394" i="2" s="1"/>
  <c r="G392" i="2"/>
  <c r="G397" i="2"/>
  <c r="G809" i="1"/>
  <c r="G815" i="1"/>
  <c r="G296" i="2"/>
  <c r="F802" i="1"/>
  <c r="F378" i="2" s="1"/>
  <c r="F794" i="1"/>
  <c r="F369" i="2" s="1"/>
  <c r="F789" i="1"/>
  <c r="F364" i="2" s="1"/>
  <c r="F786" i="1"/>
  <c r="F363" i="2" s="1"/>
  <c r="F349" i="2"/>
  <c r="F766" i="1"/>
  <c r="F343" i="2" s="1"/>
  <c r="F761" i="1"/>
  <c r="F338" i="2" s="1"/>
  <c r="F745" i="1"/>
  <c r="F322" i="2" s="1"/>
  <c r="F740" i="1"/>
  <c r="F317" i="2" s="1"/>
  <c r="F726" i="1"/>
  <c r="F303" i="2" s="1"/>
  <c r="F721" i="1"/>
  <c r="F298" i="2" s="1"/>
  <c r="F715" i="1"/>
  <c r="F294" i="2" s="1"/>
  <c r="F713" i="1"/>
  <c r="F292" i="2" s="1"/>
  <c r="F699" i="1"/>
  <c r="F278" i="2" s="1"/>
  <c r="F696" i="1"/>
  <c r="F275" i="2" s="1"/>
  <c r="F686" i="1"/>
  <c r="F265" i="2" s="1"/>
  <c r="F665" i="1"/>
  <c r="F244" i="2" s="1"/>
  <c r="F660" i="1"/>
  <c r="F239" i="2" s="1"/>
  <c r="F656" i="1"/>
  <c r="F650" i="1"/>
  <c r="F639" i="1"/>
  <c r="F637" i="1"/>
  <c r="F216" i="2" s="1"/>
  <c r="F635" i="1"/>
  <c r="F615" i="1"/>
  <c r="F614" i="1" s="1"/>
  <c r="F820" i="1" s="1"/>
  <c r="F393" i="2" s="1"/>
  <c r="F605" i="1"/>
  <c r="F604" i="1" s="1"/>
  <c r="F598" i="1"/>
  <c r="F594" i="1"/>
  <c r="F590" i="1"/>
  <c r="F586" i="1"/>
  <c r="F582" i="1"/>
  <c r="F576" i="1"/>
  <c r="F156" i="2" s="1"/>
  <c r="F572" i="1"/>
  <c r="F559" i="1"/>
  <c r="F515" i="1"/>
  <c r="F504" i="1"/>
  <c r="F503" i="1" s="1"/>
  <c r="F488" i="1"/>
  <c r="F484" i="1"/>
  <c r="F482" i="1"/>
  <c r="F449" i="1"/>
  <c r="F440" i="1"/>
  <c r="F397" i="1"/>
  <c r="F386" i="1"/>
  <c r="F376" i="1"/>
  <c r="F353" i="1"/>
  <c r="F342" i="1"/>
  <c r="F339" i="1" s="1"/>
  <c r="F335" i="1"/>
  <c r="F331" i="1"/>
  <c r="F326" i="1"/>
  <c r="F323" i="1"/>
  <c r="F296" i="1"/>
  <c r="F288" i="1"/>
  <c r="F285" i="1"/>
  <c r="F283" i="1"/>
  <c r="F278" i="1"/>
  <c r="F276" i="1"/>
  <c r="F267" i="1"/>
  <c r="F232" i="1"/>
  <c r="F225" i="1"/>
  <c r="F218" i="1"/>
  <c r="F202" i="1"/>
  <c r="F194" i="1"/>
  <c r="F77" i="2" s="1"/>
  <c r="F191" i="1"/>
  <c r="F74" i="2" s="1"/>
  <c r="F188" i="1"/>
  <c r="F71" i="2" s="1"/>
  <c r="F157" i="1"/>
  <c r="F153" i="1"/>
  <c r="F144" i="1"/>
  <c r="F59" i="2" s="1"/>
  <c r="F126" i="1"/>
  <c r="F85" i="1"/>
  <c r="F77" i="1"/>
  <c r="F76" i="1" s="1"/>
  <c r="F74" i="1"/>
  <c r="F49" i="1"/>
  <c r="F47" i="1"/>
  <c r="F42" i="1"/>
  <c r="F31" i="1"/>
  <c r="F19" i="1"/>
  <c r="F18" i="1" s="1"/>
  <c r="F9" i="2" s="1"/>
  <c r="F10" i="1"/>
  <c r="F8" i="2" s="1"/>
  <c r="F8" i="1"/>
  <c r="G382" i="2" l="1"/>
  <c r="G825" i="1"/>
  <c r="G398" i="2" s="1"/>
  <c r="G810" i="1"/>
  <c r="G383" i="2" s="1"/>
  <c r="F625" i="1"/>
  <c r="F812" i="1" s="1"/>
  <c r="F385" i="2" s="1"/>
  <c r="G388" i="2"/>
  <c r="F512" i="1"/>
  <c r="F486" i="1" s="1"/>
  <c r="F147" i="2"/>
  <c r="F446" i="1"/>
  <c r="F136" i="2"/>
  <c r="F293" i="1"/>
  <c r="F100" i="2"/>
  <c r="F394" i="1"/>
  <c r="F130" i="2"/>
  <c r="F720" i="1"/>
  <c r="F571" i="1"/>
  <c r="F125" i="1"/>
  <c r="F819" i="1" s="1"/>
  <c r="F760" i="1"/>
  <c r="F337" i="2" s="1"/>
  <c r="F325" i="1"/>
  <c r="F30" i="1"/>
  <c r="F187" i="1"/>
  <c r="F718" i="1"/>
  <c r="F6" i="1"/>
  <c r="F6" i="2" s="1"/>
  <c r="F152" i="1"/>
  <c r="F811" i="1" s="1"/>
  <c r="F384" i="2" s="1"/>
  <c r="G816" i="1" l="1"/>
  <c r="G389" i="2" s="1"/>
  <c r="F821" i="1"/>
  <c r="F394" i="2" s="1"/>
  <c r="F392" i="2"/>
  <c r="G826" i="1"/>
  <c r="G399" i="2" s="1"/>
  <c r="F297" i="2"/>
  <c r="F719" i="1"/>
  <c r="F717" i="1" s="1"/>
  <c r="F5" i="1"/>
  <c r="F808" i="1" s="1"/>
  <c r="F824" i="1" s="1"/>
  <c r="F813" i="1"/>
  <c r="F386" i="2" s="1"/>
  <c r="F186" i="1"/>
  <c r="F809" i="1" s="1"/>
  <c r="F382" i="2" l="1"/>
  <c r="F825" i="1"/>
  <c r="F815" i="1"/>
  <c r="F388" i="2" s="1"/>
  <c r="F296" i="2"/>
  <c r="F810" i="1"/>
  <c r="F826" i="1" l="1"/>
  <c r="F816" i="1"/>
  <c r="F383" i="2"/>
  <c r="H139" i="2"/>
  <c r="G139" i="2"/>
  <c r="H143" i="2" l="1"/>
  <c r="H6" i="2"/>
  <c r="H5" i="2" l="1"/>
  <c r="K139" i="2" l="1"/>
  <c r="K143" i="2" l="1"/>
  <c r="K6" i="2"/>
  <c r="F215" i="2" l="1"/>
  <c r="F214" i="2"/>
  <c r="K5" i="2" l="1"/>
  <c r="F171" i="2"/>
  <c r="F170" i="2" l="1"/>
  <c r="F167" i="2" l="1"/>
  <c r="F166" i="2"/>
  <c r="F162" i="2" l="1"/>
  <c r="F219" i="2" l="1"/>
  <c r="G143" i="2" l="1"/>
  <c r="G6" i="2"/>
  <c r="G5" i="2" l="1"/>
  <c r="J139" i="2"/>
  <c r="F175" i="2" l="1"/>
  <c r="F174" i="2"/>
  <c r="I139" i="2" l="1"/>
  <c r="I143" i="2" l="1"/>
  <c r="I5" i="2" l="1"/>
  <c r="I6" i="2"/>
  <c r="F195" i="2" l="1"/>
  <c r="F236" i="2" l="1"/>
  <c r="F230" i="2" l="1"/>
  <c r="F206" i="2" l="1"/>
  <c r="F157" i="2" l="1"/>
  <c r="F185" i="2" l="1"/>
  <c r="F179" i="2"/>
  <c r="F149" i="2"/>
  <c r="F150" i="2"/>
  <c r="F145" i="2"/>
  <c r="F139" i="2"/>
  <c r="F134" i="2"/>
  <c r="F135" i="2"/>
  <c r="F128" i="2"/>
  <c r="F120" i="2"/>
  <c r="F114" i="2"/>
  <c r="F105" i="2"/>
  <c r="F110" i="2"/>
  <c r="F102" i="2"/>
  <c r="F98" i="2"/>
  <c r="F93" i="2"/>
  <c r="F90" i="2"/>
  <c r="F91" i="2"/>
  <c r="F88" i="2"/>
  <c r="F83" i="2"/>
  <c r="F64" i="2"/>
  <c r="F18" i="2"/>
  <c r="F235" i="2"/>
  <c r="F229" i="2"/>
  <c r="F218" i="2"/>
  <c r="F194" i="2"/>
  <c r="F178" i="2"/>
  <c r="F148" i="2"/>
  <c r="F144" i="2"/>
  <c r="F142" i="2"/>
  <c r="F141" i="2"/>
  <c r="F137" i="2"/>
  <c r="F138" i="2"/>
  <c r="F133" i="2"/>
  <c r="F127" i="2"/>
  <c r="F119" i="2"/>
  <c r="F118" i="2"/>
  <c r="F113" i="2"/>
  <c r="F109" i="2"/>
  <c r="F101" i="2"/>
  <c r="F97" i="2"/>
  <c r="F92" i="2"/>
  <c r="F89" i="2"/>
  <c r="F87" i="2"/>
  <c r="F82" i="2"/>
  <c r="F151" i="2" l="1"/>
  <c r="F184" i="2"/>
  <c r="F204" i="2"/>
  <c r="F103" i="2"/>
  <c r="F183" i="2"/>
  <c r="F140" i="2"/>
  <c r="F104" i="2"/>
  <c r="F117" i="2"/>
  <c r="F123" i="2"/>
  <c r="F125" i="2"/>
  <c r="F131" i="2"/>
  <c r="F143" i="2"/>
  <c r="F152" i="2"/>
  <c r="F205" i="2"/>
  <c r="F70" i="2" l="1"/>
  <c r="F69" i="2"/>
  <c r="F193" i="2"/>
  <c r="F7" i="2"/>
  <c r="F11" i="2"/>
  <c r="F12" i="2"/>
  <c r="F13" i="2"/>
  <c r="F14" i="2"/>
  <c r="F15" i="2"/>
  <c r="F16" i="2"/>
  <c r="F17" i="2"/>
  <c r="F58" i="2"/>
  <c r="F61" i="2"/>
  <c r="F62" i="2"/>
  <c r="L139" i="2"/>
  <c r="F63" i="2" l="1"/>
  <c r="F390" i="2"/>
  <c r="L143" i="2"/>
  <c r="E70" i="2"/>
  <c r="F10" i="2" l="1"/>
  <c r="F398" i="2"/>
  <c r="F60" i="2"/>
  <c r="F57" i="2"/>
  <c r="L6" i="2"/>
  <c r="F5" i="2" l="1"/>
  <c r="L5" i="2"/>
  <c r="E82" i="2"/>
  <c r="E87" i="2"/>
  <c r="E89" i="2"/>
  <c r="E92" i="2"/>
  <c r="E97" i="2"/>
  <c r="E101" i="2"/>
  <c r="E103" i="2"/>
  <c r="E113" i="2"/>
  <c r="E119" i="2"/>
  <c r="E123" i="2"/>
  <c r="E125" i="2"/>
  <c r="E127" i="2"/>
  <c r="E131" i="2"/>
  <c r="E142" i="2"/>
  <c r="E144" i="2"/>
  <c r="E148" i="2"/>
  <c r="E178" i="2"/>
  <c r="E183" i="2"/>
  <c r="E205" i="2"/>
  <c r="E218" i="2"/>
  <c r="E229" i="2"/>
  <c r="E235" i="2"/>
  <c r="E239" i="2"/>
  <c r="J143" i="2"/>
  <c r="F381" i="2" l="1"/>
  <c r="J6" i="2"/>
  <c r="F399" i="2" l="1"/>
  <c r="F397" i="2"/>
  <c r="F389" i="2"/>
  <c r="J5" i="2" l="1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K609" i="5"/>
  <c r="K619" i="5" s="1"/>
  <c r="E609" i="5"/>
  <c r="I609" i="5"/>
  <c r="I619" i="5" s="1"/>
  <c r="J609" i="5" l="1"/>
  <c r="J619" i="5" s="1"/>
  <c r="E619" i="5"/>
  <c r="G609" i="5"/>
  <c r="G619" i="5" s="1"/>
  <c r="F619" i="5"/>
  <c r="I812" i="1"/>
  <c r="I385" i="2" s="1"/>
  <c r="I815" i="1"/>
  <c r="I388" i="2" s="1"/>
  <c r="I813" i="1" l="1"/>
  <c r="I816" i="1" l="1"/>
  <c r="I389" i="2" s="1"/>
  <c r="I386" i="2"/>
  <c r="I826" i="1"/>
  <c r="I399" i="2" s="1"/>
  <c r="I398" i="2"/>
</calcChain>
</file>

<file path=xl/sharedStrings.xml><?xml version="1.0" encoding="utf-8"?>
<sst xmlns="http://schemas.openxmlformats.org/spreadsheetml/2006/main" count="2025" uniqueCount="1175">
  <si>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</si>
  <si>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</si>
  <si>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</si>
  <si>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</si>
  <si>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</si>
  <si>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</si>
  <si>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</si>
  <si>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</si>
  <si>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</si>
  <si>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</si>
  <si>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</si>
  <si>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</si>
  <si>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</si>
  <si>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</si>
  <si>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</si>
  <si>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</si>
  <si>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</si>
  <si>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</si>
  <si>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</si>
  <si>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</si>
  <si>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</si>
  <si>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</si>
  <si>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</si>
  <si>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</si>
  <si>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</si>
  <si>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</si>
  <si>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</si>
  <si>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</si>
  <si>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</si>
  <si>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</si>
  <si>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</si>
  <si>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</si>
  <si>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</si>
  <si>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</si>
  <si>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</si>
  <si>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</si>
  <si>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</si>
  <si>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</si>
  <si>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</si>
  <si>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</si>
  <si>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</si>
  <si>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</si>
  <si>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</si>
  <si>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</si>
  <si>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</si>
  <si>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</si>
  <si>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</si>
  <si>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</si>
  <si>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</si>
  <si>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</si>
  <si>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</si>
  <si>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</si>
  <si>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</si>
  <si>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</si>
  <si>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</si>
  <si>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</si>
  <si>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</si>
  <si>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</si>
  <si>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</si>
  <si>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</si>
  <si>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</si>
  <si>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</si>
  <si>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</si>
  <si>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</si>
  <si>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</si>
  <si>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</si>
  <si>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</si>
  <si>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</si>
  <si>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</si>
  <si>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</si>
  <si>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</si>
  <si>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</si>
  <si>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</si>
  <si>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</si>
  <si>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</si>
  <si>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</si>
  <si>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</si>
  <si>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</si>
  <si>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</si>
  <si>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</si>
  <si>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</si>
  <si>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</si>
  <si>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</si>
  <si>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</si>
  <si>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</si>
  <si>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</si>
  <si>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</si>
  <si>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</si>
  <si>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</si>
  <si>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</si>
  <si>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</si>
  <si>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</si>
  <si>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</si>
  <si>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</si>
  <si>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</si>
  <si>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</si>
  <si>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</si>
  <si>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</si>
  <si>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</si>
  <si>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</si>
  <si>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</si>
  <si>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</si>
  <si>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</si>
  <si>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</si>
  <si>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</si>
  <si>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</si>
  <si>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</si>
  <si>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</si>
  <si>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</si>
  <si>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</si>
  <si>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</si>
  <si>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</si>
  <si>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</si>
  <si>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</si>
  <si>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</si>
  <si>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</si>
  <si>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</si>
  <si>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</si>
  <si>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</si>
  <si>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</si>
  <si>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</si>
  <si>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</si>
  <si>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</si>
  <si>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</si>
  <si>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</si>
  <si>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</si>
  <si>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</si>
  <si>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</si>
  <si>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</si>
  <si>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</si>
  <si>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</si>
  <si>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</si>
  <si>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</si>
  <si>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</si>
  <si>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</si>
  <si>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</si>
  <si>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</si>
  <si>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</si>
  <si>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</si>
  <si>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</si>
  <si>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</si>
  <si>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</si>
  <si>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</si>
  <si>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</si>
  <si>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</si>
  <si>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</si>
  <si>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</si>
  <si>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</si>
  <si>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</si>
  <si>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</si>
  <si>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</si>
  <si>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</si>
  <si>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</si>
  <si>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</si>
  <si>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</si>
  <si>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</si>
  <si>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</si>
  <si>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</si>
  <si>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</si>
  <si>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</si>
  <si>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</si>
  <si>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</si>
  <si>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</si>
  <si>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</si>
  <si>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</si>
  <si>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</si>
  <si>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</si>
  <si>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</si>
  <si>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</si>
  <si>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</si>
  <si>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</si>
  <si>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</si>
  <si>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</si>
  <si>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</si>
  <si>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</si>
  <si>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</si>
  <si>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</si>
  <si>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</si>
  <si>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</si>
  <si>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</si>
  <si>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</si>
  <si>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</si>
  <si>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</si>
  <si>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</si>
  <si>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</si>
  <si>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</si>
  <si>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</si>
  <si>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</si>
  <si>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</si>
  <si>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</si>
  <si>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</si>
  <si>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</si>
  <si>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</si>
  <si>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</si>
  <si>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</si>
  <si>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</si>
  <si>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</si>
  <si>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</si>
  <si>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</si>
  <si>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</si>
  <si>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</si>
  <si>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</si>
  <si>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</si>
  <si>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</si>
  <si>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</si>
  <si>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</si>
  <si>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</si>
  <si>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</si>
  <si>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</si>
  <si>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</si>
  <si>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</si>
  <si>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</si>
  <si>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</si>
  <si>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</si>
  <si>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</si>
  <si>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</si>
  <si>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</si>
  <si>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</si>
  <si>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</si>
  <si>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</si>
  <si>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</si>
  <si>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</si>
  <si>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</si>
  <si>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</si>
  <si>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</si>
  <si>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</si>
  <si>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</si>
  <si>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</si>
  <si>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</si>
  <si>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</si>
  <si>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</si>
  <si>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</si>
  <si>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</si>
  <si>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</si>
  <si>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</si>
  <si>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</si>
  <si>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</si>
  <si>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</si>
  <si>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</si>
  <si>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</si>
  <si>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</si>
  <si>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</si>
  <si>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</si>
  <si>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</si>
  <si>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</si>
  <si>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</si>
  <si>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</si>
  <si>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</si>
  <si>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</si>
  <si>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</si>
  <si>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</si>
  <si>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</si>
  <si>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</si>
  <si>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</si>
  <si>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</si>
  <si>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</si>
  <si>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</si>
  <si>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</si>
  <si>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</si>
  <si>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</si>
  <si>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</si>
  <si>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</si>
  <si>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</si>
  <si>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</si>
  <si>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</si>
  <si>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</si>
  <si>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</si>
  <si>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</si>
  <si>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</si>
  <si>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</si>
  <si>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</si>
  <si>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</si>
  <si>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</si>
  <si>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</si>
  <si>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</si>
  <si>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</si>
  <si>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</si>
  <si>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</si>
  <si>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</si>
  <si>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</si>
  <si>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</si>
  <si>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</si>
  <si>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</si>
  <si>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</si>
  <si>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</si>
  <si>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</si>
  <si>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</si>
  <si>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</si>
  <si>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</si>
  <si>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</si>
  <si>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</si>
  <si>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</si>
  <si>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</si>
  <si>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</si>
  <si>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</si>
  <si>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</si>
  <si>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</si>
  <si>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</si>
  <si>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</si>
  <si>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</si>
  <si>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</si>
  <si>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</si>
  <si>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</si>
  <si>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</si>
  <si>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</si>
  <si>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</si>
  <si>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</si>
  <si>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</si>
  <si>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</si>
  <si>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</si>
  <si>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</si>
  <si>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</si>
  <si>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</si>
  <si>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</si>
  <si>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</si>
  <si>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</si>
  <si>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</si>
  <si>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</si>
  <si>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</si>
  <si>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</si>
  <si>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</si>
  <si>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</si>
  <si>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</si>
  <si>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</si>
  <si>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</si>
  <si>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</si>
  <si>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</si>
  <si>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</si>
  <si>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</si>
  <si>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</si>
  <si>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</si>
  <si>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</si>
  <si>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</si>
  <si>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</si>
  <si>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</si>
  <si>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</si>
  <si>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</si>
  <si>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</si>
  <si>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</si>
  <si>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</si>
  <si>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</si>
  <si>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</si>
  <si>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</si>
  <si>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</si>
  <si>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</si>
  <si>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</si>
  <si>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</si>
  <si>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</si>
  <si>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</si>
  <si>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</si>
  <si>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</si>
  <si>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</si>
  <si>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</si>
  <si>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</si>
  <si>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</si>
  <si>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</si>
  <si>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</si>
  <si>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</si>
  <si>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</si>
  <si>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</si>
  <si>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</si>
  <si>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</si>
  <si>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</si>
  <si>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</si>
  <si>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</si>
  <si>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</si>
  <si>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</si>
  <si>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</si>
  <si>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</si>
  <si>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</si>
  <si>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</si>
  <si>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</si>
  <si>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</si>
  <si>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</si>
  <si>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</si>
  <si>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</si>
  <si>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</si>
  <si>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</si>
  <si>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</si>
  <si>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</si>
  <si>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</si>
  <si>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</si>
  <si>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</si>
  <si>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</si>
  <si>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</si>
  <si>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</si>
  <si>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</si>
  <si>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</si>
  <si>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</si>
  <si>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</si>
  <si>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</si>
  <si>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</si>
  <si>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</si>
  <si>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</si>
  <si>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</si>
  <si>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</si>
  <si>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</si>
  <si>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</si>
  <si>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</si>
  <si>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</si>
  <si>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</si>
  <si>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</si>
  <si>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</si>
  <si>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</si>
  <si>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</si>
  <si>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</si>
  <si>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</si>
  <si>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</si>
  <si>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</si>
  <si>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</si>
  <si>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</si>
  <si>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</si>
  <si>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</si>
  <si>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</si>
  <si>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</si>
  <si>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</si>
  <si>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</si>
  <si>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</si>
  <si>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</si>
  <si>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</si>
  <si>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</si>
  <si>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</si>
  <si>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</si>
  <si>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</si>
  <si>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</si>
  <si>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</si>
  <si>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</si>
  <si>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</si>
  <si>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</si>
  <si>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</si>
  <si>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</si>
  <si>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</si>
  <si>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</si>
  <si>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</si>
  <si>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</si>
  <si>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</si>
  <si>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</si>
  <si>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</si>
  <si>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</si>
  <si>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</si>
  <si>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</si>
  <si>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</si>
  <si>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</si>
  <si>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</si>
  <si>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</si>
  <si>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</si>
  <si>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</si>
  <si>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</si>
  <si>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</si>
  <si>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</si>
  <si>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</si>
  <si>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</si>
  <si>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</si>
  <si>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</si>
  <si>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</si>
  <si>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</si>
  <si>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</si>
  <si>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</si>
  <si>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</si>
  <si>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</si>
  <si>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</si>
  <si>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</si>
  <si>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</si>
  <si>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</si>
  <si>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</si>
  <si>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</si>
  <si>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</si>
  <si>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</si>
  <si>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</si>
  <si>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</si>
  <si>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</si>
  <si>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</si>
  <si>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</si>
  <si>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</si>
  <si>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</si>
  <si>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</si>
  <si>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</si>
  <si>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</si>
  <si>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</si>
  <si>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</si>
  <si>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</si>
  <si>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</si>
  <si>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</si>
  <si>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</si>
  <si>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</si>
  <si>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</si>
  <si>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</si>
  <si>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</si>
  <si>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</si>
  <si>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</si>
  <si>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</si>
  <si>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</si>
  <si>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</si>
  <si>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</si>
  <si>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</si>
  <si>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</si>
  <si>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</si>
  <si>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</si>
  <si>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</si>
  <si>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</si>
  <si>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</si>
  <si>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</si>
  <si>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</si>
  <si>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</si>
  <si>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</si>
  <si>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</si>
  <si>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</si>
  <si>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</si>
  <si>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</si>
  <si>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</si>
  <si>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</si>
  <si>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</si>
  <si>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</si>
  <si>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</si>
  <si>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</si>
  <si>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</si>
  <si>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</si>
  <si>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</si>
  <si>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</si>
  <si>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</si>
  <si>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</si>
  <si>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</si>
  <si>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</si>
  <si>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</si>
  <si>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</si>
  <si>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</si>
  <si>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</si>
  <si>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</si>
  <si>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</si>
  <si>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</si>
  <si>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</si>
  <si>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</si>
  <si>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</si>
  <si>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</si>
  <si>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</si>
  <si>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</si>
  <si>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</si>
  <si>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</si>
  <si>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</si>
  <si>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</si>
  <si>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</si>
  <si>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</si>
  <si>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</si>
  <si>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</si>
  <si>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</si>
  <si>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</si>
  <si>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</si>
  <si>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</si>
  <si>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</si>
  <si>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</si>
  <si>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</si>
  <si>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</si>
  <si>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</si>
  <si>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</si>
  <si>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</si>
  <si>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</si>
  <si>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</si>
  <si>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</si>
  <si>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</si>
  <si>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</si>
  <si>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</si>
  <si>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</si>
  <si>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</si>
  <si>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</si>
  <si>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</si>
  <si>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</si>
  <si>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</si>
  <si>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</si>
  <si>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</si>
  <si>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</si>
  <si>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</si>
  <si>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</si>
  <si>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</si>
  <si>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</si>
  <si>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</si>
  <si>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</si>
  <si>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</si>
  <si>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</si>
  <si>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</si>
  <si>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</si>
  <si>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</si>
  <si>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</si>
  <si>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</si>
  <si>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</si>
  <si>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</si>
  <si>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</si>
  <si>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</si>
  <si>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</si>
  <si>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</si>
  <si>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</si>
  <si>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</si>
  <si>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</si>
  <si>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</si>
  <si>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</si>
  <si>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</si>
  <si>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</si>
  <si>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</si>
  <si>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</si>
  <si>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</si>
  <si>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</si>
  <si>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</si>
  <si>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</si>
  <si>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</si>
  <si>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</si>
  <si>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</si>
  <si>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</si>
  <si>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</si>
  <si>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</si>
  <si>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</si>
  <si>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</si>
  <si>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</si>
  <si>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</si>
  <si>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</si>
  <si>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</si>
  <si>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</si>
  <si>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</si>
  <si>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</si>
  <si>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</si>
  <si>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</si>
  <si>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</si>
  <si>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</si>
  <si>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</si>
  <si>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</si>
  <si>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</si>
  <si>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</si>
  <si>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</si>
  <si>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</si>
  <si>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</si>
  <si>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</si>
  <si>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</si>
  <si>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</si>
  <si>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</si>
  <si>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</si>
  <si>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</si>
  <si>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</si>
  <si>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</si>
  <si>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</si>
  <si>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</si>
  <si>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</si>
  <si>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</si>
  <si>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</si>
  <si>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</si>
  <si>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</si>
  <si>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</si>
  <si>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</si>
  <si>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</si>
  <si>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</si>
  <si>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</si>
  <si>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</si>
  <si>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</si>
  <si>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</si>
  <si>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</si>
  <si>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</si>
  <si>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</si>
  <si>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</si>
  <si>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</si>
  <si>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</si>
  <si>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</si>
  <si>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</si>
  <si>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licencia - digitálna ortofotomapa</t>
  </si>
  <si>
    <t>pamätná tabuľa k 800.výročiu mesta KCH</t>
  </si>
  <si>
    <t>prevod fin.prostr. z RF</t>
  </si>
  <si>
    <t>rekonštrukcia strechy ZUŠ</t>
  </si>
  <si>
    <t>717002-3</t>
  </si>
  <si>
    <t>oplotenie vstupu do budovy, mobilné domčeky</t>
  </si>
  <si>
    <t>454001-2</t>
  </si>
  <si>
    <t>454002-1</t>
  </si>
  <si>
    <t>454001-1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</si>
  <si>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</si>
  <si>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</si>
  <si>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</si>
  <si>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</si>
  <si>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</si>
  <si>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</si>
  <si>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</si>
  <si>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</si>
  <si>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</si>
  <si>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</si>
  <si>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</si>
  <si>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</si>
  <si>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</si>
  <si>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</si>
  <si>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</si>
  <si>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</si>
  <si>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</si>
  <si>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</si>
  <si>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</si>
  <si>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</si>
  <si>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</si>
  <si>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</si>
  <si>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</si>
  <si>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</si>
  <si>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</si>
  <si>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</si>
  <si>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</si>
  <si>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</si>
  <si>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</si>
  <si>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</si>
  <si>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</si>
  <si>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</si>
  <si>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</si>
  <si>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</si>
  <si>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</si>
  <si>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</si>
  <si>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</si>
  <si>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</si>
  <si>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</si>
  <si>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</si>
  <si>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</si>
  <si>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</si>
  <si>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</si>
  <si>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</si>
  <si>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</si>
  <si>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</si>
  <si>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</si>
  <si>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</si>
  <si>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</si>
  <si>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</si>
  <si>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</si>
  <si>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</si>
  <si>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</si>
  <si>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</si>
  <si>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</si>
  <si>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</si>
  <si>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</si>
  <si>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</si>
  <si>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</si>
  <si>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</si>
  <si>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</si>
  <si>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</si>
  <si>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</si>
  <si>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</si>
  <si>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</si>
  <si>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</si>
  <si>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</si>
  <si>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</si>
  <si>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</si>
  <si>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</si>
  <si>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</si>
  <si>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</si>
  <si>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</si>
  <si>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</si>
  <si>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</si>
  <si>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</si>
  <si>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</si>
  <si>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</si>
  <si>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</si>
  <si>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</si>
  <si>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</si>
  <si>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</si>
  <si>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</si>
  <si>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</si>
  <si>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</si>
  <si>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</si>
  <si>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</si>
  <si>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nákup HIM do MsKS, mobilné zastrešenie</t>
  </si>
  <si>
    <t>ROZPOČET SPOLU</t>
  </si>
  <si>
    <t xml:space="preserve">rekonštrukcia dvora MŠ Fábryho  </t>
  </si>
  <si>
    <t>parkovisko  - MŠ Kossutha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</si>
  <si>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</si>
  <si>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</si>
  <si>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</si>
  <si>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</si>
  <si>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</si>
  <si>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</si>
  <si>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</si>
  <si>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</si>
  <si>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</si>
  <si>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</si>
  <si>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</si>
  <si>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</si>
  <si>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</si>
  <si>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</si>
  <si>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</si>
  <si>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</si>
  <si>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</si>
  <si>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</si>
  <si>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</si>
  <si>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</si>
  <si>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</si>
  <si>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</si>
  <si>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</si>
  <si>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</si>
  <si>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</si>
  <si>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</si>
  <si>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</si>
  <si>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</si>
  <si>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</si>
  <si>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</si>
  <si>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</si>
  <si>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</si>
  <si>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</si>
  <si>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</si>
  <si>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</si>
  <si>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</si>
  <si>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</si>
  <si>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</si>
  <si>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</si>
  <si>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</si>
  <si>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</si>
  <si>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</si>
  <si>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</si>
  <si>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</si>
  <si>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</si>
  <si>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</si>
  <si>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</si>
  <si>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</si>
  <si>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</si>
  <si>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</si>
  <si>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</si>
  <si>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</si>
  <si>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</si>
  <si>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</si>
  <si>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</si>
  <si>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</si>
  <si>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</si>
  <si>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</si>
  <si>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</si>
  <si>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</si>
  <si>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</si>
  <si>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</si>
  <si>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</si>
  <si>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</si>
  <si>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</si>
  <si>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</si>
  <si>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</si>
  <si>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</si>
  <si>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</si>
  <si>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</si>
  <si>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</si>
  <si>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</si>
  <si>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</si>
  <si>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</si>
  <si>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</si>
  <si>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</si>
  <si>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</si>
  <si>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</si>
  <si>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</si>
  <si>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</si>
  <si>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</si>
  <si>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</si>
  <si>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</si>
  <si>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</si>
  <si>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</si>
  <si>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</si>
  <si>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</si>
  <si>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</si>
  <si>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Špeciálne služby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</si>
  <si>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</si>
  <si>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</si>
  <si>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</si>
  <si>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</si>
  <si>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</si>
  <si>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</si>
  <si>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</si>
  <si>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</si>
  <si>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</si>
  <si>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</si>
  <si>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</si>
  <si>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</si>
  <si>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</si>
  <si>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</si>
  <si>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</si>
  <si>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</si>
  <si>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</si>
  <si>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</si>
  <si>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</si>
  <si>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</si>
  <si>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</si>
  <si>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</si>
  <si>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Projekt-obnova ulice L.Mécsa</t>
  </si>
  <si>
    <t>Stroj na likvidáciu odpadu</t>
  </si>
  <si>
    <t>PD zberný dvor na separovaný odpad</t>
  </si>
  <si>
    <t>PD-Zberný dvor na separ. odpad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</si>
  <si>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</si>
  <si>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</si>
  <si>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</si>
  <si>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</si>
  <si>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</si>
  <si>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</si>
  <si>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</si>
  <si>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</si>
  <si>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</si>
  <si>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</si>
  <si>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</si>
  <si>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</si>
  <si>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</si>
  <si>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t>Pamätná tabuľa k 800.výročiu mesta KCH</t>
  </si>
  <si>
    <t>Rekonštrukcia verejného osvetlenia</t>
  </si>
  <si>
    <t>Nákup HIM do MsKS, mobilné zastrešenie</t>
  </si>
  <si>
    <t>Múzeum - projekt "Dialóg múzeí"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</si>
  <si>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</si>
  <si>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</si>
  <si>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</si>
  <si>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</si>
  <si>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</si>
  <si>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</si>
  <si>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</si>
  <si>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</si>
  <si>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</si>
  <si>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</si>
  <si>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</si>
  <si>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</si>
  <si>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</si>
  <si>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</si>
  <si>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</si>
  <si>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</si>
  <si>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</si>
  <si>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</si>
  <si>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</si>
  <si>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</si>
  <si>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</si>
  <si>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</si>
  <si>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</si>
  <si>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</si>
  <si>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</si>
  <si>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</si>
  <si>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</si>
  <si>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</si>
  <si>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</si>
  <si>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</si>
  <si>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</si>
  <si>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</si>
  <si>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</si>
  <si>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</si>
  <si>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</si>
  <si>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</si>
  <si>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</si>
  <si>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</si>
  <si>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</si>
  <si>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Návrh 2019</t>
  </si>
  <si>
    <t>obnova budovy OPP</t>
  </si>
  <si>
    <t>Obnova budovy OPP</t>
  </si>
  <si>
    <t>stromčeky, náhradná výsadba</t>
  </si>
  <si>
    <t>Majetkoprávne vysporiadanie pozemkov - prístupová komunikácia ZD</t>
  </si>
  <si>
    <t>Výstavba Zberného dvora</t>
  </si>
  <si>
    <t>kompostovisko (BRKO)</t>
  </si>
  <si>
    <t>Majetkopávne vysporiadanie pozemkov areál TS</t>
  </si>
  <si>
    <t>Zateplenie  a obnova obalových konštrukcií MSKS</t>
  </si>
  <si>
    <t>Obnova amfiteátra - Spájajúca minulosť -Interreg</t>
  </si>
  <si>
    <t>odstavné plochy MsÚ č.2</t>
  </si>
  <si>
    <t>716-717</t>
  </si>
  <si>
    <t>Odstavná plocha(parkovisko)Ibrányiho</t>
  </si>
  <si>
    <t>Rekonštrukcia ulíc  Majlátha a Rákocziho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</si>
  <si>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</si>
  <si>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</si>
  <si>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</si>
  <si>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</si>
  <si>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</si>
  <si>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</si>
  <si>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</si>
  <si>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</si>
  <si>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</si>
  <si>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</si>
  <si>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</si>
  <si>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</si>
  <si>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</si>
  <si>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</si>
  <si>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</si>
  <si>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Rekonštrukcia cesty Fejséš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</si>
  <si>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</si>
  <si>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</si>
  <si>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</si>
  <si>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</si>
  <si>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</si>
  <si>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</si>
  <si>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</si>
  <si>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</si>
  <si>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</si>
  <si>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>Zateplenie  MsKS-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</si>
  <si>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</si>
  <si>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</si>
  <si>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</si>
  <si>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</si>
  <si>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</si>
  <si>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</si>
  <si>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</si>
  <si>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</si>
  <si>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</si>
  <si>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</si>
  <si>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Motorová rozbrušovačka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</si>
  <si>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</si>
  <si>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</si>
  <si>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</si>
  <si>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</si>
  <si>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</si>
  <si>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</si>
  <si>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</si>
  <si>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</si>
  <si>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</si>
  <si>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</si>
  <si>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</si>
  <si>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</si>
  <si>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</si>
  <si>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</si>
  <si>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</si>
  <si>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chránenú dielńu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</si>
  <si>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</si>
  <si>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</si>
  <si>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</si>
  <si>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</si>
  <si>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</si>
  <si>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</si>
  <si>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</si>
  <si>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</si>
  <si>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Plnenie 2016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</si>
  <si>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</si>
  <si>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</si>
  <si>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</si>
  <si>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</si>
  <si>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</si>
  <si>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</si>
  <si>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Projekt škola otvorená všetkým ZŠ Kossutha</t>
  </si>
  <si>
    <t>FP na projekt "Škola otvorená všetkým"</t>
  </si>
  <si>
    <t>Projekt "Škola otvorená všetkým"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</si>
  <si>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</si>
  <si>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</si>
  <si>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</si>
  <si>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</si>
  <si>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</si>
  <si>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</si>
  <si>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</si>
  <si>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</si>
  <si>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</si>
  <si>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</si>
  <si>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</si>
  <si>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</si>
  <si>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</si>
  <si>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</si>
  <si>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</si>
  <si>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</si>
  <si>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</si>
  <si>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</si>
  <si>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Projekt telocvične ZŠsVJM</t>
  </si>
  <si>
    <t>Návrh 2020</t>
  </si>
  <si>
    <t>Skutočné plnenie 2016</t>
  </si>
  <si>
    <t>výstavba autobusovej stanice</t>
  </si>
  <si>
    <t>vybavenie služobného motorového vozidla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</si>
  <si>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</si>
  <si>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</si>
  <si>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</si>
  <si>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</si>
  <si>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</si>
  <si>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</si>
  <si>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</si>
  <si>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</si>
  <si>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Zvyšovanie kvality vzdelávania v ZŠ</t>
  </si>
  <si>
    <t>rozšírenie kamerového systému</t>
  </si>
  <si>
    <t xml:space="preserve">príjem za stravné </t>
  </si>
  <si>
    <t>nákup klavíra ZUŠ</t>
  </si>
  <si>
    <t>Nákup klavíra ZUŠ</t>
  </si>
  <si>
    <t>finančná zábezpeka-verejné obstrávanie</t>
  </si>
  <si>
    <t>dotácia na rekonśtrukciu cesty Fejséš</t>
  </si>
  <si>
    <t>Projekt "Zvyšovanie kvality vzdelávania"</t>
  </si>
  <si>
    <t>projekt rekonštrukcie štadióna</t>
  </si>
  <si>
    <t>Projekt rekonštrukcie štadióna</t>
  </si>
  <si>
    <t>prijaté úvery</t>
  </si>
  <si>
    <t>Všeobecná pracovná oblasť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</si>
  <si>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</si>
  <si>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</si>
  <si>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</si>
  <si>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</si>
  <si>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</si>
  <si>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</si>
  <si>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</si>
  <si>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</si>
  <si>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</si>
  <si>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</si>
  <si>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</si>
  <si>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</si>
  <si>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</si>
  <si>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</si>
  <si>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špecialne prístroje</t>
  </si>
  <si>
    <t>Špeciálne prístroje</t>
  </si>
  <si>
    <t xml:space="preserve">nákup pozemkov 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</si>
  <si>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</si>
  <si>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</si>
  <si>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</si>
  <si>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</si>
  <si>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</si>
  <si>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</si>
  <si>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Rekonštrukcia ZUŠ  - envirofond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</si>
  <si>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</si>
  <si>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</si>
  <si>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</si>
  <si>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</si>
  <si>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</si>
  <si>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</si>
  <si>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</si>
  <si>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</si>
  <si>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</si>
  <si>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</si>
  <si>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</si>
  <si>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rekonštrukcia ZUŠ-Envirofond</t>
  </si>
  <si>
    <t>Dotácia na vytvorené pracovné miesto</t>
  </si>
  <si>
    <t>dividendy VVS, Košice</t>
  </si>
  <si>
    <t xml:space="preserve">dotácia ÚV SR na rekonštr. odst. plochy pri polícii </t>
  </si>
  <si>
    <t>vrátka dotácie MK Fejséš</t>
  </si>
  <si>
    <t>Vrátka dotácie MK Fejséš</t>
  </si>
  <si>
    <t>453          99</t>
  </si>
  <si>
    <t>združené prostriedky na investície - VEOLIA</t>
  </si>
  <si>
    <t>prevod fin.prostr. zo spol.účtu s VEOLIOU</t>
  </si>
  <si>
    <t>Združené prostriedky na investície-VEOLIA</t>
  </si>
  <si>
    <t>transfer ÚPSVaR na vytv. pr. miesto ZŠ Kossutha</t>
  </si>
  <si>
    <t>Transfer ÚPSVaR na vytv. prac. miesto ZŠ Kossutha</t>
  </si>
  <si>
    <t>dotácia na elektromobil</t>
  </si>
  <si>
    <t>Očakávaná skutočnosť 2018</t>
  </si>
  <si>
    <t>Návrh 2021</t>
  </si>
  <si>
    <t>Sankcie uložené v daňovom konaní</t>
  </si>
  <si>
    <t>DzN sankcie uložené v daňovom konaní</t>
  </si>
  <si>
    <t>bankový úver na splátku dlhu</t>
  </si>
  <si>
    <t>bankový úver poblikácia</t>
  </si>
  <si>
    <t>tlačiarenské služby</t>
  </si>
  <si>
    <t>geometrický plán k vecnému bremenu/kanaliz.</t>
  </si>
  <si>
    <t>štúdie, expertízy, posudky</t>
  </si>
  <si>
    <t>odvody z dohôd</t>
  </si>
  <si>
    <t>Schválený rozpočet na rok 2018</t>
  </si>
  <si>
    <t>Skutočné plnenie 2017</t>
  </si>
  <si>
    <t>transfer na výstavbu telocvične ZŠ ul. Hunyadiho</t>
  </si>
  <si>
    <t>bankový úver - výstavba telocvične ZŠ M.Helmecziho</t>
  </si>
  <si>
    <t>pr.prostriedkov z predch.rokov na výstavbu telocvične ZŠ M.Helmecziho</t>
  </si>
  <si>
    <t>projekt telocvične ZŠ M.Helmecziho</t>
  </si>
  <si>
    <t xml:space="preserve">Odchodné </t>
  </si>
  <si>
    <t>projekt. dokumentácia obnovy ciest a chodníkov</t>
  </si>
  <si>
    <t>projektová dokument. -vodozádržné opatrenia</t>
  </si>
  <si>
    <t>výstavba Zberného dvora</t>
  </si>
  <si>
    <t>majetkoprávne vysporiadanie pozemkov</t>
  </si>
  <si>
    <t>odstavná plocha Ibrányiho, Fábryho</t>
  </si>
  <si>
    <t>výstavba sociálnych bytov</t>
  </si>
  <si>
    <t>sociálny podnik</t>
  </si>
  <si>
    <t xml:space="preserve">sociálna finančná pomoc </t>
  </si>
  <si>
    <t>odmeny za VO</t>
  </si>
  <si>
    <t xml:space="preserve">všeobecný materiál </t>
  </si>
  <si>
    <t>nákup viacúčelového zametacieho vozidla</t>
  </si>
  <si>
    <t>Nákup viacúčelového zametacieho vozidla</t>
  </si>
  <si>
    <t>modernizácia technického vybavenia ZŠ</t>
  </si>
  <si>
    <t>dotácia na rekonštrukciu amfiteátra-interreg</t>
  </si>
  <si>
    <t>výstavba zberného dvora</t>
  </si>
  <si>
    <t>projekt Code vidic</t>
  </si>
  <si>
    <t>splácanie úveru na rek. amfiteátra - interreg</t>
  </si>
  <si>
    <t>Splácanie úveru na rek. amfiteátra-interreg</t>
  </si>
  <si>
    <t>Plnenie 2017</t>
  </si>
  <si>
    <t>Stravovanie</t>
  </si>
  <si>
    <t>Výdavky z vlastných príjmov</t>
  </si>
  <si>
    <t>zbierka umeleckých diel</t>
  </si>
  <si>
    <t>Zbierka umeleckých diel</t>
  </si>
  <si>
    <t>na kultúru  - tuzemské - deň detí</t>
  </si>
  <si>
    <t>Na kultúru - tuzemské -deň detí</t>
  </si>
  <si>
    <t>oprava a údržba miestnosti kamerového systému</t>
  </si>
  <si>
    <t>správny poplatok</t>
  </si>
  <si>
    <t>Školenia a kurzy</t>
  </si>
  <si>
    <t>Správny poplatok</t>
  </si>
  <si>
    <t>dotácia ÚPSVaR na vytvorené pracovné miesto</t>
  </si>
  <si>
    <t>Dotácia ÚPSVaR na vytvorené pracovné miesto</t>
  </si>
  <si>
    <t>kamerový systém</t>
  </si>
  <si>
    <t>Kamerový systém</t>
  </si>
  <si>
    <t>vedenie krúžku CVČ</t>
  </si>
  <si>
    <t>transfer na zmenu názvu školy</t>
  </si>
  <si>
    <t>transfer na krúžok ľudových tancov</t>
  </si>
  <si>
    <t>vybavenie kuchyne</t>
  </si>
  <si>
    <t>Vybavenie kuchyne</t>
  </si>
  <si>
    <t>Podpora vytvárania prac.miest</t>
  </si>
  <si>
    <t>Podpora vytvárania prac. miest</t>
  </si>
  <si>
    <t>príjmy ZŠ Hunyadiho za stravné, nákup potravín</t>
  </si>
  <si>
    <t>príjmy ZŠ Kossutha za stravné, nákup potravín</t>
  </si>
  <si>
    <t>výstavba rodinného rekreačného centra</t>
  </si>
  <si>
    <t>výstavba odstavnej plochy pri ZŠ M.Helmecziho</t>
  </si>
  <si>
    <t>projekt.dokumentácia areálu TS</t>
  </si>
  <si>
    <t>Vlastné príjmy škôl s právnou subjektivitou</t>
  </si>
  <si>
    <t>FP na projekt "Zvyšovanie kvality vzdelávania v ZŠ"</t>
  </si>
  <si>
    <t>Projekt "Vzdelávaním pedag.zamestnancov"</t>
  </si>
  <si>
    <t>poplatky za uloženie odpadu</t>
  </si>
  <si>
    <t>Znížené na 26 z 32 pre nezapočítaný vzorec</t>
  </si>
  <si>
    <t xml:space="preserve">ROZPOČET  MESTA  KRÁĽOVSKÝ CHLMEC  NA ROKY 2019-2021 </t>
  </si>
  <si>
    <t>PRÍLOHA ROZPOČTU  MESTA  KRÁĽOVSKÝ  CHLMEC NA ROKY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</si>
</sst>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7"/>
      <color rgb="FFFF0000"/>
      <name val="Cambria"/>
      <family val="1"/>
      <charset val="238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6.5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5" tint="-0.249977111117893"/>
      <name val="Arial CE"/>
      <charset val="238"/>
    </font>
    <font>
      <sz val="7"/>
      <color rgb="FFFF0000"/>
      <name val="Cambria"/>
      <family val="1"/>
      <charset val="238"/>
      <scheme val="major"/>
    </font>
    <font>
      <b/>
      <sz val="12"/>
      <color rgb="FF00B05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63D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49" fontId="4" fillId="3" borderId="7" xfId="0" applyNumberFormat="1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8" fillId="13" borderId="7" xfId="0" applyFont="1" applyFill="1" applyBorder="1"/>
    <xf numFmtId="0" fontId="68" fillId="13" borderId="14" xfId="0" applyFont="1" applyFill="1" applyBorder="1"/>
    <xf numFmtId="49" fontId="69" fillId="13" borderId="0" xfId="0" applyNumberFormat="1" applyFont="1" applyFill="1"/>
    <xf numFmtId="0" fontId="70" fillId="13" borderId="0" xfId="0" applyFont="1" applyFill="1"/>
    <xf numFmtId="0" fontId="69" fillId="13" borderId="14" xfId="0" applyFont="1" applyFill="1" applyBorder="1"/>
    <xf numFmtId="0" fontId="71" fillId="13" borderId="0" xfId="0" applyFont="1" applyFill="1"/>
    <xf numFmtId="49" fontId="68" fillId="13" borderId="0" xfId="0" applyNumberFormat="1" applyFont="1" applyFill="1"/>
    <xf numFmtId="0" fontId="71" fillId="13" borderId="0" xfId="0" applyFont="1" applyFill="1" applyAlignment="1">
      <alignment horizontal="left"/>
    </xf>
    <xf numFmtId="0" fontId="73" fillId="13" borderId="14" xfId="0" applyFont="1" applyFill="1" applyBorder="1"/>
    <xf numFmtId="0" fontId="74" fillId="13" borderId="0" xfId="0" applyFont="1" applyFill="1"/>
    <xf numFmtId="0" fontId="68" fillId="13" borderId="0" xfId="0" applyFont="1" applyFill="1" applyAlignment="1">
      <alignment horizontal="left"/>
    </xf>
    <xf numFmtId="0" fontId="75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0" fontId="54" fillId="12" borderId="34" xfId="0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0" fontId="72" fillId="13" borderId="14" xfId="0" applyFont="1" applyFill="1" applyBorder="1"/>
    <xf numFmtId="0" fontId="4" fillId="15" borderId="7" xfId="0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6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165" fontId="62" fillId="0" borderId="7" xfId="0" applyNumberFormat="1" applyFont="1" applyFill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53" fillId="13" borderId="9" xfId="0" applyFont="1" applyFill="1" applyBorder="1" applyAlignment="1">
      <alignment horizontal="left"/>
    </xf>
    <xf numFmtId="0" fontId="79" fillId="13" borderId="20" xfId="0" applyFont="1" applyFill="1" applyBorder="1"/>
    <xf numFmtId="0" fontId="80" fillId="13" borderId="20" xfId="0" applyFont="1" applyFill="1" applyBorder="1" applyAlignment="1">
      <alignment horizontal="left"/>
    </xf>
    <xf numFmtId="0" fontId="77" fillId="13" borderId="7" xfId="0" applyFont="1" applyFill="1" applyBorder="1"/>
    <xf numFmtId="165" fontId="77" fillId="13" borderId="7" xfId="0" applyNumberFormat="1" applyFont="1" applyFill="1" applyBorder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1" fillId="13" borderId="7" xfId="0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82" fillId="13" borderId="7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3" fillId="13" borderId="0" xfId="0" applyFont="1" applyFill="1"/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6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5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0" fillId="12" borderId="5" xfId="0" applyFont="1" applyFill="1" applyBorder="1" applyAlignment="1"/>
    <xf numFmtId="0" fontId="53" fillId="11" borderId="17" xfId="0" applyFont="1" applyFill="1" applyBorder="1"/>
    <xf numFmtId="0" fontId="55" fillId="11" borderId="37" xfId="0" applyFont="1" applyFill="1" applyBorder="1" applyAlignment="1">
      <alignment horizontal="left"/>
    </xf>
    <xf numFmtId="0" fontId="53" fillId="11" borderId="37" xfId="0" applyFont="1" applyFill="1" applyBorder="1"/>
    <xf numFmtId="165" fontId="58" fillId="11" borderId="38" xfId="0" applyNumberFormat="1" applyFont="1" applyFill="1" applyBorder="1"/>
    <xf numFmtId="165" fontId="58" fillId="11" borderId="39" xfId="0" applyNumberFormat="1" applyFont="1" applyFill="1" applyBorder="1"/>
    <xf numFmtId="0" fontId="35" fillId="6" borderId="10" xfId="0" applyFont="1" applyFill="1" applyBorder="1"/>
    <xf numFmtId="0" fontId="88" fillId="13" borderId="0" xfId="0" applyFont="1" applyFill="1" applyAlignment="1">
      <alignment horizontal="left"/>
    </xf>
    <xf numFmtId="165" fontId="77" fillId="13" borderId="9" xfId="0" applyNumberFormat="1" applyFont="1" applyFill="1" applyBorder="1"/>
    <xf numFmtId="0" fontId="57" fillId="13" borderId="0" xfId="0" applyFont="1" applyFill="1" applyBorder="1"/>
    <xf numFmtId="0" fontId="90" fillId="13" borderId="0" xfId="0" applyFont="1" applyFill="1"/>
    <xf numFmtId="49" fontId="91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0" fontId="92" fillId="13" borderId="0" xfId="0" applyFont="1" applyFill="1"/>
    <xf numFmtId="49" fontId="87" fillId="13" borderId="0" xfId="0" applyNumberFormat="1" applyFont="1" applyFill="1"/>
    <xf numFmtId="0" fontId="70" fillId="13" borderId="7" xfId="0" applyFont="1" applyFill="1" applyBorder="1"/>
    <xf numFmtId="49" fontId="70" fillId="13" borderId="0" xfId="0" applyNumberFormat="1" applyFont="1" applyFill="1"/>
    <xf numFmtId="0" fontId="53" fillId="14" borderId="40" xfId="0" applyFont="1" applyFill="1" applyBorder="1"/>
    <xf numFmtId="0" fontId="53" fillId="14" borderId="41" xfId="0" applyFont="1" applyFill="1" applyBorder="1"/>
    <xf numFmtId="0" fontId="53" fillId="14" borderId="42" xfId="0" applyFont="1" applyFill="1" applyBorder="1" applyAlignment="1">
      <alignment horizontal="left"/>
    </xf>
    <xf numFmtId="0" fontId="86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4" fillId="13" borderId="9" xfId="0" applyNumberFormat="1" applyFont="1" applyFill="1" applyBorder="1"/>
    <xf numFmtId="49" fontId="69" fillId="13" borderId="0" xfId="0" applyNumberFormat="1" applyFont="1" applyFill="1"/>
    <xf numFmtId="0" fontId="70" fillId="13" borderId="0" xfId="0" applyFont="1" applyFill="1"/>
    <xf numFmtId="0" fontId="69" fillId="13" borderId="14" xfId="0" applyFont="1" applyFill="1" applyBorder="1"/>
    <xf numFmtId="49" fontId="69" fillId="13" borderId="0" xfId="0" applyNumberFormat="1" applyFont="1" applyFill="1"/>
    <xf numFmtId="0" fontId="70" fillId="13" borderId="0" xfId="0" applyFont="1" applyFill="1"/>
    <xf numFmtId="0" fontId="69" fillId="13" borderId="14" xfId="0" applyFont="1" applyFill="1" applyBorder="1"/>
    <xf numFmtId="0" fontId="70" fillId="13" borderId="0" xfId="0" applyFont="1" applyFill="1"/>
    <xf numFmtId="0" fontId="69" fillId="13" borderId="14" xfId="0" applyFont="1" applyFill="1" applyBorder="1"/>
    <xf numFmtId="49" fontId="91" fillId="13" borderId="0" xfId="0" applyNumberFormat="1" applyFont="1" applyFill="1"/>
    <xf numFmtId="49" fontId="69" fillId="13" borderId="0" xfId="0" applyNumberFormat="1" applyFont="1" applyFill="1"/>
    <xf numFmtId="0" fontId="70" fillId="13" borderId="0" xfId="0" applyFont="1" applyFill="1"/>
    <xf numFmtId="0" fontId="69" fillId="13" borderId="14" xfId="0" applyFont="1" applyFill="1" applyBorder="1"/>
    <xf numFmtId="49" fontId="69" fillId="13" borderId="0" xfId="0" applyNumberFormat="1" applyFont="1" applyFill="1"/>
    <xf numFmtId="0" fontId="70" fillId="13" borderId="0" xfId="0" applyFont="1" applyFill="1"/>
    <xf numFmtId="0" fontId="69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8" fillId="13" borderId="14" xfId="0" applyFont="1" applyFill="1" applyBorder="1"/>
    <xf numFmtId="49" fontId="69" fillId="13" borderId="0" xfId="0" applyNumberFormat="1" applyFont="1" applyFill="1"/>
    <xf numFmtId="0" fontId="70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6" fillId="16" borderId="7" xfId="0" applyFont="1" applyFill="1" applyBorder="1"/>
    <xf numFmtId="0" fontId="4" fillId="15" borderId="0" xfId="0" applyFont="1" applyFill="1"/>
    <xf numFmtId="165" fontId="34" fillId="0" borderId="0" xfId="0" applyNumberFormat="1" applyFont="1"/>
    <xf numFmtId="0" fontId="58" fillId="13" borderId="7" xfId="0" applyFont="1" applyFill="1" applyBorder="1"/>
    <xf numFmtId="0" fontId="78" fillId="13" borderId="7" xfId="0" applyFont="1" applyFill="1" applyBorder="1"/>
    <xf numFmtId="49" fontId="89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3" borderId="17" xfId="0" applyNumberFormat="1" applyFont="1" applyFill="1" applyBorder="1"/>
    <xf numFmtId="165" fontId="58" fillId="13" borderId="38" xfId="0" applyNumberFormat="1" applyFont="1" applyFill="1" applyBorder="1"/>
    <xf numFmtId="49" fontId="58" fillId="13" borderId="20" xfId="0" applyNumberFormat="1" applyFont="1" applyFill="1" applyBorder="1"/>
    <xf numFmtId="49" fontId="95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0" fontId="2" fillId="6" borderId="11" xfId="0" applyFont="1" applyFill="1" applyBorder="1" applyAlignment="1"/>
    <xf numFmtId="0" fontId="96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165" fontId="58" fillId="14" borderId="17" xfId="0" applyNumberFormat="1" applyFont="1" applyFill="1" applyBorder="1"/>
    <xf numFmtId="165" fontId="58" fillId="14" borderId="38" xfId="0" applyNumberFormat="1" applyFont="1" applyFill="1" applyBorder="1"/>
    <xf numFmtId="0" fontId="0" fillId="0" borderId="0" xfId="0" applyFont="1"/>
    <xf numFmtId="49" fontId="92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2" fillId="0" borderId="0" xfId="0" applyFont="1"/>
    <xf numFmtId="0" fontId="97" fillId="0" borderId="0" xfId="0" applyFont="1"/>
    <xf numFmtId="0" fontId="92" fillId="13" borderId="0" xfId="0" applyFont="1" applyFill="1" applyAlignment="1">
      <alignment horizontal="left"/>
    </xf>
    <xf numFmtId="0" fontId="88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165" fontId="98" fillId="13" borderId="9" xfId="0" applyNumberFormat="1" applyFont="1" applyFill="1" applyBorder="1"/>
    <xf numFmtId="0" fontId="0" fillId="0" borderId="0" xfId="0" applyFont="1" applyBorder="1"/>
    <xf numFmtId="0" fontId="67" fillId="0" borderId="7" xfId="0" applyFont="1" applyBorder="1" applyAlignment="1">
      <alignment horizontal="center" vertical="center" wrapText="1"/>
    </xf>
    <xf numFmtId="0" fontId="0" fillId="0" borderId="25" xfId="0" applyFont="1" applyBorder="1"/>
    <xf numFmtId="0" fontId="0" fillId="0" borderId="9" xfId="0" applyFont="1" applyBorder="1"/>
    <xf numFmtId="0" fontId="56" fillId="14" borderId="9" xfId="0" applyFont="1" applyFill="1" applyBorder="1"/>
    <xf numFmtId="0" fontId="2" fillId="6" borderId="11" xfId="0" applyFont="1" applyFill="1" applyBorder="1" applyAlignment="1"/>
    <xf numFmtId="49" fontId="34" fillId="3" borderId="0" xfId="0" applyNumberFormat="1" applyFont="1" applyFill="1" applyBorder="1"/>
    <xf numFmtId="0" fontId="99" fillId="0" borderId="0" xfId="0" applyFont="1"/>
    <xf numFmtId="49" fontId="84" fillId="13" borderId="0" xfId="0" applyNumberFormat="1" applyFont="1" applyFill="1"/>
    <xf numFmtId="0" fontId="100" fillId="13" borderId="14" xfId="0" applyFont="1" applyFill="1" applyBorder="1"/>
    <xf numFmtId="49" fontId="101" fillId="13" borderId="0" xfId="0" applyNumberFormat="1" applyFont="1" applyFill="1"/>
    <xf numFmtId="0" fontId="102" fillId="13" borderId="7" xfId="0" applyFont="1" applyFill="1" applyBorder="1" applyAlignment="1">
      <alignment horizontal="right"/>
    </xf>
    <xf numFmtId="0" fontId="103" fillId="13" borderId="7" xfId="0" applyFont="1" applyFill="1" applyBorder="1" applyAlignment="1">
      <alignment horizontal="left"/>
    </xf>
    <xf numFmtId="0" fontId="104" fillId="13" borderId="7" xfId="0" applyFont="1" applyFill="1" applyBorder="1"/>
    <xf numFmtId="165" fontId="94" fillId="13" borderId="7" xfId="0" applyNumberFormat="1" applyFont="1" applyFill="1" applyBorder="1"/>
    <xf numFmtId="165" fontId="94" fillId="13" borderId="20" xfId="0" applyNumberFormat="1" applyFont="1" applyFill="1" applyBorder="1"/>
    <xf numFmtId="165" fontId="94" fillId="13" borderId="36" xfId="0" applyNumberFormat="1" applyFont="1" applyFill="1" applyBorder="1"/>
    <xf numFmtId="0" fontId="93" fillId="13" borderId="14" xfId="0" applyFont="1" applyFill="1" applyBorder="1"/>
    <xf numFmtId="0" fontId="105" fillId="13" borderId="20" xfId="0" applyFont="1" applyFill="1" applyBorder="1"/>
    <xf numFmtId="0" fontId="93" fillId="13" borderId="20" xfId="0" applyFont="1" applyFill="1" applyBorder="1" applyAlignment="1">
      <alignment horizontal="left"/>
    </xf>
    <xf numFmtId="0" fontId="107" fillId="0" borderId="0" xfId="0" applyFont="1"/>
    <xf numFmtId="0" fontId="108" fillId="13" borderId="0" xfId="0" applyFont="1" applyFill="1"/>
    <xf numFmtId="0" fontId="106" fillId="13" borderId="7" xfId="0" applyFont="1" applyFill="1" applyBorder="1"/>
    <xf numFmtId="0" fontId="105" fillId="13" borderId="7" xfId="0" applyFont="1" applyFill="1" applyBorder="1"/>
    <xf numFmtId="0" fontId="93" fillId="13" borderId="7" xfId="0" applyFont="1" applyFill="1" applyBorder="1" applyAlignment="1">
      <alignment horizontal="left"/>
    </xf>
    <xf numFmtId="49" fontId="93" fillId="13" borderId="0" xfId="0" applyNumberFormat="1" applyFont="1" applyFill="1"/>
    <xf numFmtId="0" fontId="101" fillId="13" borderId="0" xfId="0" applyFont="1" applyFill="1"/>
    <xf numFmtId="0" fontId="2" fillId="6" borderId="11" xfId="0" applyFont="1" applyFill="1" applyBorder="1" applyAlignment="1"/>
    <xf numFmtId="165" fontId="43" fillId="0" borderId="0" xfId="0" applyNumberFormat="1" applyFont="1"/>
    <xf numFmtId="0" fontId="97" fillId="13" borderId="14" xfId="0" applyFont="1" applyFill="1" applyBorder="1"/>
    <xf numFmtId="0" fontId="80" fillId="13" borderId="18" xfId="0" applyFont="1" applyFill="1" applyBorder="1" applyAlignment="1">
      <alignment horizontal="left"/>
    </xf>
    <xf numFmtId="0" fontId="97" fillId="0" borderId="0" xfId="0" applyFont="1" applyBorder="1"/>
    <xf numFmtId="0" fontId="80" fillId="13" borderId="0" xfId="0" applyFont="1" applyFill="1" applyBorder="1"/>
    <xf numFmtId="49" fontId="80" fillId="13" borderId="0" xfId="0" applyNumberFormat="1" applyFont="1" applyFill="1"/>
    <xf numFmtId="0" fontId="97" fillId="13" borderId="0" xfId="0" applyFont="1" applyFill="1"/>
    <xf numFmtId="165" fontId="98" fillId="13" borderId="35" xfId="0" applyNumberFormat="1" applyFont="1" applyFill="1" applyBorder="1"/>
    <xf numFmtId="165" fontId="58" fillId="14" borderId="14" xfId="0" applyNumberFormat="1" applyFont="1" applyFill="1" applyBorder="1"/>
    <xf numFmtId="165" fontId="58" fillId="13" borderId="14" xfId="0" applyNumberFormat="1" applyFont="1" applyFill="1" applyBorder="1"/>
    <xf numFmtId="165" fontId="58" fillId="13" borderId="1" xfId="0" applyNumberFormat="1" applyFont="1" applyFill="1" applyBorder="1"/>
    <xf numFmtId="165" fontId="62" fillId="13" borderId="14" xfId="0" applyNumberFormat="1" applyFont="1" applyFill="1" applyBorder="1"/>
    <xf numFmtId="165" fontId="58" fillId="13" borderId="19" xfId="0" applyNumberFormat="1" applyFont="1" applyFill="1" applyBorder="1"/>
    <xf numFmtId="165" fontId="62" fillId="14" borderId="9" xfId="0" applyNumberFormat="1" applyFont="1" applyFill="1" applyBorder="1"/>
    <xf numFmtId="165" fontId="35" fillId="12" borderId="7" xfId="0" applyNumberFormat="1" applyFont="1" applyFill="1" applyBorder="1"/>
    <xf numFmtId="0" fontId="34" fillId="11" borderId="11" xfId="0" applyFont="1" applyFill="1" applyBorder="1" applyAlignment="1"/>
    <xf numFmtId="0" fontId="34" fillId="6" borderId="11" xfId="0" applyFont="1" applyFill="1" applyBorder="1" applyAlignment="1"/>
    <xf numFmtId="165" fontId="35" fillId="16" borderId="7" xfId="0" applyNumberFormat="1" applyFont="1" applyFill="1" applyBorder="1"/>
    <xf numFmtId="0" fontId="109" fillId="0" borderId="0" xfId="0" applyFont="1"/>
    <xf numFmtId="0" fontId="53" fillId="13" borderId="0" xfId="0" applyFont="1" applyFill="1" applyBorder="1"/>
    <xf numFmtId="0" fontId="57" fillId="13" borderId="14" xfId="0" applyFont="1" applyFill="1" applyBorder="1"/>
    <xf numFmtId="0" fontId="2" fillId="6" borderId="24" xfId="0" applyFont="1" applyFill="1" applyBorder="1"/>
    <xf numFmtId="0" fontId="2" fillId="6" borderId="35" xfId="0" applyFont="1" applyFill="1" applyBorder="1"/>
    <xf numFmtId="0" fontId="104" fillId="13" borderId="20" xfId="0" applyFont="1" applyFill="1" applyBorder="1"/>
    <xf numFmtId="0" fontId="54" fillId="12" borderId="26" xfId="0" applyFont="1" applyFill="1" applyBorder="1"/>
    <xf numFmtId="165" fontId="58" fillId="12" borderId="5" xfId="0" applyNumberFormat="1" applyFont="1" applyFill="1" applyBorder="1"/>
    <xf numFmtId="165" fontId="110" fillId="13" borderId="7" xfId="0" applyNumberFormat="1" applyFont="1" applyFill="1" applyBorder="1"/>
    <xf numFmtId="165" fontId="98" fillId="13" borderId="36" xfId="0" applyNumberFormat="1" applyFont="1" applyFill="1" applyBorder="1"/>
    <xf numFmtId="165" fontId="98" fillId="13" borderId="7" xfId="0" applyNumberFormat="1" applyFont="1" applyFill="1" applyBorder="1"/>
    <xf numFmtId="165" fontId="98" fillId="13" borderId="20" xfId="0" applyNumberFormat="1" applyFont="1" applyFill="1" applyBorder="1"/>
    <xf numFmtId="165" fontId="98" fillId="13" borderId="14" xfId="0" applyNumberFormat="1" applyFont="1" applyFill="1" applyBorder="1"/>
    <xf numFmtId="165" fontId="98" fillId="13" borderId="10" xfId="0" applyNumberFormat="1" applyFont="1" applyFill="1" applyBorder="1"/>
    <xf numFmtId="0" fontId="111" fillId="13" borderId="14" xfId="0" applyFont="1" applyFill="1" applyBorder="1"/>
    <xf numFmtId="0" fontId="98" fillId="13" borderId="7" xfId="0" applyFont="1" applyFill="1" applyBorder="1"/>
    <xf numFmtId="0" fontId="53" fillId="12" borderId="7" xfId="0" applyFont="1" applyFill="1" applyBorder="1"/>
    <xf numFmtId="0" fontId="53" fillId="12" borderId="7" xfId="0" applyFont="1" applyFill="1" applyBorder="1" applyAlignment="1">
      <alignment horizontal="left"/>
    </xf>
    <xf numFmtId="0" fontId="60" fillId="12" borderId="7" xfId="0" applyFont="1" applyFill="1" applyBorder="1"/>
    <xf numFmtId="165" fontId="58" fillId="12" borderId="7" xfId="0" applyNumberFormat="1" applyFont="1" applyFill="1" applyBorder="1"/>
    <xf numFmtId="165" fontId="58" fillId="12" borderId="9" xfId="0" applyNumberFormat="1" applyFont="1" applyFill="1" applyBorder="1"/>
    <xf numFmtId="0" fontId="2" fillId="17" borderId="7" xfId="0" applyFont="1" applyFill="1" applyBorder="1"/>
    <xf numFmtId="0" fontId="4" fillId="17" borderId="7" xfId="0" applyFont="1" applyFill="1" applyBorder="1"/>
    <xf numFmtId="0" fontId="50" fillId="17" borderId="7" xfId="0" applyFont="1" applyFill="1" applyBorder="1"/>
    <xf numFmtId="165" fontId="4" fillId="17" borderId="7" xfId="0" applyNumberFormat="1" applyFont="1" applyFill="1" applyBorder="1"/>
    <xf numFmtId="165" fontId="50" fillId="17" borderId="7" xfId="0" applyNumberFormat="1" applyFont="1" applyFill="1" applyBorder="1"/>
    <xf numFmtId="49" fontId="101" fillId="13" borderId="14" xfId="0" applyNumberFormat="1" applyFont="1" applyFill="1" applyBorder="1"/>
    <xf numFmtId="165" fontId="101" fillId="13" borderId="0" xfId="0" applyNumberFormat="1" applyFont="1" applyFill="1" applyBorder="1"/>
    <xf numFmtId="0" fontId="34" fillId="6" borderId="11" xfId="0" applyFont="1" applyFill="1" applyBorder="1" applyAlignment="1"/>
    <xf numFmtId="0" fontId="46" fillId="0" borderId="9" xfId="0" applyFont="1" applyBorder="1" applyAlignment="1"/>
    <xf numFmtId="0" fontId="34" fillId="6" borderId="24" xfId="0" applyFont="1" applyFill="1" applyBorder="1" applyAlignment="1"/>
    <xf numFmtId="0" fontId="46" fillId="0" borderId="35" xfId="0" applyFont="1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0" fontId="0" fillId="0" borderId="9" xfId="0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63D"/>
      <color rgb="FF00743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opLeftCell="B1" workbookViewId="0">
      <pane ySplit="3" topLeftCell="A253" activePane="bottomLeft" state="frozen"/>
      <selection activeCell="A3" sqref="A3"/>
      <selection pane="bottomLeft" activeCell="G267" sqref="G267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6.7109375" style="2" customWidth="1"/>
    <col min="4" max="4" width="30.85546875" style="2" customWidth="1"/>
    <col min="5" max="5" width="5.140625" style="2" customWidth="1"/>
    <col min="6" max="6" width="6" style="2" customWidth="1"/>
    <col min="7" max="8" width="7.7109375" style="2" customWidth="1"/>
    <col min="9" max="9" width="6.85546875" style="2" customWidth="1"/>
    <col min="10" max="10" width="6.7109375" style="2" customWidth="1"/>
    <col min="11" max="12" width="6" style="2" customWidth="1"/>
    <col min="13" max="13" width="5.7109375" style="2" customWidth="1"/>
    <col min="14" max="16384" width="9.140625" style="2"/>
  </cols>
  <sheetData>
    <row r="1" spans="1:13" ht="24" customHeight="1" x14ac:dyDescent="0.2">
      <c r="A1" s="19"/>
      <c r="B1" s="21" t="s">
        <v>1173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89"/>
      <c r="G2" s="589"/>
      <c r="H2" s="438"/>
      <c r="I2" s="438"/>
      <c r="J2" s="251"/>
      <c r="K2" s="251" t="s">
        <v>672</v>
      </c>
      <c r="L2" s="251"/>
    </row>
    <row r="3" spans="1:13" ht="49.5" customHeight="1" thickBot="1" x14ac:dyDescent="0.25">
      <c r="A3" s="16"/>
      <c r="B3" s="586"/>
      <c r="C3" s="587"/>
      <c r="D3" s="588"/>
      <c r="E3" s="437" t="s">
        <v>929</v>
      </c>
      <c r="F3" s="312" t="s">
        <v>1005</v>
      </c>
      <c r="G3" s="312" t="s">
        <v>1141</v>
      </c>
      <c r="H3" s="312" t="s">
        <v>1116</v>
      </c>
      <c r="I3" s="312" t="s">
        <v>1106</v>
      </c>
      <c r="J3" s="312" t="s">
        <v>930</v>
      </c>
      <c r="K3" s="312" t="s">
        <v>1034</v>
      </c>
      <c r="L3" s="312" t="s">
        <v>1107</v>
      </c>
    </row>
    <row r="4" spans="1:13" s="3" customFormat="1" ht="18" customHeight="1" x14ac:dyDescent="0.25">
      <c r="A4" s="14"/>
      <c r="B4" s="131" t="s">
        <v>439</v>
      </c>
      <c r="C4" s="27"/>
      <c r="D4" s="28"/>
      <c r="E4" s="201"/>
      <c r="F4" s="388"/>
      <c r="G4" s="388"/>
      <c r="H4" s="388"/>
      <c r="I4" s="201"/>
      <c r="J4" s="201"/>
      <c r="K4" s="201"/>
      <c r="L4" s="201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393">
        <f>SUM('Príloha 2019'!F5)</f>
        <v>5527</v>
      </c>
      <c r="G5" s="393">
        <f>SUM('Príloha 2019'!G5)</f>
        <v>5650.2000000000007</v>
      </c>
      <c r="H5" s="393">
        <f>SUM('Príloha 2019'!H5)</f>
        <v>6192.2999999999993</v>
      </c>
      <c r="I5" s="25">
        <f>'Príloha 2019'!I5</f>
        <v>6619.4000000000005</v>
      </c>
      <c r="J5" s="25">
        <f>'Príloha 2019'!J5</f>
        <v>6857.3</v>
      </c>
      <c r="K5" s="25">
        <f>'Príloha 2019'!K5</f>
        <v>6832.7000000000007</v>
      </c>
      <c r="L5" s="25">
        <f>'Príloha 2019'!L5</f>
        <v>7066.7000000000007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393">
        <f>SUM('Príloha 2019'!F6)</f>
        <v>2696.7999999999997</v>
      </c>
      <c r="G6" s="393">
        <f>SUM('Príloha 2019'!G6)</f>
        <v>2965.2</v>
      </c>
      <c r="H6" s="393">
        <f>SUM('Príloha 2019'!H6)</f>
        <v>3137.0000000000005</v>
      </c>
      <c r="I6" s="25">
        <f>SUM(I7:I9)</f>
        <v>3240.5000000000005</v>
      </c>
      <c r="J6" s="25">
        <f>'Príloha 2019'!J6</f>
        <v>3551.3</v>
      </c>
      <c r="K6" s="25">
        <f>'Príloha 2019'!K6</f>
        <v>3694.1000000000004</v>
      </c>
      <c r="L6" s="25">
        <f>'Príloha 2019'!L6</f>
        <v>3927.1000000000004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50">
        <f>SUM('Príloha 2019'!F8)</f>
        <v>2348.4</v>
      </c>
      <c r="G7" s="458">
        <f>SUM('Príloha 2019'!G8)</f>
        <v>2577.6</v>
      </c>
      <c r="H7" s="458">
        <f>SUM('Príloha 2019'!H8)</f>
        <v>2760.9</v>
      </c>
      <c r="I7" s="458">
        <f>SUM('Príloha 2019'!I8)</f>
        <v>2864.4</v>
      </c>
      <c r="J7" s="458">
        <f>SUM('Príloha 2019'!J8)</f>
        <v>3106</v>
      </c>
      <c r="K7" s="458">
        <f>SUM('Príloha 2019'!K8)</f>
        <v>3317</v>
      </c>
      <c r="L7" s="458">
        <f>SUM('Príloha 2019'!L8)</f>
        <v>3550</v>
      </c>
      <c r="M7" s="488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458">
        <f>SUM('Príloha 2019'!F10)</f>
        <v>175.20000000000002</v>
      </c>
      <c r="G8" s="458">
        <f>SUM('Príloha 2019'!G10)</f>
        <v>203.1</v>
      </c>
      <c r="H8" s="458">
        <f>SUM('Príloha 2019'!H10)</f>
        <v>189.79999999999998</v>
      </c>
      <c r="I8" s="458">
        <f>SUM('Príloha 2019'!I10)</f>
        <v>189.79999999999998</v>
      </c>
      <c r="J8" s="458">
        <f>SUM('Príloha 2019'!J10)</f>
        <v>189.79999999999998</v>
      </c>
      <c r="K8" s="458">
        <f>SUM('Príloha 2019'!K10)</f>
        <v>189.79999999999998</v>
      </c>
      <c r="L8" s="458">
        <f>SUM('Príloha 2019'!L10)</f>
        <v>189.79999999999998</v>
      </c>
      <c r="M8" s="489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458">
        <f>SUM('Príloha 2019'!F18)</f>
        <v>173.2</v>
      </c>
      <c r="G9" s="458">
        <f>SUM('Príloha 2019'!G18)</f>
        <v>184.49999999999997</v>
      </c>
      <c r="H9" s="458">
        <f>SUM('Príloha 2019'!H18)</f>
        <v>186.3</v>
      </c>
      <c r="I9" s="458">
        <f>SUM('Príloha 2019'!I18)</f>
        <v>186.3</v>
      </c>
      <c r="J9" s="458">
        <f>SUM('Príloha 2019'!J18)</f>
        <v>254</v>
      </c>
      <c r="K9" s="458">
        <f>SUM('Príloha 2019'!K18)</f>
        <v>185.8</v>
      </c>
      <c r="L9" s="458">
        <f>SUM('Príloha 2019'!L18)</f>
        <v>185.8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393">
        <f>SUM('Príloha 2019'!F30)</f>
        <v>651.00000000000011</v>
      </c>
      <c r="G10" s="393">
        <f>SUM('Príloha 2019'!G30)</f>
        <v>469.80000000000007</v>
      </c>
      <c r="H10" s="393">
        <f>SUM('Príloha 2019'!H30)</f>
        <v>485.5</v>
      </c>
      <c r="I10" s="393">
        <f>SUM('Príloha 2019'!I30)</f>
        <v>652.30000000000007</v>
      </c>
      <c r="J10" s="393">
        <f>SUM('Príloha 2019'!J30)</f>
        <v>428.1</v>
      </c>
      <c r="K10" s="393">
        <f>SUM('Príloha 2019'!K30)</f>
        <v>529.70000000000005</v>
      </c>
      <c r="L10" s="393">
        <f>SUM('Príloha 2019'!L30)</f>
        <v>529.70000000000005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50">
        <f>SUM('Príloha 2019'!F31)</f>
        <v>406.40000000000003</v>
      </c>
      <c r="G11" s="458">
        <f>SUM('Príloha 2019'!G31)</f>
        <v>218.4</v>
      </c>
      <c r="H11" s="458">
        <f>SUM('Príloha 2019'!H31)</f>
        <v>281.5</v>
      </c>
      <c r="I11" s="458">
        <f>SUM('Príloha 2019'!I31)</f>
        <v>325.10000000000002</v>
      </c>
      <c r="J11" s="458">
        <f>SUM('Príloha 2019'!J31)</f>
        <v>254.5</v>
      </c>
      <c r="K11" s="458">
        <f>SUM('Príloha 2019'!K31)</f>
        <v>265.10000000000002</v>
      </c>
      <c r="L11" s="458">
        <f>SUM('Príloha 2019'!L31)</f>
        <v>265.10000000000002</v>
      </c>
      <c r="M11" s="488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50">
        <f>SUM('Príloha 2019'!F42)</f>
        <v>80.100000000000009</v>
      </c>
      <c r="G12" s="458">
        <f>SUM('Príloha 2019'!G42)</f>
        <v>74.300000000000011</v>
      </c>
      <c r="H12" s="458">
        <f>SUM('Príloha 2019'!H42)</f>
        <v>73</v>
      </c>
      <c r="I12" s="458">
        <f>SUM('Príloha 2019'!I42)</f>
        <v>73</v>
      </c>
      <c r="J12" s="458">
        <f>SUM('Príloha 2019'!J42)</f>
        <v>69.5</v>
      </c>
      <c r="K12" s="458">
        <f>SUM('Príloha 2019'!K42)</f>
        <v>69.5</v>
      </c>
      <c r="L12" s="458">
        <f>SUM('Príloha 2019'!L42)</f>
        <v>69.5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50">
        <f>SUM('Príloha 2019'!F47)</f>
        <v>6.4</v>
      </c>
      <c r="G13" s="458">
        <f>SUM('Príloha 2019'!G47)</f>
        <v>3.9</v>
      </c>
      <c r="H13" s="458">
        <f>SUM('Príloha 2019'!H47)</f>
        <v>3</v>
      </c>
      <c r="I13" s="458">
        <f>SUM('Príloha 2019'!I47)</f>
        <v>3</v>
      </c>
      <c r="J13" s="458">
        <f>SUM('Príloha 2019'!J47)</f>
        <v>2</v>
      </c>
      <c r="K13" s="458">
        <f>SUM('Príloha 2019'!K47)</f>
        <v>2</v>
      </c>
      <c r="L13" s="458">
        <f>SUM('Príloha 2019'!L47)</f>
        <v>2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50">
        <f>SUM('Príloha 2019'!F49)</f>
        <v>92.3</v>
      </c>
      <c r="G14" s="458">
        <f>SUM('Príloha 2019'!G49)</f>
        <v>93.6</v>
      </c>
      <c r="H14" s="458">
        <f>SUM('Príloha 2019'!H49)</f>
        <v>75.400000000000006</v>
      </c>
      <c r="I14" s="458">
        <f>SUM('Príloha 2019'!I49)</f>
        <v>188.4</v>
      </c>
      <c r="J14" s="458">
        <f>SUM('Príloha 2019'!J49)</f>
        <v>64</v>
      </c>
      <c r="K14" s="458">
        <f>SUM('Príloha 2019'!K49)</f>
        <v>160</v>
      </c>
      <c r="L14" s="458">
        <f>SUM('Príloha 2019'!L49)</f>
        <v>160</v>
      </c>
      <c r="M14" s="489"/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50">
        <f>SUM('Príloha 2019'!F74)</f>
        <v>0.1</v>
      </c>
      <c r="G15" s="458">
        <f>SUM('Príloha 2019'!G74)</f>
        <v>0.1</v>
      </c>
      <c r="H15" s="458">
        <f>SUM('Príloha 2019'!H74)</f>
        <v>0.1</v>
      </c>
      <c r="I15" s="458">
        <f>SUM('Príloha 2019'!I74)</f>
        <v>0.1</v>
      </c>
      <c r="J15" s="458">
        <f>SUM('Príloha 2019'!J74)</f>
        <v>0.1</v>
      </c>
      <c r="K15" s="458">
        <f>SUM('Príloha 2019'!K74)</f>
        <v>0.1</v>
      </c>
      <c r="L15" s="458">
        <f>SUM('Príloha 2019'!L74)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50">
        <f>SUM('Príloha 2019'!F76)</f>
        <v>65.7</v>
      </c>
      <c r="G16" s="458">
        <f>SUM('Príloha 2019'!G76)</f>
        <v>79.5</v>
      </c>
      <c r="H16" s="458">
        <f>SUM('Príloha 2019'!H76)</f>
        <v>52.5</v>
      </c>
      <c r="I16" s="458">
        <f>SUM('Príloha 2019'!I76)</f>
        <v>62.7</v>
      </c>
      <c r="J16" s="458">
        <f>SUM('Príloha 2019'!J76)</f>
        <v>38</v>
      </c>
      <c r="K16" s="458">
        <f>SUM('Príloha 2019'!K76)</f>
        <v>33</v>
      </c>
      <c r="L16" s="458">
        <f>SUM('Príloha 2019'!L76)</f>
        <v>33</v>
      </c>
      <c r="M16" s="489"/>
    </row>
    <row r="17" spans="1:13" s="1" customFormat="1" x14ac:dyDescent="0.2">
      <c r="A17" s="13"/>
      <c r="B17" s="22">
        <v>300</v>
      </c>
      <c r="C17" s="22"/>
      <c r="D17" s="22" t="s">
        <v>29</v>
      </c>
      <c r="E17" s="145"/>
      <c r="F17" s="393">
        <f>'Príloha 2019'!F85</f>
        <v>2179.2000000000003</v>
      </c>
      <c r="G17" s="393">
        <f>'Príloha 2019'!G85</f>
        <v>2215.2000000000007</v>
      </c>
      <c r="H17" s="393">
        <f>'Príloha 2019'!H85</f>
        <v>2569.7999999999993</v>
      </c>
      <c r="I17" s="393">
        <f>'Príloha 2019'!I85</f>
        <v>2726.6</v>
      </c>
      <c r="J17" s="393">
        <f>'Príloha 2019'!J85</f>
        <v>2877.9</v>
      </c>
      <c r="K17" s="393">
        <f>'Príloha 2019'!K85</f>
        <v>2608.9</v>
      </c>
      <c r="L17" s="393">
        <f>'Príloha 2019'!L85</f>
        <v>2609.9</v>
      </c>
      <c r="M17" s="315"/>
    </row>
    <row r="18" spans="1:13" x14ac:dyDescent="0.2">
      <c r="A18" s="6"/>
      <c r="B18" s="23">
        <v>311</v>
      </c>
      <c r="C18" s="24">
        <v>311</v>
      </c>
      <c r="D18" s="24" t="s">
        <v>800</v>
      </c>
      <c r="E18" s="38"/>
      <c r="F18" s="50">
        <f>'Príloha 2019'!F86</f>
        <v>0.4</v>
      </c>
      <c r="G18" s="458">
        <f>'Príloha 2019'!G86</f>
        <v>0.4</v>
      </c>
      <c r="H18" s="458">
        <f>'Príloha 2019'!H86</f>
        <v>0.4</v>
      </c>
      <c r="I18" s="458">
        <f>'Príloha 2019'!I86</f>
        <v>0.4</v>
      </c>
      <c r="J18" s="458">
        <f>'Príloha 2019'!J86</f>
        <v>0.4</v>
      </c>
      <c r="K18" s="458">
        <f>'Príloha 2019'!K86</f>
        <v>0.4</v>
      </c>
      <c r="L18" s="458">
        <f>'Príloha 2019'!L86</f>
        <v>0.4</v>
      </c>
      <c r="M18" s="203"/>
    </row>
    <row r="19" spans="1:13" x14ac:dyDescent="0.2">
      <c r="A19" s="6"/>
      <c r="B19" s="23"/>
      <c r="C19" s="24">
        <v>311</v>
      </c>
      <c r="D19" s="24" t="s">
        <v>801</v>
      </c>
      <c r="E19" s="38"/>
      <c r="F19" s="458">
        <f>'Príloha 2019'!F87</f>
        <v>5</v>
      </c>
      <c r="G19" s="458">
        <f>'Príloha 2019'!G87</f>
        <v>5.2</v>
      </c>
      <c r="H19" s="458">
        <f>'Príloha 2019'!H87</f>
        <v>3</v>
      </c>
      <c r="I19" s="458">
        <f>'Príloha 2019'!I87</f>
        <v>3</v>
      </c>
      <c r="J19" s="458">
        <f>'Príloha 2019'!J87</f>
        <v>3</v>
      </c>
      <c r="K19" s="458">
        <f>'Príloha 2019'!K87</f>
        <v>3</v>
      </c>
      <c r="L19" s="458">
        <f>'Príloha 2019'!L87</f>
        <v>3</v>
      </c>
      <c r="M19" s="489"/>
    </row>
    <row r="20" spans="1:13" x14ac:dyDescent="0.2">
      <c r="A20" s="6"/>
      <c r="B20" s="23"/>
      <c r="C20" s="24">
        <v>311</v>
      </c>
      <c r="D20" s="24" t="s">
        <v>1071</v>
      </c>
      <c r="E20" s="38"/>
      <c r="F20" s="458">
        <f>'Príloha 2019'!F88</f>
        <v>0</v>
      </c>
      <c r="G20" s="458">
        <f>'Príloha 2019'!G88</f>
        <v>0</v>
      </c>
      <c r="H20" s="458">
        <f>'Príloha 2019'!H88</f>
        <v>0</v>
      </c>
      <c r="I20" s="458">
        <f>'Príloha 2019'!I88</f>
        <v>29</v>
      </c>
      <c r="J20" s="458">
        <f>'Príloha 2019'!J88</f>
        <v>0</v>
      </c>
      <c r="K20" s="458">
        <f>'Príloha 2019'!K88</f>
        <v>0</v>
      </c>
      <c r="L20" s="458">
        <f>'Príloha 2019'!L88</f>
        <v>0</v>
      </c>
      <c r="M20" s="488"/>
    </row>
    <row r="21" spans="1:13" x14ac:dyDescent="0.2">
      <c r="A21" s="6"/>
      <c r="B21" s="23">
        <v>312</v>
      </c>
      <c r="C21" s="24">
        <v>312001</v>
      </c>
      <c r="D21" s="24" t="s">
        <v>802</v>
      </c>
      <c r="E21" s="38"/>
      <c r="F21" s="458">
        <f>'Príloha 2019'!F89</f>
        <v>42.2</v>
      </c>
      <c r="G21" s="458">
        <f>'Príloha 2019'!G89</f>
        <v>36</v>
      </c>
      <c r="H21" s="458">
        <f>'Príloha 2019'!H89</f>
        <v>44.7</v>
      </c>
      <c r="I21" s="458">
        <f>'Príloha 2019'!I89</f>
        <v>44.7</v>
      </c>
      <c r="J21" s="458">
        <f>'Príloha 2019'!J89</f>
        <v>44.8</v>
      </c>
      <c r="K21" s="458">
        <f>'Príloha 2019'!K89</f>
        <v>44.8</v>
      </c>
      <c r="L21" s="458">
        <f>'Príloha 2019'!L89</f>
        <v>44.8</v>
      </c>
      <c r="M21" s="465"/>
    </row>
    <row r="22" spans="1:13" x14ac:dyDescent="0.2">
      <c r="A22" s="6"/>
      <c r="B22" s="23"/>
      <c r="C22" s="24">
        <v>312012</v>
      </c>
      <c r="D22" s="24" t="s">
        <v>953</v>
      </c>
      <c r="E22" s="38"/>
      <c r="F22" s="458">
        <f>'Príloha 2019'!F90</f>
        <v>28.1</v>
      </c>
      <c r="G22" s="458">
        <f>'Príloha 2019'!G90</f>
        <v>28</v>
      </c>
      <c r="H22" s="458">
        <f>'Príloha 2019'!H90</f>
        <v>32.5</v>
      </c>
      <c r="I22" s="458">
        <f>'Príloha 2019'!I90</f>
        <v>32.5</v>
      </c>
      <c r="J22" s="458">
        <f>'Príloha 2019'!J90</f>
        <v>36.5</v>
      </c>
      <c r="K22" s="458">
        <f>'Príloha 2019'!K90</f>
        <v>36.5</v>
      </c>
      <c r="L22" s="458">
        <f>'Príloha 2019'!L90</f>
        <v>36.5</v>
      </c>
    </row>
    <row r="23" spans="1:13" x14ac:dyDescent="0.2">
      <c r="A23" s="6"/>
      <c r="B23" s="23"/>
      <c r="C23" s="24">
        <v>312012</v>
      </c>
      <c r="D23" s="24" t="s">
        <v>954</v>
      </c>
      <c r="E23" s="38"/>
      <c r="F23" s="458">
        <f>'Príloha 2019'!F91</f>
        <v>0</v>
      </c>
      <c r="G23" s="458">
        <f>'Príloha 2019'!G91</f>
        <v>14.1</v>
      </c>
      <c r="H23" s="458">
        <f>'Príloha 2019'!H91</f>
        <v>14.5</v>
      </c>
      <c r="I23" s="458">
        <f>'Príloha 2019'!I91</f>
        <v>14.5</v>
      </c>
      <c r="J23" s="458">
        <f>'Príloha 2019'!J91</f>
        <v>16</v>
      </c>
      <c r="K23" s="458">
        <f>'Príloha 2019'!K91</f>
        <v>16</v>
      </c>
      <c r="L23" s="458">
        <f>'Príloha 2019'!L91</f>
        <v>16</v>
      </c>
    </row>
    <row r="24" spans="1:13" x14ac:dyDescent="0.2">
      <c r="A24" s="6"/>
      <c r="B24" s="23"/>
      <c r="C24" s="24">
        <v>312001</v>
      </c>
      <c r="D24" s="24" t="s">
        <v>803</v>
      </c>
      <c r="E24" s="38"/>
      <c r="F24" s="458">
        <f>'Príloha 2019'!F92</f>
        <v>9.3000000000000007</v>
      </c>
      <c r="G24" s="458">
        <f>'Príloha 2019'!G92</f>
        <v>8.1</v>
      </c>
      <c r="H24" s="458">
        <f>'Príloha 2019'!H92</f>
        <v>10.5</v>
      </c>
      <c r="I24" s="458">
        <f>'Príloha 2019'!I92</f>
        <v>10.5</v>
      </c>
      <c r="J24" s="458">
        <f>'Príloha 2019'!J92</f>
        <v>10.5</v>
      </c>
      <c r="K24" s="458">
        <f>'Príloha 2019'!K92</f>
        <v>10.5</v>
      </c>
      <c r="L24" s="458">
        <f>'Príloha 2019'!L92</f>
        <v>10.5</v>
      </c>
      <c r="M24" s="465"/>
    </row>
    <row r="25" spans="1:13" x14ac:dyDescent="0.2">
      <c r="A25" s="6"/>
      <c r="B25" s="23"/>
      <c r="C25" s="24">
        <v>312001</v>
      </c>
      <c r="D25" s="24" t="s">
        <v>804</v>
      </c>
      <c r="E25" s="38"/>
      <c r="F25" s="458">
        <f>'Príloha 2019'!F93</f>
        <v>58.4</v>
      </c>
      <c r="G25" s="458">
        <f>'Príloha 2019'!G93</f>
        <v>32.6</v>
      </c>
      <c r="H25" s="458">
        <f>'Príloha 2019'!H93</f>
        <v>30</v>
      </c>
      <c r="I25" s="458">
        <f>'Príloha 2019'!I93</f>
        <v>30</v>
      </c>
      <c r="J25" s="458">
        <f>'Príloha 2019'!J93</f>
        <v>24</v>
      </c>
      <c r="K25" s="458">
        <f>'Príloha 2019'!K93</f>
        <v>20</v>
      </c>
      <c r="L25" s="458">
        <f>'Príloha 2019'!L93</f>
        <v>20</v>
      </c>
    </row>
    <row r="26" spans="1:13" x14ac:dyDescent="0.2">
      <c r="A26" s="6"/>
      <c r="B26" s="23"/>
      <c r="C26" s="24">
        <v>312001</v>
      </c>
      <c r="D26" s="24" t="s">
        <v>805</v>
      </c>
      <c r="E26" s="50"/>
      <c r="F26" s="458">
        <f>'Príloha 2019'!F94</f>
        <v>119</v>
      </c>
      <c r="G26" s="458">
        <f>'Príloha 2019'!G94</f>
        <v>111</v>
      </c>
      <c r="H26" s="458">
        <f>'Príloha 2019'!H94</f>
        <v>84</v>
      </c>
      <c r="I26" s="458">
        <f>'Príloha 2019'!I94</f>
        <v>140</v>
      </c>
      <c r="J26" s="458">
        <f>'Príloha 2019'!J94</f>
        <v>215</v>
      </c>
      <c r="K26" s="458">
        <f>'Príloha 2019'!K94</f>
        <v>215</v>
      </c>
      <c r="L26" s="458">
        <f>'Príloha 2019'!L94</f>
        <v>215</v>
      </c>
      <c r="M26" s="1"/>
    </row>
    <row r="27" spans="1:13" x14ac:dyDescent="0.2">
      <c r="A27" s="6"/>
      <c r="B27" s="23"/>
      <c r="C27" s="24">
        <v>312001</v>
      </c>
      <c r="D27" s="24" t="s">
        <v>806</v>
      </c>
      <c r="E27" s="38"/>
      <c r="F27" s="458">
        <f>'Príloha 2019'!F95</f>
        <v>223.6</v>
      </c>
      <c r="G27" s="458">
        <f>'Príloha 2019'!G95</f>
        <v>177.1</v>
      </c>
      <c r="H27" s="458">
        <f>'Príloha 2019'!H95</f>
        <v>245</v>
      </c>
      <c r="I27" s="458">
        <f>'Príloha 2019'!I95</f>
        <v>245</v>
      </c>
      <c r="J27" s="458">
        <f>'Príloha 2019'!J95</f>
        <v>175</v>
      </c>
      <c r="K27" s="458">
        <f>'Príloha 2019'!K95</f>
        <v>175</v>
      </c>
      <c r="L27" s="458">
        <f>'Príloha 2019'!L95</f>
        <v>175</v>
      </c>
    </row>
    <row r="28" spans="1:13" x14ac:dyDescent="0.2">
      <c r="A28" s="6"/>
      <c r="B28" s="23"/>
      <c r="C28" s="24">
        <v>312001</v>
      </c>
      <c r="D28" s="24" t="s">
        <v>1104</v>
      </c>
      <c r="E28" s="38"/>
      <c r="F28" s="458">
        <f>'Príloha 2019'!F96</f>
        <v>0</v>
      </c>
      <c r="G28" s="458">
        <f>'Príloha 2019'!G96</f>
        <v>0</v>
      </c>
      <c r="H28" s="458">
        <f>'Príloha 2019'!H96</f>
        <v>0</v>
      </c>
      <c r="I28" s="458">
        <f>'Príloha 2019'!I96</f>
        <v>5.2</v>
      </c>
      <c r="J28" s="458">
        <f>'Príloha 2019'!J96</f>
        <v>0</v>
      </c>
      <c r="K28" s="458">
        <f>'Príloha 2019'!K96</f>
        <v>0</v>
      </c>
      <c r="L28" s="458">
        <f>'Príloha 2019'!L96</f>
        <v>0</v>
      </c>
      <c r="M28" s="488"/>
    </row>
    <row r="29" spans="1:13" x14ac:dyDescent="0.2">
      <c r="A29" s="6"/>
      <c r="B29" s="23"/>
      <c r="C29" s="24">
        <v>312001</v>
      </c>
      <c r="D29" s="24" t="s">
        <v>807</v>
      </c>
      <c r="E29" s="38"/>
      <c r="F29" s="458">
        <f>'Príloha 2019'!F97</f>
        <v>6.6</v>
      </c>
      <c r="G29" s="458">
        <f>'Príloha 2019'!G97</f>
        <v>5.9</v>
      </c>
      <c r="H29" s="458">
        <f>'Príloha 2019'!H97</f>
        <v>8</v>
      </c>
      <c r="I29" s="458">
        <f>'Príloha 2019'!I97</f>
        <v>8</v>
      </c>
      <c r="J29" s="458">
        <f>'Príloha 2019'!J97</f>
        <v>22</v>
      </c>
      <c r="K29" s="458">
        <f>'Príloha 2019'!K97</f>
        <v>0</v>
      </c>
      <c r="L29" s="458">
        <f>'Príloha 2019'!L97</f>
        <v>0</v>
      </c>
    </row>
    <row r="30" spans="1:13" x14ac:dyDescent="0.2">
      <c r="A30" s="6"/>
      <c r="B30" s="23"/>
      <c r="C30" s="24">
        <v>312001</v>
      </c>
      <c r="D30" s="24" t="s">
        <v>808</v>
      </c>
      <c r="E30" s="38"/>
      <c r="F30" s="458">
        <f>'Príloha 2019'!F98</f>
        <v>5.0999999999999996</v>
      </c>
      <c r="G30" s="458">
        <f>'Príloha 2019'!G98</f>
        <v>6.1</v>
      </c>
      <c r="H30" s="458">
        <f>'Príloha 2019'!H98</f>
        <v>0</v>
      </c>
      <c r="I30" s="458">
        <f>'Príloha 2019'!I98</f>
        <v>7.6</v>
      </c>
      <c r="J30" s="458">
        <f>'Príloha 2019'!J98</f>
        <v>5</v>
      </c>
      <c r="K30" s="458">
        <f>'Príloha 2019'!K98</f>
        <v>5</v>
      </c>
      <c r="L30" s="458">
        <f>'Príloha 2019'!L98</f>
        <v>5</v>
      </c>
      <c r="M30" s="489"/>
    </row>
    <row r="31" spans="1:13" x14ac:dyDescent="0.2">
      <c r="A31" s="6"/>
      <c r="B31" s="23"/>
      <c r="C31" s="24">
        <v>312001</v>
      </c>
      <c r="D31" s="24" t="s">
        <v>809</v>
      </c>
      <c r="E31" s="38"/>
      <c r="F31" s="458">
        <f>'Príloha 2019'!F99</f>
        <v>5</v>
      </c>
      <c r="G31" s="458">
        <f>'Príloha 2019'!G99</f>
        <v>6</v>
      </c>
      <c r="H31" s="458">
        <f>'Príloha 2019'!H99</f>
        <v>0</v>
      </c>
      <c r="I31" s="458">
        <f>'Príloha 2019'!I99</f>
        <v>4</v>
      </c>
      <c r="J31" s="458">
        <f>'Príloha 2019'!J99</f>
        <v>0</v>
      </c>
      <c r="K31" s="458">
        <f>'Príloha 2019'!K99</f>
        <v>0</v>
      </c>
      <c r="L31" s="458">
        <f>'Príloha 2019'!L99</f>
        <v>0</v>
      </c>
      <c r="M31" s="203"/>
    </row>
    <row r="32" spans="1:13" x14ac:dyDescent="0.2">
      <c r="A32" s="6"/>
      <c r="B32" s="23"/>
      <c r="C32" s="24">
        <v>312001</v>
      </c>
      <c r="D32" s="24" t="s">
        <v>1147</v>
      </c>
      <c r="E32" s="38"/>
      <c r="F32" s="458">
        <f>SUM('Príloha 2019'!F100)</f>
        <v>0</v>
      </c>
      <c r="G32" s="458">
        <f>SUM('Príloha 2019'!G100)</f>
        <v>0</v>
      </c>
      <c r="H32" s="458">
        <f>SUM('Príloha 2019'!H100)</f>
        <v>0</v>
      </c>
      <c r="I32" s="458">
        <f>SUM('Príloha 2019'!I100)</f>
        <v>2.5</v>
      </c>
      <c r="J32" s="458">
        <f>SUM('Príloha 2019'!J100)</f>
        <v>0</v>
      </c>
      <c r="K32" s="458">
        <f>SUM('Príloha 2019'!K100)</f>
        <v>0</v>
      </c>
      <c r="L32" s="458">
        <f>SUM('Príloha 2019'!L100)</f>
        <v>0</v>
      </c>
      <c r="M32" s="203"/>
    </row>
    <row r="33" spans="1:13" x14ac:dyDescent="0.2">
      <c r="A33" s="6"/>
      <c r="B33" s="23"/>
      <c r="C33" s="24">
        <v>312001</v>
      </c>
      <c r="D33" s="24" t="s">
        <v>1012</v>
      </c>
      <c r="E33" s="38"/>
      <c r="F33" s="458">
        <f>'Príloha 2019'!F101</f>
        <v>0</v>
      </c>
      <c r="G33" s="458">
        <f>'Príloha 2019'!G101</f>
        <v>44.4</v>
      </c>
      <c r="H33" s="458">
        <f>'Príloha 2019'!H101</f>
        <v>57</v>
      </c>
      <c r="I33" s="458">
        <f>'Príloha 2019'!I101</f>
        <v>57</v>
      </c>
      <c r="J33" s="458">
        <f>'Príloha 2019'!J101</f>
        <v>50.1</v>
      </c>
      <c r="K33" s="458">
        <f>'Príloha 2019'!K101</f>
        <v>51.1</v>
      </c>
      <c r="L33" s="458">
        <f>'Príloha 2019'!L101</f>
        <v>52.1</v>
      </c>
      <c r="M33" s="489"/>
    </row>
    <row r="34" spans="1:13" x14ac:dyDescent="0.2">
      <c r="A34" s="6"/>
      <c r="B34" s="23"/>
      <c r="C34" s="24">
        <v>312001</v>
      </c>
      <c r="D34" s="24" t="s">
        <v>1170</v>
      </c>
      <c r="E34" s="38"/>
      <c r="F34" s="458">
        <f>SUM('Príloha 2019'!F102)</f>
        <v>0</v>
      </c>
      <c r="G34" s="458">
        <f>SUM('Príloha 2019'!G102)</f>
        <v>0</v>
      </c>
      <c r="H34" s="458">
        <f>SUM('Príloha 2019'!H102)</f>
        <v>0</v>
      </c>
      <c r="I34" s="458">
        <f>SUM('Príloha 2019'!I102)</f>
        <v>0</v>
      </c>
      <c r="J34" s="458">
        <f>SUM('Príloha 2019'!J102)</f>
        <v>72</v>
      </c>
      <c r="K34" s="458">
        <f>SUM('Príloha 2019'!K102)</f>
        <v>0</v>
      </c>
      <c r="L34" s="458">
        <f>SUM('Príloha 2019'!L102)</f>
        <v>0</v>
      </c>
      <c r="M34" s="489"/>
    </row>
    <row r="35" spans="1:13" x14ac:dyDescent="0.2">
      <c r="A35" s="6"/>
      <c r="B35" s="23"/>
      <c r="C35" s="24">
        <v>312001</v>
      </c>
      <c r="D35" s="24" t="s">
        <v>1046</v>
      </c>
      <c r="E35" s="38"/>
      <c r="F35" s="458">
        <f>'Príloha 2019'!F103</f>
        <v>0</v>
      </c>
      <c r="G35" s="458">
        <f>'Príloha 2019'!G103</f>
        <v>0</v>
      </c>
      <c r="H35" s="458">
        <f>'Príloha 2019'!H103</f>
        <v>41</v>
      </c>
      <c r="I35" s="458">
        <f>'Príloha 2019'!I103</f>
        <v>41</v>
      </c>
      <c r="J35" s="458">
        <f>'Príloha 2019'!J103</f>
        <v>18</v>
      </c>
      <c r="K35" s="458">
        <f>'Príloha 2019'!K103</f>
        <v>0</v>
      </c>
      <c r="L35" s="458">
        <f>'Príloha 2019'!L103</f>
        <v>0</v>
      </c>
      <c r="M35" s="489"/>
    </row>
    <row r="36" spans="1:13" x14ac:dyDescent="0.2">
      <c r="A36" s="6"/>
      <c r="B36" s="23"/>
      <c r="C36" s="24">
        <v>312012</v>
      </c>
      <c r="D36" s="24" t="s">
        <v>810</v>
      </c>
      <c r="E36" s="50"/>
      <c r="F36" s="458">
        <f>'Príloha 2019'!F104</f>
        <v>1450.9</v>
      </c>
      <c r="G36" s="458">
        <f>'Príloha 2019'!G104</f>
        <v>1483.1</v>
      </c>
      <c r="H36" s="458">
        <f>'Príloha 2019'!H104</f>
        <v>1617.3</v>
      </c>
      <c r="I36" s="458">
        <f>'Príloha 2019'!I104</f>
        <v>1582.5</v>
      </c>
      <c r="J36" s="458">
        <f>'Príloha 2019'!J104</f>
        <v>1720.1</v>
      </c>
      <c r="K36" s="458">
        <f>'Príloha 2019'!K104</f>
        <v>1720.1</v>
      </c>
      <c r="L36" s="458">
        <f>'Príloha 2019'!L104</f>
        <v>1720.1</v>
      </c>
      <c r="M36" s="489"/>
    </row>
    <row r="37" spans="1:13" x14ac:dyDescent="0.2">
      <c r="A37" s="6"/>
      <c r="B37" s="23"/>
      <c r="C37" s="24">
        <v>312012</v>
      </c>
      <c r="D37" s="24" t="s">
        <v>811</v>
      </c>
      <c r="E37" s="50"/>
      <c r="F37" s="458">
        <f>'Príloha 2019'!F105</f>
        <v>114.7</v>
      </c>
      <c r="G37" s="458">
        <f>'Príloha 2019'!G105</f>
        <v>121.4</v>
      </c>
      <c r="H37" s="458">
        <f>'Príloha 2019'!H105</f>
        <v>110.7</v>
      </c>
      <c r="I37" s="458">
        <f>'Príloha 2019'!I105</f>
        <v>103.6</v>
      </c>
      <c r="J37" s="458">
        <f>'Príloha 2019'!J105</f>
        <v>138.4</v>
      </c>
      <c r="K37" s="458">
        <f>'Príloha 2019'!K105</f>
        <v>138.4</v>
      </c>
      <c r="L37" s="458">
        <f>'Príloha 2019'!L105</f>
        <v>138.4</v>
      </c>
      <c r="M37" s="489"/>
    </row>
    <row r="38" spans="1:13" x14ac:dyDescent="0.2">
      <c r="A38" s="6"/>
      <c r="B38" s="23"/>
      <c r="C38" s="24">
        <v>312012</v>
      </c>
      <c r="D38" s="24" t="s">
        <v>812</v>
      </c>
      <c r="E38" s="50"/>
      <c r="F38" s="458">
        <f>'Príloha 2019'!F106</f>
        <v>11.3</v>
      </c>
      <c r="G38" s="458">
        <f>'Príloha 2019'!G106</f>
        <v>10.8</v>
      </c>
      <c r="H38" s="458">
        <f>'Príloha 2019'!H106</f>
        <v>11.1</v>
      </c>
      <c r="I38" s="458">
        <f>'Príloha 2019'!I106</f>
        <v>13.8</v>
      </c>
      <c r="J38" s="458">
        <f>'Príloha 2019'!J106</f>
        <v>15</v>
      </c>
      <c r="K38" s="458">
        <f>'Príloha 2019'!K106</f>
        <v>15</v>
      </c>
      <c r="L38" s="458">
        <f>'Príloha 2019'!L106</f>
        <v>15</v>
      </c>
      <c r="M38" s="489"/>
    </row>
    <row r="39" spans="1:13" x14ac:dyDescent="0.2">
      <c r="A39" s="6"/>
      <c r="B39" s="23"/>
      <c r="C39" s="24">
        <v>312012</v>
      </c>
      <c r="D39" s="24" t="s">
        <v>998</v>
      </c>
      <c r="E39" s="458"/>
      <c r="F39" s="458">
        <f>'Príloha 2019'!F107</f>
        <v>0</v>
      </c>
      <c r="G39" s="458">
        <f>'Príloha 2019'!G107</f>
        <v>30</v>
      </c>
      <c r="H39" s="458">
        <f>'Príloha 2019'!H107</f>
        <v>0</v>
      </c>
      <c r="I39" s="458">
        <f>'Príloha 2019'!I107</f>
        <v>0</v>
      </c>
      <c r="J39" s="458">
        <f>'Príloha 2019'!J107</f>
        <v>0</v>
      </c>
      <c r="K39" s="458">
        <f>'Príloha 2019'!K107</f>
        <v>0</v>
      </c>
      <c r="L39" s="458">
        <f>'Príloha 2019'!L107</f>
        <v>0</v>
      </c>
      <c r="M39" s="488"/>
    </row>
    <row r="40" spans="1:13" x14ac:dyDescent="0.2">
      <c r="A40" s="6"/>
      <c r="B40" s="23"/>
      <c r="C40" s="24">
        <v>312012</v>
      </c>
      <c r="D40" s="24" t="s">
        <v>813</v>
      </c>
      <c r="E40" s="38"/>
      <c r="F40" s="458">
        <f>'Príloha 2019'!F108</f>
        <v>1.8</v>
      </c>
      <c r="G40" s="458">
        <f>'Príloha 2019'!G108</f>
        <v>2</v>
      </c>
      <c r="H40" s="458">
        <f>'Príloha 2019'!H108</f>
        <v>2</v>
      </c>
      <c r="I40" s="458">
        <f>'Príloha 2019'!I108</f>
        <v>2</v>
      </c>
      <c r="J40" s="458">
        <f>'Príloha 2019'!J108</f>
        <v>2</v>
      </c>
      <c r="K40" s="458">
        <f>'Príloha 2019'!K108</f>
        <v>2</v>
      </c>
      <c r="L40" s="458">
        <f>'Príloha 2019'!L108</f>
        <v>2</v>
      </c>
      <c r="M40" s="465"/>
    </row>
    <row r="41" spans="1:13" x14ac:dyDescent="0.2">
      <c r="A41" s="6"/>
      <c r="B41" s="23"/>
      <c r="C41" s="24">
        <v>312012</v>
      </c>
      <c r="D41" s="24" t="s">
        <v>814</v>
      </c>
      <c r="E41" s="38"/>
      <c r="F41" s="458">
        <f>'Príloha 2019'!F109</f>
        <v>1.6</v>
      </c>
      <c r="G41" s="458">
        <f>'Príloha 2019'!G109</f>
        <v>1.4</v>
      </c>
      <c r="H41" s="458">
        <f>'Príloha 2019'!H109</f>
        <v>2.6</v>
      </c>
      <c r="I41" s="458">
        <f>'Príloha 2019'!I109</f>
        <v>2.6</v>
      </c>
      <c r="J41" s="458">
        <f>'Príloha 2019'!J109</f>
        <v>2.8</v>
      </c>
      <c r="K41" s="458">
        <f>'Príloha 2019'!K109</f>
        <v>2.8</v>
      </c>
      <c r="L41" s="458">
        <f>'Príloha 2019'!L109</f>
        <v>2.8</v>
      </c>
    </row>
    <row r="42" spans="1:13" x14ac:dyDescent="0.2">
      <c r="A42" s="6"/>
      <c r="B42" s="23"/>
      <c r="C42" s="24">
        <v>312012</v>
      </c>
      <c r="D42" s="24" t="s">
        <v>815</v>
      </c>
      <c r="E42" s="38"/>
      <c r="F42" s="458">
        <f>'Príloha 2019'!F110</f>
        <v>15.4</v>
      </c>
      <c r="G42" s="458">
        <f>'Príloha 2019'!G110</f>
        <v>15.9</v>
      </c>
      <c r="H42" s="458">
        <f>'Príloha 2019'!H110</f>
        <v>15.5</v>
      </c>
      <c r="I42" s="458">
        <f>'Príloha 2019'!I110</f>
        <v>15.5</v>
      </c>
      <c r="J42" s="458">
        <f>'Príloha 2019'!J110</f>
        <v>16</v>
      </c>
      <c r="K42" s="458">
        <f>'Príloha 2019'!K110</f>
        <v>16</v>
      </c>
      <c r="L42" s="458">
        <f>'Príloha 2019'!L110</f>
        <v>16</v>
      </c>
    </row>
    <row r="43" spans="1:13" x14ac:dyDescent="0.2">
      <c r="A43" s="6"/>
      <c r="B43" s="23"/>
      <c r="C43" s="24">
        <v>312012</v>
      </c>
      <c r="D43" s="24" t="s">
        <v>816</v>
      </c>
      <c r="E43" s="38"/>
      <c r="F43" s="458">
        <f>'Príloha 2019'!F111</f>
        <v>2.5</v>
      </c>
      <c r="G43" s="458">
        <f>'Príloha 2019'!G111</f>
        <v>2.5</v>
      </c>
      <c r="H43" s="458">
        <f>'Príloha 2019'!H111</f>
        <v>2.6</v>
      </c>
      <c r="I43" s="458">
        <f>'Príloha 2019'!I111</f>
        <v>2.6</v>
      </c>
      <c r="J43" s="458">
        <f>'Príloha 2019'!J111</f>
        <v>2.6</v>
      </c>
      <c r="K43" s="458">
        <f>'Príloha 2019'!K111</f>
        <v>2.6</v>
      </c>
      <c r="L43" s="458">
        <f>'Príloha 2019'!L111</f>
        <v>2.6</v>
      </c>
    </row>
    <row r="44" spans="1:13" x14ac:dyDescent="0.2">
      <c r="A44" s="6"/>
      <c r="B44" s="23"/>
      <c r="C44" s="24">
        <v>312012</v>
      </c>
      <c r="D44" s="24" t="s">
        <v>1016</v>
      </c>
      <c r="E44" s="38"/>
      <c r="F44" s="458">
        <f>'Príloha 2019'!F112</f>
        <v>0</v>
      </c>
      <c r="G44" s="458">
        <f>'Príloha 2019'!G112</f>
        <v>3</v>
      </c>
      <c r="H44" s="458">
        <f>'Príloha 2019'!H112</f>
        <v>3</v>
      </c>
      <c r="I44" s="458">
        <f>'Príloha 2019'!I112</f>
        <v>3</v>
      </c>
      <c r="J44" s="458">
        <f>'Príloha 2019'!J112</f>
        <v>3</v>
      </c>
      <c r="K44" s="458">
        <f>'Príloha 2019'!K112</f>
        <v>3</v>
      </c>
      <c r="L44" s="458">
        <f>'Príloha 2019'!L112</f>
        <v>3</v>
      </c>
      <c r="M44" s="488"/>
    </row>
    <row r="45" spans="1:13" x14ac:dyDescent="0.2">
      <c r="A45" s="6"/>
      <c r="B45" s="23"/>
      <c r="C45" s="24">
        <v>312012</v>
      </c>
      <c r="D45" s="24" t="s">
        <v>817</v>
      </c>
      <c r="E45" s="38"/>
      <c r="F45" s="458">
        <f>'Príloha 2019'!F113</f>
        <v>0.1</v>
      </c>
      <c r="G45" s="458">
        <f>'Príloha 2019'!G113</f>
        <v>0.1</v>
      </c>
      <c r="H45" s="458">
        <f>'Príloha 2019'!H113</f>
        <v>0.1</v>
      </c>
      <c r="I45" s="458">
        <f>'Príloha 2019'!I113</f>
        <v>0.1</v>
      </c>
      <c r="J45" s="458">
        <f>'Príloha 2019'!J113</f>
        <v>0.1</v>
      </c>
      <c r="K45" s="458">
        <f>'Príloha 2019'!K113</f>
        <v>0.1</v>
      </c>
      <c r="L45" s="458">
        <f>'Príloha 2019'!L113</f>
        <v>0.1</v>
      </c>
    </row>
    <row r="46" spans="1:13" x14ac:dyDescent="0.2">
      <c r="A46" s="6"/>
      <c r="B46" s="23"/>
      <c r="C46" s="24">
        <v>312012</v>
      </c>
      <c r="D46" s="24" t="s">
        <v>818</v>
      </c>
      <c r="E46" s="38"/>
      <c r="F46" s="458">
        <f>'Príloha 2019'!F114</f>
        <v>0.6</v>
      </c>
      <c r="G46" s="458">
        <f>'Príloha 2019'!G114</f>
        <v>0.6</v>
      </c>
      <c r="H46" s="458">
        <f>'Príloha 2019'!H114</f>
        <v>0.7</v>
      </c>
      <c r="I46" s="458">
        <f>'Príloha 2019'!I114</f>
        <v>0.7</v>
      </c>
      <c r="J46" s="458">
        <f>'Príloha 2019'!J114</f>
        <v>0.7</v>
      </c>
      <c r="K46" s="458">
        <f>'Príloha 2019'!K114</f>
        <v>0.7</v>
      </c>
      <c r="L46" s="458">
        <f>'Príloha 2019'!L114</f>
        <v>0.7</v>
      </c>
    </row>
    <row r="47" spans="1:13" x14ac:dyDescent="0.2">
      <c r="A47" s="6"/>
      <c r="B47" s="23"/>
      <c r="C47" s="24">
        <v>312012</v>
      </c>
      <c r="D47" s="24" t="s">
        <v>819</v>
      </c>
      <c r="E47" s="38"/>
      <c r="F47" s="458">
        <f>'Príloha 2019'!F115</f>
        <v>0.5</v>
      </c>
      <c r="G47" s="458">
        <f>'Príloha 2019'!G115</f>
        <v>0.3</v>
      </c>
      <c r="H47" s="458">
        <f>'Príloha 2019'!H115</f>
        <v>0.4</v>
      </c>
      <c r="I47" s="458">
        <f>'Príloha 2019'!I115</f>
        <v>0.4</v>
      </c>
      <c r="J47" s="458">
        <f>'Príloha 2019'!J115</f>
        <v>0.4</v>
      </c>
      <c r="K47" s="458">
        <f>'Príloha 2019'!K115</f>
        <v>0.4</v>
      </c>
      <c r="L47" s="458">
        <f>'Príloha 2019'!L115</f>
        <v>0.4</v>
      </c>
    </row>
    <row r="48" spans="1:13" x14ac:dyDescent="0.2">
      <c r="A48" s="6"/>
      <c r="B48" s="23"/>
      <c r="C48" s="24">
        <v>312015</v>
      </c>
      <c r="D48" s="24" t="s">
        <v>820</v>
      </c>
      <c r="E48" s="38"/>
      <c r="F48" s="458">
        <f>'Príloha 2019'!F116</f>
        <v>57</v>
      </c>
      <c r="G48" s="458">
        <f>'Príloha 2019'!G116</f>
        <v>0</v>
      </c>
      <c r="H48" s="458">
        <f>'Príloha 2019'!H116</f>
        <v>22.3</v>
      </c>
      <c r="I48" s="458">
        <f>'Príloha 2019'!I116</f>
        <v>22.3</v>
      </c>
      <c r="J48" s="458">
        <f>'Príloha 2019'!J116</f>
        <v>23</v>
      </c>
      <c r="K48" s="458">
        <f>'Príloha 2019'!K116</f>
        <v>0</v>
      </c>
      <c r="L48" s="458">
        <f>'Príloha 2019'!L116</f>
        <v>0</v>
      </c>
    </row>
    <row r="49" spans="1:13" x14ac:dyDescent="0.2">
      <c r="A49" s="6"/>
      <c r="B49" s="23"/>
      <c r="C49" s="24">
        <v>312012</v>
      </c>
      <c r="D49" s="24" t="s">
        <v>1089</v>
      </c>
      <c r="E49" s="38"/>
      <c r="F49" s="458">
        <f>'Príloha 2019'!F117</f>
        <v>0</v>
      </c>
      <c r="G49" s="458">
        <f>'Príloha 2019'!G117</f>
        <v>0</v>
      </c>
      <c r="H49" s="458">
        <f>'Príloha 2019'!H117</f>
        <v>0</v>
      </c>
      <c r="I49" s="458">
        <f>'Príloha 2019'!I117</f>
        <v>130</v>
      </c>
      <c r="J49" s="458">
        <f>'Príloha 2019'!J117</f>
        <v>131</v>
      </c>
      <c r="K49" s="458">
        <f>'Príloha 2019'!K117</f>
        <v>0</v>
      </c>
      <c r="L49" s="458">
        <f>'Príloha 2019'!L117</f>
        <v>0</v>
      </c>
      <c r="M49" s="489"/>
    </row>
    <row r="50" spans="1:13" x14ac:dyDescent="0.2">
      <c r="A50" s="6"/>
      <c r="B50" s="23"/>
      <c r="C50" s="24">
        <v>312012</v>
      </c>
      <c r="D50" s="24" t="s">
        <v>913</v>
      </c>
      <c r="E50" s="38"/>
      <c r="F50" s="458">
        <f>'Príloha 2019'!F118</f>
        <v>18.2</v>
      </c>
      <c r="G50" s="458">
        <f>'Príloha 2019'!G118</f>
        <v>48.4</v>
      </c>
      <c r="H50" s="458">
        <f>'Príloha 2019'!H118</f>
        <v>44</v>
      </c>
      <c r="I50" s="458">
        <f>'Príloha 2019'!I118</f>
        <v>44</v>
      </c>
      <c r="J50" s="458">
        <f>'Príloha 2019'!J118</f>
        <v>0</v>
      </c>
      <c r="K50" s="458">
        <f>'Príloha 2019'!K118</f>
        <v>0</v>
      </c>
      <c r="L50" s="458">
        <f>'Príloha 2019'!L118</f>
        <v>0</v>
      </c>
      <c r="M50" s="488"/>
    </row>
    <row r="51" spans="1:13" x14ac:dyDescent="0.2">
      <c r="A51" s="6"/>
      <c r="B51" s="23"/>
      <c r="C51" s="24">
        <v>312012</v>
      </c>
      <c r="D51" s="24" t="s">
        <v>996</v>
      </c>
      <c r="E51" s="38"/>
      <c r="F51" s="458">
        <f>'Príloha 2019'!F119</f>
        <v>0</v>
      </c>
      <c r="G51" s="458">
        <f>'Príloha 2019'!G119</f>
        <v>0</v>
      </c>
      <c r="H51" s="458">
        <f>'Príloha 2019'!H119</f>
        <v>0</v>
      </c>
      <c r="I51" s="458">
        <f>'Príloha 2019'!I119</f>
        <v>15</v>
      </c>
      <c r="J51" s="458">
        <f>'Príloha 2019'!J119</f>
        <v>0</v>
      </c>
      <c r="K51" s="458">
        <f>'Príloha 2019'!K119</f>
        <v>0</v>
      </c>
      <c r="L51" s="458">
        <f>'Príloha 2019'!L119</f>
        <v>0</v>
      </c>
      <c r="M51" s="489"/>
    </row>
    <row r="52" spans="1:13" x14ac:dyDescent="0.2">
      <c r="A52" s="6"/>
      <c r="B52" s="23"/>
      <c r="C52" s="24">
        <v>312012</v>
      </c>
      <c r="D52" s="24" t="s">
        <v>992</v>
      </c>
      <c r="E52" s="38"/>
      <c r="F52" s="458">
        <f>'Príloha 2019'!F120</f>
        <v>0</v>
      </c>
      <c r="G52" s="458">
        <f>'Príloha 2019'!G120</f>
        <v>12.8</v>
      </c>
      <c r="H52" s="458">
        <f>'Príloha 2019'!H120</f>
        <v>72.2</v>
      </c>
      <c r="I52" s="458">
        <f>'Príloha 2019'!I120</f>
        <v>17.399999999999999</v>
      </c>
      <c r="J52" s="458">
        <f>'Príloha 2019'!J120</f>
        <v>41.5</v>
      </c>
      <c r="K52" s="458">
        <f>'Príloha 2019'!K120</f>
        <v>41.5</v>
      </c>
      <c r="L52" s="458">
        <f>'Príloha 2019'!L120</f>
        <v>41.5</v>
      </c>
      <c r="M52" s="489"/>
    </row>
    <row r="53" spans="1:13" x14ac:dyDescent="0.2">
      <c r="A53" s="6"/>
      <c r="B53" s="23"/>
      <c r="C53" s="24">
        <v>312012</v>
      </c>
      <c r="D53" s="24" t="s">
        <v>821</v>
      </c>
      <c r="E53" s="50"/>
      <c r="F53" s="458">
        <f>'Príloha 2019'!F121</f>
        <v>0</v>
      </c>
      <c r="G53" s="458">
        <f>'Príloha 2019'!G121</f>
        <v>6</v>
      </c>
      <c r="H53" s="458">
        <f>'Príloha 2019'!H121</f>
        <v>38</v>
      </c>
      <c r="I53" s="458">
        <f>'Príloha 2019'!I121</f>
        <v>38</v>
      </c>
      <c r="J53" s="458">
        <f>'Príloha 2019'!J121</f>
        <v>41</v>
      </c>
      <c r="K53" s="458">
        <f>'Príloha 2019'!K121</f>
        <v>41</v>
      </c>
      <c r="L53" s="458">
        <f>'Príloha 2019'!L121</f>
        <v>41</v>
      </c>
      <c r="M53" s="455"/>
    </row>
    <row r="54" spans="1:13" x14ac:dyDescent="0.2">
      <c r="A54" s="6"/>
      <c r="B54" s="23"/>
      <c r="C54" s="24">
        <v>312012</v>
      </c>
      <c r="D54" s="24" t="s">
        <v>1044</v>
      </c>
      <c r="E54" s="458"/>
      <c r="F54" s="458">
        <f>'Príloha 2019'!F122</f>
        <v>0</v>
      </c>
      <c r="G54" s="458">
        <f>'Príloha 2019'!G122</f>
        <v>0</v>
      </c>
      <c r="H54" s="458">
        <f>'Príloha 2019'!H122</f>
        <v>56.7</v>
      </c>
      <c r="I54" s="458">
        <f>'Príloha 2019'!I122</f>
        <v>56.7</v>
      </c>
      <c r="J54" s="458">
        <f>'Príloha 2019'!J122</f>
        <v>48</v>
      </c>
      <c r="K54" s="458">
        <f>'Príloha 2019'!K122</f>
        <v>48</v>
      </c>
      <c r="L54" s="458">
        <f>'Príloha 2019'!L122</f>
        <v>48</v>
      </c>
      <c r="M54" s="455"/>
    </row>
    <row r="55" spans="1:13" x14ac:dyDescent="0.2">
      <c r="B55" s="23">
        <v>331</v>
      </c>
      <c r="C55" s="24">
        <v>331002</v>
      </c>
      <c r="D55" s="24" t="s">
        <v>822</v>
      </c>
      <c r="E55" s="346"/>
      <c r="F55" s="458">
        <f>'Príloha 2019'!F123</f>
        <v>1.6</v>
      </c>
      <c r="G55" s="458">
        <f>'Príloha 2019'!G123</f>
        <v>1.6</v>
      </c>
      <c r="H55" s="458">
        <f>'Príloha 2019'!H123</f>
        <v>0</v>
      </c>
      <c r="I55" s="458">
        <f>'Príloha 2019'!I123</f>
        <v>1.5</v>
      </c>
      <c r="J55" s="458">
        <f>'Príloha 2019'!J123</f>
        <v>0</v>
      </c>
      <c r="K55" s="458">
        <f>'Príloha 2019'!K123</f>
        <v>0</v>
      </c>
      <c r="L55" s="458">
        <f>'Príloha 2019'!L123</f>
        <v>0</v>
      </c>
      <c r="M55" s="489"/>
    </row>
    <row r="56" spans="1:13" x14ac:dyDescent="0.2">
      <c r="A56" s="6"/>
      <c r="B56" s="23"/>
      <c r="C56" s="24">
        <v>331002</v>
      </c>
      <c r="D56" s="24" t="s">
        <v>823</v>
      </c>
      <c r="E56" s="38"/>
      <c r="F56" s="458">
        <f>'Príloha 2019'!F124</f>
        <v>0.3</v>
      </c>
      <c r="G56" s="458">
        <f>'Príloha 2019'!G124</f>
        <v>0.4</v>
      </c>
      <c r="H56" s="458">
        <f>'Príloha 2019'!H124</f>
        <v>0</v>
      </c>
      <c r="I56" s="458">
        <f>'Príloha 2019'!I124</f>
        <v>0</v>
      </c>
      <c r="J56" s="458">
        <f>'Príloha 2019'!J124</f>
        <v>0</v>
      </c>
      <c r="K56" s="458">
        <f>'Príloha 2019'!K124</f>
        <v>0</v>
      </c>
      <c r="L56" s="458">
        <f>'Príloha 2019'!L124</f>
        <v>0</v>
      </c>
    </row>
    <row r="57" spans="1:13" x14ac:dyDescent="0.2">
      <c r="A57" s="6"/>
      <c r="B57" s="22"/>
      <c r="C57" s="22"/>
      <c r="D57" s="22" t="s">
        <v>40</v>
      </c>
      <c r="E57" s="25"/>
      <c r="F57" s="393">
        <f>'Príloha 2019'!F125</f>
        <v>1342.4</v>
      </c>
      <c r="G57" s="393">
        <f>'Príloha 2019'!G125</f>
        <v>893.3</v>
      </c>
      <c r="H57" s="393">
        <f>'Príloha 2019'!H125</f>
        <v>607.5</v>
      </c>
      <c r="I57" s="393">
        <f>'Príloha 2019'!I125</f>
        <v>1445.8000000000002</v>
      </c>
      <c r="J57" s="393">
        <f>'Príloha 2019'!J125</f>
        <v>2789.8</v>
      </c>
      <c r="K57" s="393">
        <f>'Príloha 2019'!K125</f>
        <v>261.60000000000002</v>
      </c>
      <c r="L57" s="393">
        <f>'Príloha 2019'!L125</f>
        <v>261.60000000000002</v>
      </c>
    </row>
    <row r="58" spans="1:13" s="1" customFormat="1" x14ac:dyDescent="0.2">
      <c r="A58" s="13"/>
      <c r="B58" s="23">
        <v>400</v>
      </c>
      <c r="C58" s="62"/>
      <c r="D58" s="24" t="s">
        <v>250</v>
      </c>
      <c r="E58" s="38"/>
      <c r="F58" s="50">
        <f>SUM('Príloha 2019'!F126)</f>
        <v>216.60000000000002</v>
      </c>
      <c r="G58" s="458">
        <f>SUM('Príloha 2019'!G126)</f>
        <v>893.3</v>
      </c>
      <c r="H58" s="458">
        <f>SUM('Príloha 2019'!H126)</f>
        <v>457.50000000000006</v>
      </c>
      <c r="I58" s="458">
        <f>SUM('Príloha 2019'!I126)</f>
        <v>619.90000000000009</v>
      </c>
      <c r="J58" s="458">
        <f>SUM('Príloha 2019'!J126)</f>
        <v>763.8</v>
      </c>
      <c r="K58" s="458">
        <f>SUM('Príloha 2019'!K126)</f>
        <v>111.6</v>
      </c>
      <c r="L58" s="458">
        <f>SUM('Príloha 2019'!L126)</f>
        <v>111.6</v>
      </c>
      <c r="M58" s="488"/>
    </row>
    <row r="59" spans="1:13" s="1" customFormat="1" x14ac:dyDescent="0.2">
      <c r="A59" s="7"/>
      <c r="B59" s="23">
        <v>500</v>
      </c>
      <c r="C59" s="23"/>
      <c r="D59" s="24" t="s">
        <v>278</v>
      </c>
      <c r="E59" s="38"/>
      <c r="F59" s="458">
        <f>SUM('Príloha 2019'!F144)</f>
        <v>1125.8</v>
      </c>
      <c r="G59" s="458">
        <f>SUM('Príloha 2019'!G144)</f>
        <v>0</v>
      </c>
      <c r="H59" s="458">
        <f>SUM('Príloha 2019'!H144)</f>
        <v>150</v>
      </c>
      <c r="I59" s="458">
        <f>SUM('Príloha 2019'!I144)</f>
        <v>825.9</v>
      </c>
      <c r="J59" s="458">
        <f>SUM('Príloha 2019'!J144)</f>
        <v>2026</v>
      </c>
      <c r="K59" s="458">
        <f>SUM('Príloha 2019'!K144)</f>
        <v>150</v>
      </c>
      <c r="L59" s="458">
        <f>SUM('Príloha 2019'!L144)</f>
        <v>150</v>
      </c>
      <c r="M59" s="489"/>
    </row>
    <row r="60" spans="1:13" ht="11.25" customHeight="1" x14ac:dyDescent="0.2">
      <c r="A60" s="6"/>
      <c r="B60" s="22"/>
      <c r="C60" s="22"/>
      <c r="D60" s="22" t="s">
        <v>41</v>
      </c>
      <c r="E60" s="25"/>
      <c r="F60" s="393">
        <f>'Príloha 2019'!F152</f>
        <v>665.6</v>
      </c>
      <c r="G60" s="393">
        <f>'Príloha 2019'!G152</f>
        <v>205.1</v>
      </c>
      <c r="H60" s="393">
        <f>'Príloha 2019'!H152</f>
        <v>12</v>
      </c>
      <c r="I60" s="393">
        <f>'Príloha 2019'!I152</f>
        <v>2060.6999999999998</v>
      </c>
      <c r="J60" s="393">
        <f>'Príloha 2019'!J152</f>
        <v>1522.3000000000002</v>
      </c>
      <c r="K60" s="393">
        <f>'Príloha 2019'!K152</f>
        <v>417</v>
      </c>
      <c r="L60" s="393">
        <f>'Príloha 2019'!L152</f>
        <v>17</v>
      </c>
    </row>
    <row r="61" spans="1:13" s="1" customFormat="1" ht="11.25" customHeight="1" x14ac:dyDescent="0.2">
      <c r="A61" s="13"/>
      <c r="B61" s="23">
        <v>230</v>
      </c>
      <c r="C61" s="23"/>
      <c r="D61" s="24" t="s">
        <v>42</v>
      </c>
      <c r="E61" s="38"/>
      <c r="F61" s="50">
        <f>'Príloha 2019'!F153</f>
        <v>41.4</v>
      </c>
      <c r="G61" s="458">
        <f>'Príloha 2019'!G153</f>
        <v>24.099999999999998</v>
      </c>
      <c r="H61" s="458">
        <f>'Príloha 2019'!H153</f>
        <v>12</v>
      </c>
      <c r="I61" s="458">
        <f>'Príloha 2019'!I153</f>
        <v>12</v>
      </c>
      <c r="J61" s="458">
        <f>'Príloha 2019'!J153</f>
        <v>17</v>
      </c>
      <c r="K61" s="458">
        <f>'Príloha 2019'!K153</f>
        <v>17</v>
      </c>
      <c r="L61" s="458">
        <f>'Príloha 2019'!L153</f>
        <v>17</v>
      </c>
      <c r="M61" s="489"/>
    </row>
    <row r="62" spans="1:13" s="1" customFormat="1" x14ac:dyDescent="0.2">
      <c r="A62" s="7"/>
      <c r="B62" s="23">
        <v>300</v>
      </c>
      <c r="C62" s="23"/>
      <c r="D62" s="24" t="s">
        <v>44</v>
      </c>
      <c r="E62" s="38"/>
      <c r="F62" s="50">
        <f>'Príloha 2019'!F157</f>
        <v>624.20000000000005</v>
      </c>
      <c r="G62" s="458">
        <f>'Príloha 2019'!G157</f>
        <v>181</v>
      </c>
      <c r="H62" s="458">
        <f>'Príloha 2019'!H157</f>
        <v>0</v>
      </c>
      <c r="I62" s="458">
        <f>'Príloha 2019'!I157</f>
        <v>2048.6999999999998</v>
      </c>
      <c r="J62" s="458">
        <f>'Príloha 2019'!J157</f>
        <v>1505.3000000000002</v>
      </c>
      <c r="K62" s="458">
        <f>'Príloha 2019'!K157</f>
        <v>400</v>
      </c>
      <c r="L62" s="458">
        <f>'Príloha 2019'!L157</f>
        <v>0</v>
      </c>
      <c r="M62" s="488"/>
    </row>
    <row r="63" spans="1:13" ht="11.25" customHeight="1" x14ac:dyDescent="0.2">
      <c r="A63" s="6"/>
      <c r="B63" s="22"/>
      <c r="C63" s="22"/>
      <c r="D63" s="22" t="s">
        <v>269</v>
      </c>
      <c r="E63" s="25"/>
      <c r="F63" s="393">
        <f>'Príloha 2019'!F176</f>
        <v>0</v>
      </c>
      <c r="G63" s="393">
        <f>'Príloha 2019'!G176</f>
        <v>0</v>
      </c>
      <c r="H63" s="393">
        <f>'Príloha 2019'!H176</f>
        <v>0</v>
      </c>
      <c r="I63" s="393">
        <f>'Príloha 2019'!I176</f>
        <v>0</v>
      </c>
      <c r="J63" s="393">
        <f>'Príloha 2019'!J176</f>
        <v>0</v>
      </c>
      <c r="K63" s="393">
        <f>'Príloha 2019'!K176</f>
        <v>0</v>
      </c>
      <c r="L63" s="393">
        <f>'Príloha 2019'!L176</f>
        <v>0</v>
      </c>
    </row>
    <row r="64" spans="1:13" s="1" customFormat="1" ht="11.25" customHeight="1" x14ac:dyDescent="0.2">
      <c r="A64" s="13"/>
      <c r="B64" s="23"/>
      <c r="C64" s="24"/>
      <c r="D64" s="24" t="s">
        <v>824</v>
      </c>
      <c r="E64" s="50"/>
      <c r="F64" s="50">
        <f>SUM('Príloha 2019'!F177)</f>
        <v>0</v>
      </c>
      <c r="G64" s="458">
        <f>SUM('Príloha 2019'!G177)</f>
        <v>0</v>
      </c>
      <c r="H64" s="458">
        <f>SUM('Príloha 2019'!H177)</f>
        <v>0</v>
      </c>
      <c r="I64" s="458">
        <f>SUM('Príloha 2019'!I177)</f>
        <v>0</v>
      </c>
      <c r="J64" s="458">
        <f>SUM('Príloha 2019'!J177)</f>
        <v>0</v>
      </c>
      <c r="K64" s="458">
        <f>SUM('Príloha 2019'!K177)</f>
        <v>0</v>
      </c>
      <c r="L64" s="458">
        <f>SUM('Príloha 2019'!L177)</f>
        <v>0</v>
      </c>
    </row>
    <row r="65" spans="1:13" s="455" customFormat="1" ht="11.25" customHeight="1" x14ac:dyDescent="0.2">
      <c r="A65" s="13"/>
      <c r="B65" s="575"/>
      <c r="C65" s="576"/>
      <c r="D65" s="577" t="s">
        <v>1168</v>
      </c>
      <c r="E65" s="578"/>
      <c r="F65" s="579">
        <f>SUM('Príloha 2019'!F178)</f>
        <v>0</v>
      </c>
      <c r="G65" s="579">
        <f>SUM('Príloha 2019'!G178)</f>
        <v>0</v>
      </c>
      <c r="H65" s="579">
        <f>SUM('Príloha 2019'!H178)</f>
        <v>0</v>
      </c>
      <c r="I65" s="579">
        <f>SUM('Príloha 2019'!I178)</f>
        <v>0</v>
      </c>
      <c r="J65" s="579">
        <f>SUM('Príloha 2019'!J178)</f>
        <v>109.89999999999999</v>
      </c>
      <c r="K65" s="579">
        <f>SUM('Príloha 2019'!K178)</f>
        <v>0</v>
      </c>
      <c r="L65" s="579">
        <f>SUM('Príloha 2019'!L178)</f>
        <v>0</v>
      </c>
    </row>
    <row r="66" spans="1:13" s="455" customFormat="1" ht="11.25" customHeight="1" x14ac:dyDescent="0.2">
      <c r="A66" s="13"/>
      <c r="B66" s="23"/>
      <c r="C66" s="24"/>
      <c r="D66" s="24"/>
      <c r="E66" s="458"/>
      <c r="F66" s="458"/>
      <c r="G66" s="458"/>
      <c r="H66" s="458"/>
      <c r="I66" s="458"/>
      <c r="J66" s="458"/>
      <c r="K66" s="458"/>
      <c r="L66" s="458"/>
    </row>
    <row r="67" spans="1:13" s="455" customFormat="1" ht="11.25" customHeight="1" x14ac:dyDescent="0.2">
      <c r="A67" s="13"/>
      <c r="B67" s="23"/>
      <c r="C67" s="24"/>
      <c r="D67" s="24"/>
      <c r="E67" s="458"/>
      <c r="F67" s="458"/>
      <c r="G67" s="458"/>
      <c r="H67" s="458"/>
      <c r="I67" s="458"/>
      <c r="J67" s="458"/>
      <c r="K67" s="458"/>
      <c r="L67" s="458"/>
    </row>
    <row r="68" spans="1:13" ht="15" customHeight="1" x14ac:dyDescent="0.25">
      <c r="B68" s="32" t="s">
        <v>46</v>
      </c>
      <c r="C68" s="33"/>
      <c r="D68" s="33"/>
      <c r="E68" s="146"/>
      <c r="F68" s="389"/>
      <c r="G68" s="389"/>
      <c r="H68" s="389"/>
      <c r="I68" s="146"/>
      <c r="J68" s="146"/>
      <c r="K68" s="146"/>
      <c r="L68" s="146"/>
    </row>
    <row r="69" spans="1:13" ht="15" x14ac:dyDescent="0.2">
      <c r="A69" s="12"/>
      <c r="B69" s="34"/>
      <c r="C69" s="34"/>
      <c r="D69" s="34" t="s">
        <v>330</v>
      </c>
      <c r="E69" s="35"/>
      <c r="F69" s="394">
        <f>'Príloha 2019'!F186</f>
        <v>2621.0000000000005</v>
      </c>
      <c r="G69" s="394">
        <f>'Príloha 2019'!G186</f>
        <v>2526</v>
      </c>
      <c r="H69" s="394">
        <f>'Príloha 2019'!H186</f>
        <v>2911.2000000000003</v>
      </c>
      <c r="I69" s="394">
        <f>'Príloha 2019'!I186</f>
        <v>3082.7000000000003</v>
      </c>
      <c r="J69" s="394">
        <f>'Príloha 2019'!J186</f>
        <v>3152.2999999999997</v>
      </c>
      <c r="K69" s="394">
        <f>'Príloha 2019'!K186</f>
        <v>3108.3</v>
      </c>
      <c r="L69" s="394">
        <f>'Príloha 2019'!L186</f>
        <v>3184.2999999999997</v>
      </c>
    </row>
    <row r="70" spans="1:13" s="1" customFormat="1" ht="15" customHeight="1" x14ac:dyDescent="0.2">
      <c r="A70" s="8"/>
      <c r="B70" s="34"/>
      <c r="C70" s="34"/>
      <c r="D70" s="34" t="s">
        <v>48</v>
      </c>
      <c r="E70" s="35" t="str">
        <f>'Príloha 2019'!E187</f>
        <v>01.1.1</v>
      </c>
      <c r="F70" s="394">
        <f>'Príloha 2019'!F187</f>
        <v>563.00000000000011</v>
      </c>
      <c r="G70" s="394">
        <f>'Príloha 2019'!G187</f>
        <v>629.9</v>
      </c>
      <c r="H70" s="394">
        <f>'Príloha 2019'!H187</f>
        <v>648.6</v>
      </c>
      <c r="I70" s="394">
        <f>'Príloha 2019'!I187</f>
        <v>677.10000000000014</v>
      </c>
      <c r="J70" s="394">
        <f>'Príloha 2019'!J187</f>
        <v>723.70000000000016</v>
      </c>
      <c r="K70" s="394">
        <f>'Príloha 2019'!K187</f>
        <v>742.70000000000016</v>
      </c>
      <c r="L70" s="394">
        <f>'Príloha 2019'!L187</f>
        <v>772.70000000000016</v>
      </c>
    </row>
    <row r="71" spans="1:13" s="1" customFormat="1" ht="15" customHeight="1" x14ac:dyDescent="0.2">
      <c r="A71" s="8"/>
      <c r="B71" s="36"/>
      <c r="C71" s="36"/>
      <c r="D71" s="36" t="s">
        <v>49</v>
      </c>
      <c r="E71" s="147"/>
      <c r="F71" s="390">
        <f>SUM('Príloha 2019'!F188)</f>
        <v>351.6</v>
      </c>
      <c r="G71" s="390">
        <f>SUM('Príloha 2019'!G188)</f>
        <v>388</v>
      </c>
      <c r="H71" s="390">
        <f>SUM('Príloha 2019'!H188)</f>
        <v>404</v>
      </c>
      <c r="I71" s="390">
        <f>SUM('Príloha 2019'!I188)</f>
        <v>404</v>
      </c>
      <c r="J71" s="390">
        <f>SUM('Príloha 2019'!J188)</f>
        <v>471</v>
      </c>
      <c r="K71" s="390">
        <f>SUM('Príloha 2019'!K188)</f>
        <v>490</v>
      </c>
      <c r="L71" s="390">
        <f>SUM('Príloha 2019'!L188)</f>
        <v>517</v>
      </c>
    </row>
    <row r="72" spans="1:13" s="1" customFormat="1" ht="11.25" customHeight="1" x14ac:dyDescent="0.2">
      <c r="A72" s="9"/>
      <c r="B72" s="36">
        <v>610</v>
      </c>
      <c r="C72" s="37"/>
      <c r="D72" s="37" t="s">
        <v>332</v>
      </c>
      <c r="E72" s="38"/>
      <c r="F72" s="470">
        <f>SUM('Príloha 2019'!F189)</f>
        <v>251.8</v>
      </c>
      <c r="G72" s="470">
        <f>SUM('Príloha 2019'!G189)</f>
        <v>276</v>
      </c>
      <c r="H72" s="470">
        <f>SUM('Príloha 2019'!H189)</f>
        <v>290</v>
      </c>
      <c r="I72" s="470">
        <f>SUM('Príloha 2019'!I189)</f>
        <v>290</v>
      </c>
      <c r="J72" s="470">
        <f>SUM('Príloha 2019'!J189)</f>
        <v>336</v>
      </c>
      <c r="K72" s="470">
        <f>SUM('Príloha 2019'!K189)</f>
        <v>350</v>
      </c>
      <c r="L72" s="470">
        <f>SUM('Príloha 2019'!L189)</f>
        <v>370</v>
      </c>
    </row>
    <row r="73" spans="1:13" x14ac:dyDescent="0.2">
      <c r="A73" s="10"/>
      <c r="B73" s="36">
        <v>620</v>
      </c>
      <c r="C73" s="37"/>
      <c r="D73" s="37" t="s">
        <v>333</v>
      </c>
      <c r="E73" s="38"/>
      <c r="F73" s="470">
        <f>SUM('Príloha 2019'!F190)</f>
        <v>99.8</v>
      </c>
      <c r="G73" s="470">
        <f>SUM('Príloha 2019'!G190)</f>
        <v>112</v>
      </c>
      <c r="H73" s="470">
        <f>SUM('Príloha 2019'!H190)</f>
        <v>114</v>
      </c>
      <c r="I73" s="470">
        <f>SUM('Príloha 2019'!I190)</f>
        <v>114</v>
      </c>
      <c r="J73" s="470">
        <f>SUM('Príloha 2019'!J190)</f>
        <v>135</v>
      </c>
      <c r="K73" s="470">
        <f>SUM('Príloha 2019'!K190)</f>
        <v>140</v>
      </c>
      <c r="L73" s="470">
        <f>SUM('Príloha 2019'!L190)</f>
        <v>147</v>
      </c>
    </row>
    <row r="74" spans="1:13" x14ac:dyDescent="0.2">
      <c r="A74" s="10"/>
      <c r="B74" s="36">
        <v>631</v>
      </c>
      <c r="C74" s="36"/>
      <c r="D74" s="37" t="s">
        <v>52</v>
      </c>
      <c r="E74" s="38"/>
      <c r="F74" s="470">
        <f>SUM('Príloha 2019'!F191)</f>
        <v>2.1</v>
      </c>
      <c r="G74" s="470">
        <f>SUM('Príloha 2019'!G191)</f>
        <v>1.9</v>
      </c>
      <c r="H74" s="470">
        <f>SUM('Príloha 2019'!H191)</f>
        <v>2</v>
      </c>
      <c r="I74" s="470">
        <f>SUM('Príloha 2019'!I191)</f>
        <v>9</v>
      </c>
      <c r="J74" s="470">
        <f>SUM('Príloha 2019'!J191)</f>
        <v>9</v>
      </c>
      <c r="K74" s="470">
        <f>SUM('Príloha 2019'!K191)</f>
        <v>9</v>
      </c>
      <c r="L74" s="470">
        <f>SUM('Príloha 2019'!L191)</f>
        <v>9</v>
      </c>
      <c r="M74" s="489"/>
    </row>
    <row r="75" spans="1:13" s="1" customFormat="1" x14ac:dyDescent="0.2">
      <c r="A75" s="9"/>
      <c r="B75" s="36">
        <v>632</v>
      </c>
      <c r="C75" s="36"/>
      <c r="D75" s="37" t="s">
        <v>55</v>
      </c>
      <c r="E75" s="38"/>
      <c r="F75" s="470">
        <f>SUM('Príloha 2019'!F192)</f>
        <v>1.5</v>
      </c>
      <c r="G75" s="470">
        <f>SUM('Príloha 2019'!G192)</f>
        <v>1</v>
      </c>
      <c r="H75" s="470">
        <f>SUM('Príloha 2019'!H192)</f>
        <v>1</v>
      </c>
      <c r="I75" s="470">
        <f>SUM('Príloha 2019'!I192)</f>
        <v>4.5</v>
      </c>
      <c r="J75" s="470">
        <f>SUM('Príloha 2019'!J192)</f>
        <v>4.5</v>
      </c>
      <c r="K75" s="470">
        <f>SUM('Príloha 2019'!K192)</f>
        <v>4.5</v>
      </c>
      <c r="L75" s="470">
        <f>SUM('Príloha 2019'!L192)</f>
        <v>4.5</v>
      </c>
    </row>
    <row r="76" spans="1:13" s="1" customFormat="1" x14ac:dyDescent="0.2">
      <c r="A76" s="9"/>
      <c r="B76" s="36">
        <v>633</v>
      </c>
      <c r="C76" s="36"/>
      <c r="D76" s="37" t="s">
        <v>63</v>
      </c>
      <c r="E76" s="38"/>
      <c r="F76" s="470">
        <f>SUM('Príloha 2019'!F193)</f>
        <v>0.6</v>
      </c>
      <c r="G76" s="470">
        <f>SUM('Príloha 2019'!G193)</f>
        <v>0.9</v>
      </c>
      <c r="H76" s="470">
        <f>SUM('Príloha 2019'!H193)</f>
        <v>1</v>
      </c>
      <c r="I76" s="470">
        <f>SUM('Príloha 2019'!I193)</f>
        <v>4.5</v>
      </c>
      <c r="J76" s="470">
        <f>SUM('Príloha 2019'!J193)</f>
        <v>4.5</v>
      </c>
      <c r="K76" s="470">
        <f>SUM('Príloha 2019'!K193)</f>
        <v>4.5</v>
      </c>
      <c r="L76" s="470">
        <f>SUM('Príloha 2019'!L193)</f>
        <v>4.5</v>
      </c>
      <c r="M76" s="489"/>
    </row>
    <row r="77" spans="1:13" s="1" customFormat="1" x14ac:dyDescent="0.2">
      <c r="A77" s="9"/>
      <c r="B77" s="36">
        <v>634</v>
      </c>
      <c r="C77" s="36"/>
      <c r="D77" s="37" t="s">
        <v>76</v>
      </c>
      <c r="E77" s="38"/>
      <c r="F77" s="470">
        <f>SUM('Príloha 2019'!F194)</f>
        <v>52.5</v>
      </c>
      <c r="G77" s="470">
        <f>SUM('Príloha 2019'!G194)</f>
        <v>51.199999999999996</v>
      </c>
      <c r="H77" s="470">
        <f>SUM('Príloha 2019'!H194)</f>
        <v>49.5</v>
      </c>
      <c r="I77" s="470">
        <f>SUM('Príloha 2019'!I194)</f>
        <v>51</v>
      </c>
      <c r="J77" s="470">
        <f>SUM('Príloha 2019'!J194)</f>
        <v>42</v>
      </c>
      <c r="K77" s="470">
        <f>SUM('Príloha 2019'!K194)</f>
        <v>48</v>
      </c>
      <c r="L77" s="470">
        <f>SUM('Príloha 2019'!L194)</f>
        <v>48</v>
      </c>
      <c r="M77" s="489"/>
    </row>
    <row r="78" spans="1:13" s="1" customFormat="1" x14ac:dyDescent="0.2">
      <c r="A78" s="9"/>
      <c r="B78" s="36">
        <v>635</v>
      </c>
      <c r="C78" s="36"/>
      <c r="D78" s="37" t="s">
        <v>82</v>
      </c>
      <c r="E78" s="38"/>
      <c r="F78" s="470">
        <f>SUM('Príloha 2019'!F195)</f>
        <v>9.6</v>
      </c>
      <c r="G78" s="470">
        <f>SUM('Príloha 2019'!G195)</f>
        <v>7.9</v>
      </c>
      <c r="H78" s="470">
        <f>SUM('Príloha 2019'!H195)</f>
        <v>10</v>
      </c>
      <c r="I78" s="470">
        <f>SUM('Príloha 2019'!I195)</f>
        <v>10</v>
      </c>
      <c r="J78" s="470">
        <f>SUM('Príloha 2019'!J195)</f>
        <v>9</v>
      </c>
      <c r="K78" s="470">
        <f>SUM('Príloha 2019'!K195)</f>
        <v>9</v>
      </c>
      <c r="L78" s="470">
        <f>SUM('Príloha 2019'!L195)</f>
        <v>9</v>
      </c>
      <c r="M78" s="489"/>
    </row>
    <row r="79" spans="1:13" s="1" customFormat="1" x14ac:dyDescent="0.2">
      <c r="A79" s="9"/>
      <c r="B79" s="36">
        <v>637</v>
      </c>
      <c r="C79" s="36"/>
      <c r="D79" s="37" t="s">
        <v>88</v>
      </c>
      <c r="E79" s="38"/>
      <c r="F79" s="470">
        <f>SUM('Príloha 2019'!F196)</f>
        <v>21.8</v>
      </c>
      <c r="G79" s="470">
        <f>SUM('Príloha 2019'!G196)</f>
        <v>20.5</v>
      </c>
      <c r="H79" s="470">
        <f>SUM('Príloha 2019'!H196)</f>
        <v>18</v>
      </c>
      <c r="I79" s="470">
        <f>SUM('Príloha 2019'!I196)</f>
        <v>18</v>
      </c>
      <c r="J79" s="470">
        <f>SUM('Príloha 2019'!J196)</f>
        <v>15</v>
      </c>
      <c r="K79" s="470">
        <f>SUM('Príloha 2019'!K196)</f>
        <v>18</v>
      </c>
      <c r="L79" s="470">
        <f>SUM('Príloha 2019'!L196)</f>
        <v>18</v>
      </c>
      <c r="M79" s="488"/>
    </row>
    <row r="80" spans="1:13" s="1" customFormat="1" x14ac:dyDescent="0.2">
      <c r="A80" s="9"/>
      <c r="B80" s="36">
        <v>642</v>
      </c>
      <c r="C80" s="36"/>
      <c r="D80" s="37" t="s">
        <v>107</v>
      </c>
      <c r="E80" s="38"/>
      <c r="F80" s="470">
        <f>SUM('Príloha 2019'!F197)</f>
        <v>2.4</v>
      </c>
      <c r="G80" s="470">
        <f>SUM('Príloha 2019'!G197)</f>
        <v>2.1</v>
      </c>
      <c r="H80" s="470">
        <f>SUM('Príloha 2019'!H197)</f>
        <v>2</v>
      </c>
      <c r="I80" s="470">
        <f>SUM('Príloha 2019'!I197)</f>
        <v>2</v>
      </c>
      <c r="J80" s="470">
        <f>SUM('Príloha 2019'!J197)</f>
        <v>2</v>
      </c>
      <c r="K80" s="470">
        <f>SUM('Príloha 2019'!K197)</f>
        <v>2</v>
      </c>
      <c r="L80" s="470">
        <f>SUM('Príloha 2019'!L197)</f>
        <v>2</v>
      </c>
      <c r="M80" s="489"/>
    </row>
    <row r="81" spans="1:13" s="1" customFormat="1" x14ac:dyDescent="0.2">
      <c r="A81" s="9"/>
      <c r="B81" s="36">
        <v>651</v>
      </c>
      <c r="C81" s="36"/>
      <c r="D81" s="37" t="s">
        <v>709</v>
      </c>
      <c r="E81" s="38"/>
      <c r="F81" s="470">
        <f>SUM('Príloha 2019'!F198)</f>
        <v>7.7</v>
      </c>
      <c r="G81" s="470">
        <f>SUM('Príloha 2019'!G198)</f>
        <v>6.9</v>
      </c>
      <c r="H81" s="470">
        <f>SUM('Príloha 2019'!H198)</f>
        <v>7</v>
      </c>
      <c r="I81" s="470">
        <f>SUM('Príloha 2019'!I198)</f>
        <v>8.5</v>
      </c>
      <c r="J81" s="470">
        <f>SUM('Príloha 2019'!J198)</f>
        <v>8</v>
      </c>
      <c r="K81" s="470">
        <f>SUM('Príloha 2019'!K198)</f>
        <v>8</v>
      </c>
      <c r="L81" s="470">
        <f>SUM('Príloha 2019'!L198)</f>
        <v>8</v>
      </c>
    </row>
    <row r="82" spans="1:13" s="1" customFormat="1" x14ac:dyDescent="0.2">
      <c r="A82" s="9"/>
      <c r="B82" s="34"/>
      <c r="C82" s="34"/>
      <c r="D82" s="34" t="s">
        <v>114</v>
      </c>
      <c r="E82" s="35" t="str">
        <f>'Príloha 2019'!E278</f>
        <v>01.3.3</v>
      </c>
      <c r="F82" s="394">
        <f>'Príloha 2019'!F278</f>
        <v>27.9</v>
      </c>
      <c r="G82" s="394">
        <f>'Príloha 2019'!G278</f>
        <v>30.9</v>
      </c>
      <c r="H82" s="394">
        <f>'Príloha 2019'!H278</f>
        <v>43.300000000000004</v>
      </c>
      <c r="I82" s="394">
        <f>'Príloha 2019'!I278</f>
        <v>43.300000000000004</v>
      </c>
      <c r="J82" s="394">
        <f>'Príloha 2019'!J278</f>
        <v>35.300000000000004</v>
      </c>
      <c r="K82" s="394">
        <f>'Príloha 2019'!K278</f>
        <v>36.200000000000003</v>
      </c>
      <c r="L82" s="394">
        <f>'Príloha 2019'!L278</f>
        <v>37.700000000000003</v>
      </c>
    </row>
    <row r="83" spans="1:13" s="1" customFormat="1" x14ac:dyDescent="0.2">
      <c r="A83" s="8"/>
      <c r="B83" s="36">
        <v>610</v>
      </c>
      <c r="C83" s="37"/>
      <c r="D83" s="37" t="s">
        <v>280</v>
      </c>
      <c r="E83" s="50"/>
      <c r="F83" s="50">
        <f>'Príloha 2019'!F279</f>
        <v>16.899999999999999</v>
      </c>
      <c r="G83" s="458">
        <f>'Príloha 2019'!G279</f>
        <v>18.399999999999999</v>
      </c>
      <c r="H83" s="458">
        <f>'Príloha 2019'!H279</f>
        <v>28.2</v>
      </c>
      <c r="I83" s="458">
        <f>'Príloha 2019'!I279</f>
        <v>28.2</v>
      </c>
      <c r="J83" s="458">
        <f>'Príloha 2019'!J279</f>
        <v>22</v>
      </c>
      <c r="K83" s="458">
        <f>'Príloha 2019'!K279</f>
        <v>23</v>
      </c>
      <c r="L83" s="458">
        <f>'Príloha 2019'!L279</f>
        <v>24</v>
      </c>
    </row>
    <row r="84" spans="1:13" x14ac:dyDescent="0.2">
      <c r="A84" s="10"/>
      <c r="B84" s="36">
        <v>620</v>
      </c>
      <c r="C84" s="37"/>
      <c r="D84" s="37" t="s">
        <v>279</v>
      </c>
      <c r="E84" s="50"/>
      <c r="F84" s="458">
        <f>'Príloha 2019'!F280</f>
        <v>6</v>
      </c>
      <c r="G84" s="458">
        <f>'Príloha 2019'!G280</f>
        <v>6.8</v>
      </c>
      <c r="H84" s="458">
        <f>'Príloha 2019'!H280</f>
        <v>9.9</v>
      </c>
      <c r="I84" s="458">
        <f>'Príloha 2019'!I280</f>
        <v>9.9</v>
      </c>
      <c r="J84" s="458">
        <f>'Príloha 2019'!J280</f>
        <v>7.7</v>
      </c>
      <c r="K84" s="458">
        <f>'Príloha 2019'!K280</f>
        <v>8</v>
      </c>
      <c r="L84" s="458">
        <f>'Príloha 2019'!L280</f>
        <v>8.5</v>
      </c>
    </row>
    <row r="85" spans="1:13" x14ac:dyDescent="0.2">
      <c r="A85" s="10"/>
      <c r="B85" s="36">
        <v>630</v>
      </c>
      <c r="C85" s="37"/>
      <c r="D85" s="37" t="s">
        <v>162</v>
      </c>
      <c r="E85" s="50"/>
      <c r="F85" s="458">
        <f>'Príloha 2019'!F281</f>
        <v>4.9000000000000004</v>
      </c>
      <c r="G85" s="458">
        <f>'Príloha 2019'!G281</f>
        <v>5.7</v>
      </c>
      <c r="H85" s="458">
        <f>'Príloha 2019'!H281</f>
        <v>5</v>
      </c>
      <c r="I85" s="458">
        <f>'Príloha 2019'!I281</f>
        <v>5</v>
      </c>
      <c r="J85" s="458">
        <f>'Príloha 2019'!J281</f>
        <v>3</v>
      </c>
      <c r="K85" s="458">
        <f>'Príloha 2019'!K281</f>
        <v>5</v>
      </c>
      <c r="L85" s="458">
        <f>'Príloha 2019'!L281</f>
        <v>5</v>
      </c>
    </row>
    <row r="86" spans="1:13" x14ac:dyDescent="0.2">
      <c r="A86" s="10"/>
      <c r="B86" s="36">
        <v>642</v>
      </c>
      <c r="C86" s="37"/>
      <c r="D86" s="37" t="s">
        <v>334</v>
      </c>
      <c r="E86" s="50"/>
      <c r="F86" s="458">
        <f>'Príloha 2019'!F282</f>
        <v>0.1</v>
      </c>
      <c r="G86" s="458">
        <f>'Príloha 2019'!G282</f>
        <v>0</v>
      </c>
      <c r="H86" s="458">
        <f>'Príloha 2019'!H282</f>
        <v>0.2</v>
      </c>
      <c r="I86" s="458">
        <f>'Príloha 2019'!I282</f>
        <v>0.2</v>
      </c>
      <c r="J86" s="458">
        <f>'Príloha 2019'!J282</f>
        <v>2.6</v>
      </c>
      <c r="K86" s="458">
        <f>'Príloha 2019'!K282</f>
        <v>0.2</v>
      </c>
      <c r="L86" s="458">
        <f>'Príloha 2019'!L282</f>
        <v>0.2</v>
      </c>
    </row>
    <row r="87" spans="1:13" x14ac:dyDescent="0.2">
      <c r="A87" s="10"/>
      <c r="B87" s="39"/>
      <c r="C87" s="39"/>
      <c r="D87" s="39" t="s">
        <v>119</v>
      </c>
      <c r="E87" s="40" t="str">
        <f>'Príloha 2019'!E283</f>
        <v>01.6.0</v>
      </c>
      <c r="F87" s="394">
        <f>'Príloha 2019'!F283</f>
        <v>6.6</v>
      </c>
      <c r="G87" s="394">
        <f>'Príloha 2019'!G283</f>
        <v>5.9</v>
      </c>
      <c r="H87" s="394">
        <f>'Príloha 2019'!H283</f>
        <v>8</v>
      </c>
      <c r="I87" s="394">
        <f>'Príloha 2019'!I283</f>
        <v>8</v>
      </c>
      <c r="J87" s="394">
        <f>'Príloha 2019'!J283</f>
        <v>22</v>
      </c>
      <c r="K87" s="394">
        <f>'Príloha 2019'!K283</f>
        <v>0</v>
      </c>
      <c r="L87" s="394">
        <f>'Príloha 2019'!L283</f>
        <v>0</v>
      </c>
    </row>
    <row r="88" spans="1:13" s="1" customFormat="1" x14ac:dyDescent="0.2">
      <c r="A88" s="11"/>
      <c r="B88" s="36">
        <v>630</v>
      </c>
      <c r="C88" s="37"/>
      <c r="D88" s="37" t="s">
        <v>335</v>
      </c>
      <c r="E88" s="50"/>
      <c r="F88" s="50">
        <f>'Príloha 2019'!F284</f>
        <v>6.6</v>
      </c>
      <c r="G88" s="458">
        <f>'Príloha 2019'!G284</f>
        <v>5.9</v>
      </c>
      <c r="H88" s="458">
        <f>'Príloha 2019'!H284</f>
        <v>8</v>
      </c>
      <c r="I88" s="458">
        <f>'Príloha 2019'!I284</f>
        <v>8</v>
      </c>
      <c r="J88" s="458">
        <f>'Príloha 2019'!J284</f>
        <v>22</v>
      </c>
      <c r="K88" s="458">
        <f>'Príloha 2019'!K284</f>
        <v>0</v>
      </c>
      <c r="L88" s="458">
        <f>'Príloha 2019'!L284</f>
        <v>0</v>
      </c>
    </row>
    <row r="89" spans="1:13" x14ac:dyDescent="0.2">
      <c r="A89" s="10"/>
      <c r="B89" s="39"/>
      <c r="C89" s="39"/>
      <c r="D89" s="39" t="s">
        <v>122</v>
      </c>
      <c r="E89" s="40" t="str">
        <f>'Príloha 2019'!E285</f>
        <v>01.7.0</v>
      </c>
      <c r="F89" s="394">
        <f>'Príloha 2019'!F285</f>
        <v>32.6</v>
      </c>
      <c r="G89" s="394">
        <f>'Príloha 2019'!G285</f>
        <v>26.8</v>
      </c>
      <c r="H89" s="394">
        <f>'Príloha 2019'!H285</f>
        <v>24</v>
      </c>
      <c r="I89" s="394">
        <f>'Príloha 2019'!I285</f>
        <v>25</v>
      </c>
      <c r="J89" s="394">
        <f>'Príloha 2019'!J285</f>
        <v>25</v>
      </c>
      <c r="K89" s="394">
        <f>'Príloha 2019'!K285</f>
        <v>25</v>
      </c>
      <c r="L89" s="394">
        <f>'Príloha 2019'!L285</f>
        <v>25</v>
      </c>
    </row>
    <row r="90" spans="1:13" s="1" customFormat="1" x14ac:dyDescent="0.2">
      <c r="A90" s="11"/>
      <c r="B90" s="36"/>
      <c r="C90" s="37">
        <v>651002</v>
      </c>
      <c r="D90" s="37" t="s">
        <v>281</v>
      </c>
      <c r="E90" s="50"/>
      <c r="F90" s="50">
        <f>'Príloha 2019'!F286</f>
        <v>28.9</v>
      </c>
      <c r="G90" s="458">
        <f>'Príloha 2019'!G286</f>
        <v>24.8</v>
      </c>
      <c r="H90" s="458">
        <f>'Príloha 2019'!H286</f>
        <v>22</v>
      </c>
      <c r="I90" s="458">
        <f>'Príloha 2019'!I286</f>
        <v>22</v>
      </c>
      <c r="J90" s="458">
        <f>'Príloha 2019'!J286</f>
        <v>23</v>
      </c>
      <c r="K90" s="458">
        <f>'Príloha 2019'!K286</f>
        <v>23</v>
      </c>
      <c r="L90" s="458">
        <f>'Príloha 2019'!L286</f>
        <v>23</v>
      </c>
    </row>
    <row r="91" spans="1:13" x14ac:dyDescent="0.2">
      <c r="A91" s="10"/>
      <c r="B91" s="36"/>
      <c r="C91" s="37">
        <v>653001</v>
      </c>
      <c r="D91" s="37" t="s">
        <v>322</v>
      </c>
      <c r="E91" s="50"/>
      <c r="F91" s="50">
        <f>'Príloha 2019'!F287</f>
        <v>3.7</v>
      </c>
      <c r="G91" s="458">
        <f>'Príloha 2019'!G287</f>
        <v>2</v>
      </c>
      <c r="H91" s="458">
        <f>'Príloha 2019'!H287</f>
        <v>2</v>
      </c>
      <c r="I91" s="458">
        <f>'Príloha 2019'!I287</f>
        <v>3</v>
      </c>
      <c r="J91" s="458">
        <f>'Príloha 2019'!J287</f>
        <v>2</v>
      </c>
      <c r="K91" s="458">
        <f>'Príloha 2019'!K287</f>
        <v>2</v>
      </c>
      <c r="L91" s="458">
        <f>'Príloha 2019'!L287</f>
        <v>2</v>
      </c>
      <c r="M91" s="1"/>
    </row>
    <row r="92" spans="1:13" x14ac:dyDescent="0.2">
      <c r="A92" s="10"/>
      <c r="B92" s="34"/>
      <c r="C92" s="34"/>
      <c r="D92" s="39" t="s">
        <v>689</v>
      </c>
      <c r="E92" s="40" t="str">
        <f>'Príloha 2019'!E288</f>
        <v>01.8.0</v>
      </c>
      <c r="F92" s="394">
        <f>'Príloha 2019'!F288</f>
        <v>5.0999999999999996</v>
      </c>
      <c r="G92" s="394">
        <f>'Príloha 2019'!G288</f>
        <v>6.2</v>
      </c>
      <c r="H92" s="394">
        <f>'Príloha 2019'!H288</f>
        <v>7.5</v>
      </c>
      <c r="I92" s="394">
        <f>'Príloha 2019'!I288</f>
        <v>11.1</v>
      </c>
      <c r="J92" s="394">
        <f>'Príloha 2019'!J288</f>
        <v>10.1</v>
      </c>
      <c r="K92" s="394">
        <f>'Príloha 2019'!K288</f>
        <v>10.1</v>
      </c>
      <c r="L92" s="394">
        <f>'Príloha 2019'!L288</f>
        <v>10.1</v>
      </c>
    </row>
    <row r="93" spans="1:13" s="1" customFormat="1" x14ac:dyDescent="0.2">
      <c r="A93" s="8"/>
      <c r="B93" s="36"/>
      <c r="C93" s="37">
        <v>6410011</v>
      </c>
      <c r="D93" s="37" t="s">
        <v>948</v>
      </c>
      <c r="E93" s="50"/>
      <c r="F93" s="50">
        <f>'Príloha 2019'!F289</f>
        <v>0.3</v>
      </c>
      <c r="G93" s="458">
        <f>'Príloha 2019'!G289</f>
        <v>1.3</v>
      </c>
      <c r="H93" s="458">
        <f>'Príloha 2019'!H289</f>
        <v>2.4</v>
      </c>
      <c r="I93" s="458">
        <f>'Príloha 2019'!I289</f>
        <v>3</v>
      </c>
      <c r="J93" s="458">
        <f>'Príloha 2019'!J289</f>
        <v>5</v>
      </c>
      <c r="K93" s="458">
        <f>'Príloha 2019'!K289</f>
        <v>5</v>
      </c>
      <c r="L93" s="458">
        <f>'Príloha 2019'!L289</f>
        <v>5</v>
      </c>
      <c r="M93" s="489"/>
    </row>
    <row r="94" spans="1:13" s="455" customFormat="1" x14ac:dyDescent="0.2">
      <c r="A94" s="8"/>
      <c r="B94" s="457"/>
      <c r="C94" s="37">
        <v>641001</v>
      </c>
      <c r="D94" s="37" t="s">
        <v>1085</v>
      </c>
      <c r="E94" s="458"/>
      <c r="F94" s="458">
        <f>'Príloha 2019'!F290</f>
        <v>0</v>
      </c>
      <c r="G94" s="458">
        <f>'Príloha 2019'!G290</f>
        <v>0</v>
      </c>
      <c r="H94" s="458">
        <f>'Príloha 2019'!H290</f>
        <v>0</v>
      </c>
      <c r="I94" s="458">
        <f>'Príloha 2019'!I290</f>
        <v>3</v>
      </c>
      <c r="J94" s="458">
        <f>'Príloha 2019'!J290</f>
        <v>0</v>
      </c>
      <c r="K94" s="458">
        <f>'Príloha 2019'!K290</f>
        <v>0</v>
      </c>
      <c r="L94" s="458">
        <f>'Príloha 2019'!L290</f>
        <v>0</v>
      </c>
      <c r="M94" s="489"/>
    </row>
    <row r="95" spans="1:13" x14ac:dyDescent="0.2">
      <c r="A95" s="10"/>
      <c r="B95" s="36"/>
      <c r="C95" s="37">
        <v>6410013</v>
      </c>
      <c r="D95" s="37" t="s">
        <v>845</v>
      </c>
      <c r="E95" s="50"/>
      <c r="F95" s="458">
        <f>'Príloha 2019'!F291</f>
        <v>0</v>
      </c>
      <c r="G95" s="458">
        <f>'Príloha 2019'!G291</f>
        <v>0</v>
      </c>
      <c r="H95" s="458">
        <f>'Príloha 2019'!H291</f>
        <v>0</v>
      </c>
      <c r="I95" s="458">
        <f>'Príloha 2019'!I291</f>
        <v>0</v>
      </c>
      <c r="J95" s="458">
        <f>'Príloha 2019'!J291</f>
        <v>0</v>
      </c>
      <c r="K95" s="458">
        <f>'Príloha 2019'!K291</f>
        <v>0</v>
      </c>
      <c r="L95" s="458">
        <f>'Príloha 2019'!L291</f>
        <v>0</v>
      </c>
      <c r="M95" s="1"/>
    </row>
    <row r="96" spans="1:13" x14ac:dyDescent="0.2">
      <c r="A96" s="10"/>
      <c r="B96" s="36"/>
      <c r="C96" s="37">
        <v>6410012</v>
      </c>
      <c r="D96" s="37" t="s">
        <v>846</v>
      </c>
      <c r="E96" s="50"/>
      <c r="F96" s="458">
        <f>'Príloha 2019'!F292</f>
        <v>4.8</v>
      </c>
      <c r="G96" s="458">
        <f>'Príloha 2019'!G292</f>
        <v>4.9000000000000004</v>
      </c>
      <c r="H96" s="458">
        <f>'Príloha 2019'!H292</f>
        <v>5.0999999999999996</v>
      </c>
      <c r="I96" s="458">
        <f>'Príloha 2019'!I292</f>
        <v>5.0999999999999996</v>
      </c>
      <c r="J96" s="458">
        <f>'Príloha 2019'!J292</f>
        <v>5.0999999999999996</v>
      </c>
      <c r="K96" s="458">
        <f>'Príloha 2019'!K292</f>
        <v>5.0999999999999996</v>
      </c>
      <c r="L96" s="458">
        <f>'Príloha 2019'!L292</f>
        <v>5.0999999999999996</v>
      </c>
    </row>
    <row r="97" spans="1:14" x14ac:dyDescent="0.2">
      <c r="A97" s="10"/>
      <c r="B97" s="34"/>
      <c r="C97" s="34"/>
      <c r="D97" s="34" t="s">
        <v>128</v>
      </c>
      <c r="E97" s="40" t="str">
        <f>'Príloha 2019'!E293</f>
        <v>03.1.0</v>
      </c>
      <c r="F97" s="394">
        <f>'Príloha 2019'!F293</f>
        <v>155.10000000000002</v>
      </c>
      <c r="G97" s="394">
        <f>'Príloha 2019'!G293</f>
        <v>173.8</v>
      </c>
      <c r="H97" s="394">
        <f>'Príloha 2019'!H293</f>
        <v>203.20000000000002</v>
      </c>
      <c r="I97" s="394">
        <f>'Príloha 2019'!I293</f>
        <v>189.8</v>
      </c>
      <c r="J97" s="394">
        <f>'Príloha 2019'!J293</f>
        <v>204.20000000000002</v>
      </c>
      <c r="K97" s="394">
        <f>'Príloha 2019'!K293</f>
        <v>212.20000000000002</v>
      </c>
      <c r="L97" s="394">
        <f>'Príloha 2019'!L293</f>
        <v>221.20000000000002</v>
      </c>
    </row>
    <row r="98" spans="1:14" s="1" customFormat="1" x14ac:dyDescent="0.2">
      <c r="A98" s="9"/>
      <c r="B98" s="36">
        <v>610</v>
      </c>
      <c r="C98" s="37"/>
      <c r="D98" s="37" t="s">
        <v>280</v>
      </c>
      <c r="E98" s="50"/>
      <c r="F98" s="50">
        <f>'Príloha 2019'!F294</f>
        <v>103.7</v>
      </c>
      <c r="G98" s="458">
        <f>'Príloha 2019'!G294</f>
        <v>115.3</v>
      </c>
      <c r="H98" s="458">
        <f>'Príloha 2019'!H294</f>
        <v>128</v>
      </c>
      <c r="I98" s="458">
        <f>'Príloha 2019'!I294</f>
        <v>110</v>
      </c>
      <c r="J98" s="458">
        <f>'Príloha 2019'!J294</f>
        <v>125</v>
      </c>
      <c r="K98" s="458">
        <f>'Príloha 2019'!K294</f>
        <v>131</v>
      </c>
      <c r="L98" s="458">
        <f>'Príloha 2019'!L294</f>
        <v>138</v>
      </c>
      <c r="M98" s="489"/>
    </row>
    <row r="99" spans="1:14" x14ac:dyDescent="0.2">
      <c r="A99" s="10"/>
      <c r="B99" s="36">
        <v>620</v>
      </c>
      <c r="C99" s="37"/>
      <c r="D99" s="37" t="s">
        <v>279</v>
      </c>
      <c r="E99" s="50"/>
      <c r="F99" s="458">
        <f>'Príloha 2019'!F295</f>
        <v>36.6</v>
      </c>
      <c r="G99" s="458">
        <f>'Príloha 2019'!G295</f>
        <v>41.3</v>
      </c>
      <c r="H99" s="458">
        <f>'Príloha 2019'!H295</f>
        <v>45</v>
      </c>
      <c r="I99" s="458">
        <f>'Príloha 2019'!I295</f>
        <v>39</v>
      </c>
      <c r="J99" s="458">
        <f>'Príloha 2019'!J295</f>
        <v>44</v>
      </c>
      <c r="K99" s="458">
        <f>'Príloha 2019'!K295</f>
        <v>46</v>
      </c>
      <c r="L99" s="458">
        <f>'Príloha 2019'!L295</f>
        <v>48</v>
      </c>
      <c r="M99" s="489"/>
    </row>
    <row r="100" spans="1:14" x14ac:dyDescent="0.2">
      <c r="A100" s="10"/>
      <c r="B100" s="36">
        <v>630</v>
      </c>
      <c r="C100" s="37"/>
      <c r="D100" s="37" t="s">
        <v>162</v>
      </c>
      <c r="E100" s="50"/>
      <c r="F100" s="458">
        <f>'Príloha 2019'!F296</f>
        <v>14.799999999999999</v>
      </c>
      <c r="G100" s="458">
        <f>'Príloha 2019'!G296</f>
        <v>17.200000000000003</v>
      </c>
      <c r="H100" s="458">
        <f>'Príloha 2019'!H296</f>
        <v>30.200000000000006</v>
      </c>
      <c r="I100" s="458">
        <f>'Príloha 2019'!I296</f>
        <v>40.800000000000011</v>
      </c>
      <c r="J100" s="458">
        <f>'Príloha 2019'!J296</f>
        <v>35.20000000000001</v>
      </c>
      <c r="K100" s="458">
        <f>'Príloha 2019'!K296</f>
        <v>35.20000000000001</v>
      </c>
      <c r="L100" s="458">
        <f>'Príloha 2019'!L296</f>
        <v>35.20000000000001</v>
      </c>
      <c r="M100" s="489"/>
    </row>
    <row r="101" spans="1:14" x14ac:dyDescent="0.2">
      <c r="A101" s="10"/>
      <c r="B101" s="34"/>
      <c r="C101" s="34"/>
      <c r="D101" s="34" t="s">
        <v>140</v>
      </c>
      <c r="E101" s="40" t="str">
        <f>'Príloha 2019'!E323</f>
        <v>03.2.0</v>
      </c>
      <c r="F101" s="394">
        <f>'Príloha 2019'!F323</f>
        <v>1</v>
      </c>
      <c r="G101" s="394">
        <f>'Príloha 2019'!G323</f>
        <v>1</v>
      </c>
      <c r="H101" s="394">
        <f>'Príloha 2019'!H323</f>
        <v>1</v>
      </c>
      <c r="I101" s="394">
        <f>'Príloha 2019'!I323</f>
        <v>1</v>
      </c>
      <c r="J101" s="394">
        <f>'Príloha 2019'!J323</f>
        <v>1</v>
      </c>
      <c r="K101" s="394">
        <f>'Príloha 2019'!K323</f>
        <v>1</v>
      </c>
      <c r="L101" s="394">
        <f>'Príloha 2019'!L323</f>
        <v>1</v>
      </c>
    </row>
    <row r="102" spans="1:14" s="1" customFormat="1" x14ac:dyDescent="0.2">
      <c r="A102" s="8"/>
      <c r="B102" s="36"/>
      <c r="C102" s="37">
        <v>637005</v>
      </c>
      <c r="D102" s="37" t="s">
        <v>847</v>
      </c>
      <c r="E102" s="50"/>
      <c r="F102" s="50">
        <f>'Príloha 2019'!F324</f>
        <v>1</v>
      </c>
      <c r="G102" s="458">
        <f>'Príloha 2019'!G324</f>
        <v>1</v>
      </c>
      <c r="H102" s="458">
        <f>'Príloha 2019'!H324</f>
        <v>1</v>
      </c>
      <c r="I102" s="458">
        <f>'Príloha 2019'!I324</f>
        <v>1</v>
      </c>
      <c r="J102" s="458">
        <f>'Príloha 2019'!J324</f>
        <v>1</v>
      </c>
      <c r="K102" s="458">
        <f>'Príloha 2019'!K324</f>
        <v>1</v>
      </c>
      <c r="L102" s="458">
        <f>'Príloha 2019'!L324</f>
        <v>1</v>
      </c>
    </row>
    <row r="103" spans="1:14" x14ac:dyDescent="0.2">
      <c r="A103" s="10"/>
      <c r="B103" s="34"/>
      <c r="C103" s="34"/>
      <c r="D103" s="34" t="s">
        <v>143</v>
      </c>
      <c r="E103" s="40" t="str">
        <f>'Príloha 2019'!E325</f>
        <v>04.1.2</v>
      </c>
      <c r="F103" s="394">
        <f>'Príloha 2019'!F325</f>
        <v>226.2</v>
      </c>
      <c r="G103" s="394">
        <f>'Príloha 2019'!G325</f>
        <v>217.8</v>
      </c>
      <c r="H103" s="394">
        <f>'Príloha 2019'!H325</f>
        <v>168.8</v>
      </c>
      <c r="I103" s="394">
        <f>'Príloha 2019'!I325</f>
        <v>231.5</v>
      </c>
      <c r="J103" s="394">
        <f>'Príloha 2019'!J325</f>
        <v>243</v>
      </c>
      <c r="K103" s="394">
        <f>'Príloha 2019'!K325</f>
        <v>243</v>
      </c>
      <c r="L103" s="394">
        <f>'Príloha 2019'!L325</f>
        <v>243</v>
      </c>
    </row>
    <row r="104" spans="1:14" s="1" customFormat="1" x14ac:dyDescent="0.2">
      <c r="A104" s="8"/>
      <c r="B104" s="36"/>
      <c r="C104" s="36"/>
      <c r="D104" s="100" t="s">
        <v>144</v>
      </c>
      <c r="E104" s="148"/>
      <c r="F104" s="391">
        <f>'Príloha 2019'!F326</f>
        <v>95.799999999999983</v>
      </c>
      <c r="G104" s="391">
        <f>'Príloha 2019'!G326</f>
        <v>64.5</v>
      </c>
      <c r="H104" s="391">
        <f>'Príloha 2019'!H326</f>
        <v>54.8</v>
      </c>
      <c r="I104" s="391">
        <f>'Príloha 2019'!I326</f>
        <v>32</v>
      </c>
      <c r="J104" s="391">
        <f>'Príloha 2019'!J326</f>
        <v>44</v>
      </c>
      <c r="K104" s="391">
        <f>'Príloha 2019'!K326</f>
        <v>44</v>
      </c>
      <c r="L104" s="391">
        <f>'Príloha 2019'!L326</f>
        <v>44</v>
      </c>
      <c r="N104" s="315"/>
    </row>
    <row r="105" spans="1:14" s="1" customFormat="1" x14ac:dyDescent="0.2">
      <c r="A105" s="9"/>
      <c r="B105" s="36">
        <v>610</v>
      </c>
      <c r="C105" s="37"/>
      <c r="D105" s="37" t="s">
        <v>280</v>
      </c>
      <c r="E105" s="50"/>
      <c r="F105" s="50">
        <f>'Príloha 2019'!F327</f>
        <v>35</v>
      </c>
      <c r="G105" s="458">
        <f>'Príloha 2019'!G327</f>
        <v>25.8</v>
      </c>
      <c r="H105" s="458">
        <f>'Príloha 2019'!H327</f>
        <v>25</v>
      </c>
      <c r="I105" s="458">
        <f>'Príloha 2019'!I327</f>
        <v>9</v>
      </c>
      <c r="J105" s="458">
        <f>'Príloha 2019'!J327</f>
        <v>13</v>
      </c>
      <c r="K105" s="458">
        <f>'Príloha 2019'!K327</f>
        <v>13</v>
      </c>
      <c r="L105" s="458">
        <f>'Príloha 2019'!L327</f>
        <v>13</v>
      </c>
    </row>
    <row r="106" spans="1:14" x14ac:dyDescent="0.2">
      <c r="A106" s="10"/>
      <c r="B106" s="36">
        <v>620</v>
      </c>
      <c r="C106" s="37"/>
      <c r="D106" s="37" t="s">
        <v>279</v>
      </c>
      <c r="E106" s="50"/>
      <c r="F106" s="458">
        <f>'Príloha 2019'!F328</f>
        <v>11.3</v>
      </c>
      <c r="G106" s="458">
        <f>'Príloha 2019'!G328</f>
        <v>8.9</v>
      </c>
      <c r="H106" s="458">
        <f>'Príloha 2019'!H328</f>
        <v>8.8000000000000007</v>
      </c>
      <c r="I106" s="458">
        <f>'Príloha 2019'!I328</f>
        <v>3.5</v>
      </c>
      <c r="J106" s="458">
        <f>'Príloha 2019'!J328</f>
        <v>4.5</v>
      </c>
      <c r="K106" s="458">
        <f>'Príloha 2019'!K328</f>
        <v>4.5</v>
      </c>
      <c r="L106" s="458">
        <f>'Príloha 2019'!L328</f>
        <v>4.5</v>
      </c>
    </row>
    <row r="107" spans="1:14" x14ac:dyDescent="0.2">
      <c r="A107" s="10"/>
      <c r="B107" s="36">
        <v>630</v>
      </c>
      <c r="C107" s="37"/>
      <c r="D107" s="37" t="s">
        <v>162</v>
      </c>
      <c r="E107" s="50"/>
      <c r="F107" s="458">
        <f>'Príloha 2019'!F329</f>
        <v>46.4</v>
      </c>
      <c r="G107" s="458">
        <f>'Príloha 2019'!G329</f>
        <v>28</v>
      </c>
      <c r="H107" s="458">
        <f>'Príloha 2019'!H329</f>
        <v>20</v>
      </c>
      <c r="I107" s="458">
        <f>'Príloha 2019'!I329</f>
        <v>18.5</v>
      </c>
      <c r="J107" s="458">
        <f>'Príloha 2019'!J329</f>
        <v>25</v>
      </c>
      <c r="K107" s="458">
        <f>'Príloha 2019'!K329</f>
        <v>25</v>
      </c>
      <c r="L107" s="458">
        <f>'Príloha 2019'!L329</f>
        <v>25</v>
      </c>
    </row>
    <row r="108" spans="1:14" x14ac:dyDescent="0.2">
      <c r="A108" s="10"/>
      <c r="B108" s="457"/>
      <c r="C108" s="37">
        <v>637014</v>
      </c>
      <c r="D108" s="37" t="s">
        <v>1142</v>
      </c>
      <c r="E108" s="458"/>
      <c r="F108" s="458">
        <f>SUM('Príloha 2019'!F330)</f>
        <v>3.1</v>
      </c>
      <c r="G108" s="458">
        <f>SUM('Príloha 2019'!G330)</f>
        <v>1.8</v>
      </c>
      <c r="H108" s="458">
        <f>SUM('Príloha 2019'!H330)</f>
        <v>1</v>
      </c>
      <c r="I108" s="458">
        <f>SUM('Príloha 2019'!I330)</f>
        <v>1</v>
      </c>
      <c r="J108" s="458">
        <f>SUM('Príloha 2019'!J330)</f>
        <v>1.5</v>
      </c>
      <c r="K108" s="458">
        <f>SUM('Príloha 2019'!K330)</f>
        <v>1.5</v>
      </c>
      <c r="L108" s="458">
        <f>SUM('Príloha 2019'!L330)</f>
        <v>1.5</v>
      </c>
    </row>
    <row r="109" spans="1:14" s="399" customFormat="1" x14ac:dyDescent="0.2">
      <c r="A109" s="398"/>
      <c r="B109" s="100"/>
      <c r="C109" s="100"/>
      <c r="D109" s="100" t="s">
        <v>1162</v>
      </c>
      <c r="E109" s="148"/>
      <c r="F109" s="148">
        <f>'Príloha 2019'!F331</f>
        <v>130.4</v>
      </c>
      <c r="G109" s="148">
        <f>'Príloha 2019'!G331</f>
        <v>153.30000000000001</v>
      </c>
      <c r="H109" s="148">
        <f>'Príloha 2019'!H331</f>
        <v>114</v>
      </c>
      <c r="I109" s="148">
        <f>'Príloha 2019'!I331</f>
        <v>199.5</v>
      </c>
      <c r="J109" s="148">
        <f>'Príloha 2019'!J331</f>
        <v>199</v>
      </c>
      <c r="K109" s="148">
        <f>'Príloha 2019'!K331</f>
        <v>199</v>
      </c>
      <c r="L109" s="148">
        <f>'Príloha 2019'!L331</f>
        <v>199</v>
      </c>
    </row>
    <row r="110" spans="1:14" x14ac:dyDescent="0.2">
      <c r="A110" s="10"/>
      <c r="B110" s="36">
        <v>610</v>
      </c>
      <c r="C110" s="37"/>
      <c r="D110" s="37" t="s">
        <v>280</v>
      </c>
      <c r="E110" s="50"/>
      <c r="F110" s="50">
        <f>'Príloha 2019'!F332</f>
        <v>92.2</v>
      </c>
      <c r="G110" s="458">
        <f>'Príloha 2019'!G332</f>
        <v>111.1</v>
      </c>
      <c r="H110" s="458">
        <f>'Príloha 2019'!H332</f>
        <v>83</v>
      </c>
      <c r="I110" s="458">
        <f>'Príloha 2019'!I332</f>
        <v>145</v>
      </c>
      <c r="J110" s="458">
        <f>'Príloha 2019'!J332</f>
        <v>145</v>
      </c>
      <c r="K110" s="458">
        <f>'Príloha 2019'!K332</f>
        <v>145</v>
      </c>
      <c r="L110" s="458">
        <f>'Príloha 2019'!L332</f>
        <v>145</v>
      </c>
      <c r="M110" s="489"/>
    </row>
    <row r="111" spans="1:14" x14ac:dyDescent="0.2">
      <c r="A111" s="10"/>
      <c r="B111" s="36">
        <v>620</v>
      </c>
      <c r="C111" s="37"/>
      <c r="D111" s="37" t="s">
        <v>279</v>
      </c>
      <c r="E111" s="50"/>
      <c r="F111" s="458">
        <f>'Príloha 2019'!F333</f>
        <v>34.5</v>
      </c>
      <c r="G111" s="458">
        <f>'Príloha 2019'!G333</f>
        <v>38.4</v>
      </c>
      <c r="H111" s="458">
        <f>'Príloha 2019'!H333</f>
        <v>29</v>
      </c>
      <c r="I111" s="458">
        <f>'Príloha 2019'!I333</f>
        <v>50.5</v>
      </c>
      <c r="J111" s="458">
        <f>'Príloha 2019'!J333</f>
        <v>50</v>
      </c>
      <c r="K111" s="458">
        <f>'Príloha 2019'!K333</f>
        <v>50</v>
      </c>
      <c r="L111" s="458">
        <f>'Príloha 2019'!L333</f>
        <v>50</v>
      </c>
      <c r="M111" s="489"/>
    </row>
    <row r="112" spans="1:14" x14ac:dyDescent="0.2">
      <c r="A112" s="10"/>
      <c r="B112" s="36">
        <v>630</v>
      </c>
      <c r="C112" s="37"/>
      <c r="D112" s="37" t="s">
        <v>162</v>
      </c>
      <c r="E112" s="50"/>
      <c r="F112" s="458">
        <f>'Príloha 2019'!F334</f>
        <v>3.7</v>
      </c>
      <c r="G112" s="458">
        <f>'Príloha 2019'!G334</f>
        <v>3.8</v>
      </c>
      <c r="H112" s="458">
        <f>'Príloha 2019'!H334</f>
        <v>2</v>
      </c>
      <c r="I112" s="458">
        <f>'Príloha 2019'!I334</f>
        <v>4</v>
      </c>
      <c r="J112" s="458">
        <f>'Príloha 2019'!J334</f>
        <v>4</v>
      </c>
      <c r="K112" s="458">
        <f>'Príloha 2019'!K334</f>
        <v>4</v>
      </c>
      <c r="L112" s="458">
        <f>'Príloha 2019'!L334</f>
        <v>4</v>
      </c>
    </row>
    <row r="113" spans="1:13" x14ac:dyDescent="0.2">
      <c r="A113" s="10"/>
      <c r="B113" s="34"/>
      <c r="C113" s="34"/>
      <c r="D113" s="34" t="s">
        <v>147</v>
      </c>
      <c r="E113" s="40" t="str">
        <f>'Príloha 2019'!E335</f>
        <v>04.4.3</v>
      </c>
      <c r="F113" s="394">
        <f>'Príloha 2019'!F335</f>
        <v>30.7</v>
      </c>
      <c r="G113" s="394">
        <f>'Príloha 2019'!G335</f>
        <v>35</v>
      </c>
      <c r="H113" s="394">
        <f>'Príloha 2019'!H335</f>
        <v>41.9</v>
      </c>
      <c r="I113" s="394">
        <f>'Príloha 2019'!I335</f>
        <v>41.9</v>
      </c>
      <c r="J113" s="394">
        <f>'Príloha 2019'!J335</f>
        <v>47.5</v>
      </c>
      <c r="K113" s="394">
        <f>'Príloha 2019'!K335</f>
        <v>50</v>
      </c>
      <c r="L113" s="394">
        <f>'Príloha 2019'!L335</f>
        <v>53</v>
      </c>
    </row>
    <row r="114" spans="1:13" s="1" customFormat="1" x14ac:dyDescent="0.2">
      <c r="A114" s="8"/>
      <c r="B114" s="36">
        <v>610</v>
      </c>
      <c r="C114" s="37"/>
      <c r="D114" s="37" t="s">
        <v>280</v>
      </c>
      <c r="E114" s="50"/>
      <c r="F114" s="50">
        <f>'Príloha 2019'!F336</f>
        <v>19.2</v>
      </c>
      <c r="G114" s="458">
        <f>'Príloha 2019'!G336</f>
        <v>22.7</v>
      </c>
      <c r="H114" s="458">
        <f>'Príloha 2019'!H336</f>
        <v>25.9</v>
      </c>
      <c r="I114" s="458">
        <f>'Príloha 2019'!I336</f>
        <v>25.9</v>
      </c>
      <c r="J114" s="458">
        <f>'Príloha 2019'!J336</f>
        <v>30</v>
      </c>
      <c r="K114" s="458">
        <f>'Príloha 2019'!K336</f>
        <v>32</v>
      </c>
      <c r="L114" s="458">
        <f>'Príloha 2019'!L336</f>
        <v>34</v>
      </c>
      <c r="M114" s="455"/>
    </row>
    <row r="115" spans="1:13" x14ac:dyDescent="0.2">
      <c r="A115" s="10"/>
      <c r="B115" s="36">
        <v>620</v>
      </c>
      <c r="C115" s="37"/>
      <c r="D115" s="37" t="s">
        <v>279</v>
      </c>
      <c r="E115" s="50"/>
      <c r="F115" s="458">
        <f>'Príloha 2019'!F337</f>
        <v>6.7</v>
      </c>
      <c r="G115" s="458">
        <f>'Príloha 2019'!G337</f>
        <v>8</v>
      </c>
      <c r="H115" s="458">
        <f>'Príloha 2019'!H337</f>
        <v>9</v>
      </c>
      <c r="I115" s="458">
        <f>'Príloha 2019'!I337</f>
        <v>9</v>
      </c>
      <c r="J115" s="458">
        <f>'Príloha 2019'!J337</f>
        <v>10.5</v>
      </c>
      <c r="K115" s="458">
        <f>'Príloha 2019'!K337</f>
        <v>11</v>
      </c>
      <c r="L115" s="458">
        <f>'Príloha 2019'!L337</f>
        <v>12</v>
      </c>
      <c r="M115" s="455"/>
    </row>
    <row r="116" spans="1:13" x14ac:dyDescent="0.2">
      <c r="A116" s="10"/>
      <c r="B116" s="36">
        <v>630</v>
      </c>
      <c r="C116" s="37"/>
      <c r="D116" s="37" t="s">
        <v>162</v>
      </c>
      <c r="E116" s="50"/>
      <c r="F116" s="458">
        <f>'Príloha 2019'!F338</f>
        <v>4.8</v>
      </c>
      <c r="G116" s="458">
        <f>'Príloha 2019'!G338</f>
        <v>4.3</v>
      </c>
      <c r="H116" s="458">
        <f>'Príloha 2019'!H338</f>
        <v>7</v>
      </c>
      <c r="I116" s="458">
        <f>'Príloha 2019'!I338</f>
        <v>7</v>
      </c>
      <c r="J116" s="458">
        <f>'Príloha 2019'!J338</f>
        <v>7</v>
      </c>
      <c r="K116" s="458">
        <f>'Príloha 2019'!K338</f>
        <v>7</v>
      </c>
      <c r="L116" s="458">
        <f>'Príloha 2019'!L338</f>
        <v>7</v>
      </c>
    </row>
    <row r="117" spans="1:13" s="1" customFormat="1" ht="12.75" x14ac:dyDescent="0.2">
      <c r="A117" s="8"/>
      <c r="B117" s="590"/>
      <c r="C117" s="591"/>
      <c r="D117" s="34" t="s">
        <v>149</v>
      </c>
      <c r="E117" s="287" t="s">
        <v>690</v>
      </c>
      <c r="F117" s="394">
        <f>'Príloha 2019'!F339</f>
        <v>29.599999999999998</v>
      </c>
      <c r="G117" s="394">
        <f>'Príloha 2019'!G339</f>
        <v>44.7</v>
      </c>
      <c r="H117" s="394">
        <f>'Príloha 2019'!H339</f>
        <v>43.900000000000006</v>
      </c>
      <c r="I117" s="394">
        <f>'Príloha 2019'!I339</f>
        <v>53.900000000000006</v>
      </c>
      <c r="J117" s="394">
        <f>'Príloha 2019'!J339</f>
        <v>39.1</v>
      </c>
      <c r="K117" s="394">
        <f>'Príloha 2019'!K339</f>
        <v>54.1</v>
      </c>
      <c r="L117" s="394">
        <f>'Príloha 2019'!L339</f>
        <v>54.1</v>
      </c>
    </row>
    <row r="118" spans="1:13" s="1" customFormat="1" x14ac:dyDescent="0.2">
      <c r="A118" s="8"/>
      <c r="B118" s="36">
        <v>630</v>
      </c>
      <c r="C118" s="37"/>
      <c r="D118" s="37" t="s">
        <v>722</v>
      </c>
      <c r="E118" s="50"/>
      <c r="F118" s="50">
        <f>SUM('Príloha 2019'!F339)</f>
        <v>29.599999999999998</v>
      </c>
      <c r="G118" s="458">
        <f>SUM('Príloha 2019'!G339)</f>
        <v>44.7</v>
      </c>
      <c r="H118" s="458">
        <f>SUM('Príloha 2019'!H339)</f>
        <v>43.900000000000006</v>
      </c>
      <c r="I118" s="458">
        <f>SUM('Príloha 2019'!I339)</f>
        <v>53.900000000000006</v>
      </c>
      <c r="J118" s="458">
        <f>SUM('Príloha 2019'!J339)</f>
        <v>39.1</v>
      </c>
      <c r="K118" s="458">
        <f>SUM('Príloha 2019'!K339)</f>
        <v>54.1</v>
      </c>
      <c r="L118" s="458">
        <f>SUM('Príloha 2019'!L339)</f>
        <v>54.1</v>
      </c>
      <c r="M118" s="488"/>
    </row>
    <row r="119" spans="1:13" ht="12.75" x14ac:dyDescent="0.2">
      <c r="A119" s="10"/>
      <c r="B119" s="590"/>
      <c r="C119" s="592"/>
      <c r="D119" s="39" t="s">
        <v>723</v>
      </c>
      <c r="E119" s="40" t="str">
        <f>'Príloha 2019'!E353</f>
        <v>05.1.0</v>
      </c>
      <c r="F119" s="394">
        <f>'Príloha 2019'!F353</f>
        <v>411.79999999999995</v>
      </c>
      <c r="G119" s="394">
        <f>'Príloha 2019'!G353</f>
        <v>204.09999999999997</v>
      </c>
      <c r="H119" s="394">
        <f>'Príloha 2019'!H353</f>
        <v>246.99999999999997</v>
      </c>
      <c r="I119" s="394">
        <f>'Príloha 2019'!I353</f>
        <v>421.9</v>
      </c>
      <c r="J119" s="394">
        <f>'Príloha 2019'!J353</f>
        <v>436.2</v>
      </c>
      <c r="K119" s="394">
        <f>'Príloha 2019'!K353</f>
        <v>265.2</v>
      </c>
      <c r="L119" s="394">
        <f>'Príloha 2019'!L353</f>
        <v>265.89999999999998</v>
      </c>
    </row>
    <row r="120" spans="1:13" s="1" customFormat="1" x14ac:dyDescent="0.2">
      <c r="A120" s="8"/>
      <c r="B120" s="36">
        <v>610</v>
      </c>
      <c r="C120" s="37"/>
      <c r="D120" s="37" t="s">
        <v>280</v>
      </c>
      <c r="E120" s="50"/>
      <c r="F120" s="50">
        <f>'Príloha 2019'!F354</f>
        <v>15.1</v>
      </c>
      <c r="G120" s="458">
        <f>'Príloha 2019'!G354</f>
        <v>16.8</v>
      </c>
      <c r="H120" s="458">
        <f>'Príloha 2019'!H354</f>
        <v>21</v>
      </c>
      <c r="I120" s="458">
        <f>'Príloha 2019'!I354</f>
        <v>11</v>
      </c>
      <c r="J120" s="458">
        <f>'Príloha 2019'!J354</f>
        <v>11.7</v>
      </c>
      <c r="K120" s="458">
        <f>'Príloha 2019'!K354</f>
        <v>12.5</v>
      </c>
      <c r="L120" s="458">
        <f>'Príloha 2019'!L354</f>
        <v>13</v>
      </c>
      <c r="M120" s="489"/>
    </row>
    <row r="121" spans="1:13" x14ac:dyDescent="0.2">
      <c r="A121" s="10"/>
      <c r="B121" s="36">
        <v>620</v>
      </c>
      <c r="C121" s="37"/>
      <c r="D121" s="37" t="s">
        <v>279</v>
      </c>
      <c r="E121" s="50"/>
      <c r="F121" s="458">
        <f>'Príloha 2019'!F355</f>
        <v>5.5</v>
      </c>
      <c r="G121" s="458">
        <f>'Príloha 2019'!G355</f>
        <v>6.8</v>
      </c>
      <c r="H121" s="458">
        <f>'Príloha 2019'!H355</f>
        <v>7.4</v>
      </c>
      <c r="I121" s="458">
        <f>'Príloha 2019'!I355</f>
        <v>4</v>
      </c>
      <c r="J121" s="458">
        <f>'Príloha 2019'!J355</f>
        <v>4.0999999999999996</v>
      </c>
      <c r="K121" s="458">
        <f>'Príloha 2019'!K355</f>
        <v>4.3</v>
      </c>
      <c r="L121" s="458">
        <f>'Príloha 2019'!L355</f>
        <v>4.5</v>
      </c>
      <c r="M121" s="489"/>
    </row>
    <row r="122" spans="1:13" x14ac:dyDescent="0.2">
      <c r="A122" s="10"/>
      <c r="B122" s="36">
        <v>630</v>
      </c>
      <c r="C122" s="37"/>
      <c r="D122" s="37" t="s">
        <v>162</v>
      </c>
      <c r="E122" s="50"/>
      <c r="F122" s="458">
        <f>SUM('Príloha 2019'!F356:F375)</f>
        <v>391.20000000000005</v>
      </c>
      <c r="G122" s="458">
        <f>SUM('Príloha 2019'!G356:G375)</f>
        <v>180.49999999999997</v>
      </c>
      <c r="H122" s="458">
        <f>SUM('Príloha 2019'!H356:H375)</f>
        <v>218.59999999999997</v>
      </c>
      <c r="I122" s="458">
        <f>SUM('Príloha 2019'!I356:I375)</f>
        <v>406.9</v>
      </c>
      <c r="J122" s="458">
        <f>SUM('Príloha 2019'!J356:J375)</f>
        <v>420.4</v>
      </c>
      <c r="K122" s="458">
        <f>SUM('Príloha 2019'!K356:K375)</f>
        <v>248.39999999999998</v>
      </c>
      <c r="L122" s="458">
        <f>SUM('Príloha 2019'!L356:L375)</f>
        <v>248.39999999999998</v>
      </c>
      <c r="M122" s="489"/>
    </row>
    <row r="123" spans="1:13" x14ac:dyDescent="0.2">
      <c r="A123" s="10"/>
      <c r="B123" s="34"/>
      <c r="C123" s="34"/>
      <c r="D123" s="39" t="s">
        <v>726</v>
      </c>
      <c r="E123" s="40" t="str">
        <f>'Príloha 2019'!E376</f>
        <v>05.2.0</v>
      </c>
      <c r="F123" s="394">
        <f>'Príloha 2019'!F376</f>
        <v>31.7</v>
      </c>
      <c r="G123" s="394">
        <f>'Príloha 2019'!G376</f>
        <v>33.099999999999994</v>
      </c>
      <c r="H123" s="394">
        <f>'Príloha 2019'!H376</f>
        <v>38.700000000000003</v>
      </c>
      <c r="I123" s="394">
        <f>'Príloha 2019'!I376</f>
        <v>39.700000000000003</v>
      </c>
      <c r="J123" s="394">
        <f>'Príloha 2019'!J376</f>
        <v>37.5</v>
      </c>
      <c r="K123" s="394">
        <f>'Príloha 2019'!K376</f>
        <v>37.5</v>
      </c>
      <c r="L123" s="394">
        <f>'Príloha 2019'!L376</f>
        <v>37.5</v>
      </c>
    </row>
    <row r="124" spans="1:13" s="1" customFormat="1" x14ac:dyDescent="0.2">
      <c r="A124" s="8"/>
      <c r="B124" s="36">
        <v>630</v>
      </c>
      <c r="C124" s="37"/>
      <c r="D124" s="37" t="s">
        <v>162</v>
      </c>
      <c r="E124" s="38"/>
      <c r="F124" s="50">
        <f>SUM('Príloha 2019'!F377:F385)</f>
        <v>31.7</v>
      </c>
      <c r="G124" s="458">
        <f>SUM('Príloha 2019'!G377:G385)</f>
        <v>33.099999999999994</v>
      </c>
      <c r="H124" s="458">
        <f>SUM('Príloha 2019'!H377:H385)</f>
        <v>38.700000000000003</v>
      </c>
      <c r="I124" s="458">
        <f>SUM('Príloha 2019'!I377:I385)</f>
        <v>39.700000000000003</v>
      </c>
      <c r="J124" s="458">
        <f>SUM('Príloha 2019'!J377:J385)</f>
        <v>37.5</v>
      </c>
      <c r="K124" s="458">
        <f>SUM('Príloha 2019'!K377:K385)</f>
        <v>37.5</v>
      </c>
      <c r="L124" s="458">
        <f>SUM('Príloha 2019'!L377:L385)</f>
        <v>37.5</v>
      </c>
      <c r="M124" s="489"/>
    </row>
    <row r="125" spans="1:13" s="1" customFormat="1" x14ac:dyDescent="0.2">
      <c r="A125" s="8"/>
      <c r="B125" s="34"/>
      <c r="C125" s="34"/>
      <c r="D125" s="34" t="s">
        <v>159</v>
      </c>
      <c r="E125" s="40" t="str">
        <f>'Príloha 2019'!E386</f>
        <v>06.1.0</v>
      </c>
      <c r="F125" s="394">
        <f>'Príloha 2019'!F386</f>
        <v>0.7</v>
      </c>
      <c r="G125" s="394">
        <f>'Príloha 2019'!G386</f>
        <v>0</v>
      </c>
      <c r="H125" s="394">
        <f>'Príloha 2019'!H386</f>
        <v>1.5</v>
      </c>
      <c r="I125" s="394">
        <f>'Príloha 2019'!I386</f>
        <v>1.5</v>
      </c>
      <c r="J125" s="394">
        <f>'Príloha 2019'!J386</f>
        <v>1.5</v>
      </c>
      <c r="K125" s="394">
        <f>'Príloha 2019'!K386</f>
        <v>1.5</v>
      </c>
      <c r="L125" s="394">
        <f>'Príloha 2019'!L386</f>
        <v>1.5</v>
      </c>
    </row>
    <row r="126" spans="1:13" s="1" customFormat="1" x14ac:dyDescent="0.2">
      <c r="A126" s="8"/>
      <c r="B126" s="36">
        <v>630</v>
      </c>
      <c r="C126" s="202"/>
      <c r="D126" s="37" t="s">
        <v>162</v>
      </c>
      <c r="E126" s="50"/>
      <c r="F126" s="50">
        <f>SUM('Príloha 2019'!F387:F393)</f>
        <v>0.7</v>
      </c>
      <c r="G126" s="458">
        <f>SUM('Príloha 2019'!G387:G393)</f>
        <v>0</v>
      </c>
      <c r="H126" s="458">
        <f>SUM('Príloha 2019'!H387:H393)</f>
        <v>1.5</v>
      </c>
      <c r="I126" s="458">
        <f>SUM('Príloha 2019'!I387:I393)</f>
        <v>1.5</v>
      </c>
      <c r="J126" s="458">
        <f>SUM('Príloha 2019'!J387:J393)</f>
        <v>1.5</v>
      </c>
      <c r="K126" s="458">
        <f>SUM('Príloha 2019'!K387:K393)</f>
        <v>1.5</v>
      </c>
      <c r="L126" s="458">
        <f>SUM('Príloha 2019'!L387:L393)</f>
        <v>1.5</v>
      </c>
    </row>
    <row r="127" spans="1:13" x14ac:dyDescent="0.2">
      <c r="A127" s="10"/>
      <c r="B127" s="34"/>
      <c r="C127" s="34"/>
      <c r="D127" s="34" t="s">
        <v>161</v>
      </c>
      <c r="E127" s="40" t="str">
        <f>'Príloha 2019'!E394</f>
        <v>06.2.0</v>
      </c>
      <c r="F127" s="394">
        <f>'Príloha 2019'!F394</f>
        <v>165</v>
      </c>
      <c r="G127" s="394">
        <f>'Príloha 2019'!G394</f>
        <v>189</v>
      </c>
      <c r="H127" s="394">
        <f>'Príloha 2019'!H394</f>
        <v>363.59999999999997</v>
      </c>
      <c r="I127" s="394">
        <f>'Príloha 2019'!I394</f>
        <v>285</v>
      </c>
      <c r="J127" s="394">
        <f>'Príloha 2019'!J394</f>
        <v>376.79999999999995</v>
      </c>
      <c r="K127" s="394">
        <f>'Príloha 2019'!K394</f>
        <v>400.29999999999995</v>
      </c>
      <c r="L127" s="394">
        <f>'Príloha 2019'!L394</f>
        <v>411.29999999999995</v>
      </c>
    </row>
    <row r="128" spans="1:13" s="1" customFormat="1" x14ac:dyDescent="0.2">
      <c r="A128" s="8"/>
      <c r="B128" s="36">
        <v>610</v>
      </c>
      <c r="C128" s="37"/>
      <c r="D128" s="37" t="s">
        <v>280</v>
      </c>
      <c r="E128" s="50"/>
      <c r="F128" s="50">
        <f>'Príloha 2019'!F395</f>
        <v>78.400000000000006</v>
      </c>
      <c r="G128" s="458">
        <f>'Príloha 2019'!G395</f>
        <v>93.1</v>
      </c>
      <c r="H128" s="458">
        <f>'Príloha 2019'!H395</f>
        <v>140</v>
      </c>
      <c r="I128" s="458">
        <f>'Príloha 2019'!I395</f>
        <v>122</v>
      </c>
      <c r="J128" s="458">
        <f>'Príloha 2019'!J395</f>
        <v>153</v>
      </c>
      <c r="K128" s="458">
        <f>'Príloha 2019'!K395</f>
        <v>161</v>
      </c>
      <c r="L128" s="458">
        <f>'Príloha 2019'!L395</f>
        <v>169</v>
      </c>
      <c r="M128" s="465"/>
    </row>
    <row r="129" spans="1:13" x14ac:dyDescent="0.2">
      <c r="A129" s="10"/>
      <c r="B129" s="36">
        <v>620</v>
      </c>
      <c r="C129" s="37"/>
      <c r="D129" s="37" t="s">
        <v>279</v>
      </c>
      <c r="E129" s="50"/>
      <c r="F129" s="458">
        <f>'Príloha 2019'!F396</f>
        <v>24.4</v>
      </c>
      <c r="G129" s="458">
        <f>'Príloha 2019'!G396</f>
        <v>31.6</v>
      </c>
      <c r="H129" s="458">
        <f>'Príloha 2019'!H396</f>
        <v>64.599999999999994</v>
      </c>
      <c r="I129" s="458">
        <f>'Príloha 2019'!I396</f>
        <v>45</v>
      </c>
      <c r="J129" s="458">
        <f>'Príloha 2019'!J396</f>
        <v>56.5</v>
      </c>
      <c r="K129" s="458">
        <f>'Príloha 2019'!K396</f>
        <v>59</v>
      </c>
      <c r="L129" s="458">
        <f>'Príloha 2019'!L396</f>
        <v>62</v>
      </c>
    </row>
    <row r="130" spans="1:13" x14ac:dyDescent="0.2">
      <c r="A130" s="10"/>
      <c r="B130" s="36">
        <v>630</v>
      </c>
      <c r="C130" s="36"/>
      <c r="D130" s="37" t="s">
        <v>162</v>
      </c>
      <c r="E130" s="50"/>
      <c r="F130" s="458">
        <f>'Príloha 2019'!F397</f>
        <v>62.2</v>
      </c>
      <c r="G130" s="458">
        <f>'Príloha 2019'!G397</f>
        <v>64.3</v>
      </c>
      <c r="H130" s="458">
        <f>'Príloha 2019'!H397</f>
        <v>158.99999999999997</v>
      </c>
      <c r="I130" s="458">
        <f>'Príloha 2019'!I397</f>
        <v>117.99999999999997</v>
      </c>
      <c r="J130" s="458">
        <f>'Príloha 2019'!J397</f>
        <v>167.29999999999995</v>
      </c>
      <c r="K130" s="458">
        <f>'Príloha 2019'!K397</f>
        <v>180.29999999999995</v>
      </c>
      <c r="L130" s="458">
        <f>'Príloha 2019'!L397</f>
        <v>180.29999999999995</v>
      </c>
      <c r="M130" s="489"/>
    </row>
    <row r="131" spans="1:13" s="1" customFormat="1" x14ac:dyDescent="0.2">
      <c r="A131" s="9"/>
      <c r="B131" s="34"/>
      <c r="C131" s="34"/>
      <c r="D131" s="34" t="s">
        <v>174</v>
      </c>
      <c r="E131" s="40" t="str">
        <f>'Príloha 2019'!E440</f>
        <v>06.4.0</v>
      </c>
      <c r="F131" s="394">
        <f>'Príloha 2019'!F440</f>
        <v>38.600000000000009</v>
      </c>
      <c r="G131" s="394">
        <f>'Príloha 2019'!G440</f>
        <v>32.299999999999997</v>
      </c>
      <c r="H131" s="394">
        <f>'Príloha 2019'!H440</f>
        <v>33.700000000000003</v>
      </c>
      <c r="I131" s="394">
        <f>'Príloha 2019'!I440</f>
        <v>36.300000000000004</v>
      </c>
      <c r="J131" s="394">
        <f>'Príloha 2019'!J440</f>
        <v>33.5</v>
      </c>
      <c r="K131" s="394">
        <f>'Príloha 2019'!K440</f>
        <v>33.5</v>
      </c>
      <c r="L131" s="394">
        <f>'Príloha 2019'!L440</f>
        <v>33.5</v>
      </c>
    </row>
    <row r="132" spans="1:13" s="1" customFormat="1" x14ac:dyDescent="0.2">
      <c r="A132" s="8"/>
      <c r="B132" s="36">
        <v>630</v>
      </c>
      <c r="C132" s="37"/>
      <c r="D132" s="37" t="s">
        <v>162</v>
      </c>
      <c r="E132" s="50"/>
      <c r="F132" s="50">
        <f>SUM('Príloha 2019'!F441:F445)</f>
        <v>38.600000000000009</v>
      </c>
      <c r="G132" s="458">
        <f>SUM('Príloha 2019'!G441:G445)</f>
        <v>32.299999999999997</v>
      </c>
      <c r="H132" s="458">
        <f>SUM('Príloha 2019'!H441:H445)</f>
        <v>33.700000000000003</v>
      </c>
      <c r="I132" s="458">
        <f>SUM('Príloha 2019'!I441:I445)</f>
        <v>36.300000000000004</v>
      </c>
      <c r="J132" s="458">
        <f>SUM('Príloha 2019'!J441:J445)</f>
        <v>33.5</v>
      </c>
      <c r="K132" s="458">
        <f>SUM('Príloha 2019'!K441:K445)</f>
        <v>33.5</v>
      </c>
      <c r="L132" s="458">
        <f>SUM('Príloha 2019'!L441:L445)</f>
        <v>33.5</v>
      </c>
      <c r="M132" s="455"/>
    </row>
    <row r="133" spans="1:13" x14ac:dyDescent="0.2">
      <c r="A133" s="10"/>
      <c r="B133" s="280"/>
      <c r="C133" s="282"/>
      <c r="D133" s="154" t="s">
        <v>503</v>
      </c>
      <c r="E133" s="286" t="s">
        <v>696</v>
      </c>
      <c r="F133" s="395">
        <f>SUM('Príloha 2019'!F446)</f>
        <v>328.19999999999993</v>
      </c>
      <c r="G133" s="395">
        <f>SUM('Príloha 2019'!G446)</f>
        <v>224.10000000000002</v>
      </c>
      <c r="H133" s="395">
        <f>SUM('Príloha 2019'!H446)</f>
        <v>221.39999999999998</v>
      </c>
      <c r="I133" s="395">
        <f>SUM('Príloha 2019'!I446)</f>
        <v>220.5</v>
      </c>
      <c r="J133" s="395">
        <f>SUM('Príloha 2019'!J446)</f>
        <v>199.7</v>
      </c>
      <c r="K133" s="395">
        <f>SUM('Príloha 2019'!K446)</f>
        <v>208.1</v>
      </c>
      <c r="L133" s="395">
        <f>SUM('Príloha 2019'!L446)</f>
        <v>213.1</v>
      </c>
    </row>
    <row r="134" spans="1:13" x14ac:dyDescent="0.2">
      <c r="A134" s="10"/>
      <c r="B134" s="36">
        <v>610</v>
      </c>
      <c r="C134" s="37"/>
      <c r="D134" s="37" t="s">
        <v>280</v>
      </c>
      <c r="E134" s="29"/>
      <c r="F134" s="29">
        <f>SUM('Príloha 2019'!F447)</f>
        <v>58.6</v>
      </c>
      <c r="G134" s="29">
        <f>SUM('Príloha 2019'!G447)</f>
        <v>62.9</v>
      </c>
      <c r="H134" s="29">
        <f>SUM('Príloha 2019'!H447)</f>
        <v>64.400000000000006</v>
      </c>
      <c r="I134" s="29">
        <f>SUM('Príloha 2019'!I447)</f>
        <v>69</v>
      </c>
      <c r="J134" s="29">
        <f>SUM('Príloha 2019'!J447)</f>
        <v>69</v>
      </c>
      <c r="K134" s="29">
        <f>SUM('Príloha 2019'!K447)</f>
        <v>72</v>
      </c>
      <c r="L134" s="29">
        <f>SUM('Príloha 2019'!L447)</f>
        <v>76</v>
      </c>
      <c r="M134" s="489"/>
    </row>
    <row r="135" spans="1:13" x14ac:dyDescent="0.2">
      <c r="A135" s="10"/>
      <c r="B135" s="36">
        <v>620</v>
      </c>
      <c r="C135" s="37"/>
      <c r="D135" s="37" t="s">
        <v>279</v>
      </c>
      <c r="E135" s="29"/>
      <c r="F135" s="29">
        <f>SUM('Príloha 2019'!F448)</f>
        <v>20.100000000000001</v>
      </c>
      <c r="G135" s="29">
        <f>SUM('Príloha 2019'!G448)</f>
        <v>22.4</v>
      </c>
      <c r="H135" s="29">
        <f>SUM('Príloha 2019'!H448)</f>
        <v>22.5</v>
      </c>
      <c r="I135" s="29">
        <f>SUM('Príloha 2019'!I448)</f>
        <v>24</v>
      </c>
      <c r="J135" s="29">
        <f>SUM('Príloha 2019'!J448)</f>
        <v>24</v>
      </c>
      <c r="K135" s="29">
        <f>SUM('Príloha 2019'!K448)</f>
        <v>25</v>
      </c>
      <c r="L135" s="29">
        <f>SUM('Príloha 2019'!L448)</f>
        <v>26</v>
      </c>
      <c r="M135" s="489"/>
    </row>
    <row r="136" spans="1:13" x14ac:dyDescent="0.2">
      <c r="A136" s="10"/>
      <c r="B136" s="36">
        <v>630</v>
      </c>
      <c r="C136" s="37"/>
      <c r="D136" s="37" t="s">
        <v>162</v>
      </c>
      <c r="E136" s="29"/>
      <c r="F136" s="29">
        <f>SUM('Príloha 2019'!F449)</f>
        <v>249.49999999999994</v>
      </c>
      <c r="G136" s="29">
        <f>SUM('Príloha 2019'!G449)</f>
        <v>138.80000000000001</v>
      </c>
      <c r="H136" s="29">
        <f>SUM('Príloha 2019'!H449)</f>
        <v>134.49999999999997</v>
      </c>
      <c r="I136" s="29">
        <f>SUM('Príloha 2019'!I449)</f>
        <v>127.49999999999999</v>
      </c>
      <c r="J136" s="29">
        <f>SUM('Príloha 2019'!J449)</f>
        <v>106.69999999999999</v>
      </c>
      <c r="K136" s="29">
        <f>SUM('Príloha 2019'!K449)</f>
        <v>111.1</v>
      </c>
      <c r="L136" s="29">
        <f>SUM('Príloha 2019'!L449)</f>
        <v>111.1</v>
      </c>
      <c r="M136" s="489"/>
    </row>
    <row r="137" spans="1:13" x14ac:dyDescent="0.2">
      <c r="A137" s="10"/>
      <c r="B137" s="289">
        <v>630</v>
      </c>
      <c r="C137" s="289"/>
      <c r="D137" s="154" t="s">
        <v>740</v>
      </c>
      <c r="E137" s="290"/>
      <c r="F137" s="396">
        <f>'Príloha 2019'!F482</f>
        <v>5.3</v>
      </c>
      <c r="G137" s="396">
        <f>'Príloha 2019'!G482</f>
        <v>3</v>
      </c>
      <c r="H137" s="396">
        <f>'Príloha 2019'!H482</f>
        <v>10</v>
      </c>
      <c r="I137" s="396">
        <f>'Príloha 2019'!I482</f>
        <v>10</v>
      </c>
      <c r="J137" s="396">
        <f>'Príloha 2019'!J482</f>
        <v>8</v>
      </c>
      <c r="K137" s="396">
        <f>'Príloha 2019'!K482</f>
        <v>10</v>
      </c>
      <c r="L137" s="396">
        <f>'Príloha 2019'!L482</f>
        <v>10</v>
      </c>
      <c r="M137" s="489"/>
    </row>
    <row r="138" spans="1:13" ht="12.75" x14ac:dyDescent="0.2">
      <c r="A138" s="10"/>
      <c r="B138" s="593"/>
      <c r="C138" s="594"/>
      <c r="D138" s="154" t="s">
        <v>728</v>
      </c>
      <c r="E138" s="286" t="s">
        <v>692</v>
      </c>
      <c r="F138" s="397">
        <f>SUM('Príloha 2019'!F484)</f>
        <v>0</v>
      </c>
      <c r="G138" s="397">
        <f>SUM('Príloha 2019'!G484)</f>
        <v>0</v>
      </c>
      <c r="H138" s="397">
        <f>SUM('Príloha 2019'!H484)</f>
        <v>0.4</v>
      </c>
      <c r="I138" s="397">
        <f>SUM('Príloha 2019'!I484)</f>
        <v>0.4</v>
      </c>
      <c r="J138" s="397">
        <f>SUM('Príloha 2019'!J484)</f>
        <v>0.6</v>
      </c>
      <c r="K138" s="397">
        <f>SUM('Príloha 2019'!K484)</f>
        <v>0.6</v>
      </c>
      <c r="L138" s="397">
        <f>SUM('Príloha 2019'!L484)</f>
        <v>0.6</v>
      </c>
    </row>
    <row r="139" spans="1:13" x14ac:dyDescent="0.2">
      <c r="A139" s="10"/>
      <c r="B139" s="36"/>
      <c r="C139" s="37"/>
      <c r="D139" s="37" t="s">
        <v>162</v>
      </c>
      <c r="E139" s="29"/>
      <c r="F139" s="29">
        <f>SUM('Príloha 2019'!F485)</f>
        <v>0</v>
      </c>
      <c r="G139" s="29">
        <f>SUM('Príloha 2019'!G496)</f>
        <v>2.8</v>
      </c>
      <c r="H139" s="29">
        <f>SUM('Príloha 2019'!H515)</f>
        <v>104.10000000000001</v>
      </c>
      <c r="I139" s="29">
        <f>SUM('Príloha 2019'!I494)</f>
        <v>0.5</v>
      </c>
      <c r="J139" s="29">
        <f>SUM('Príloha 2019'!J485)</f>
        <v>0.6</v>
      </c>
      <c r="K139" s="29">
        <f>SUM('Príloha 2019'!K485)</f>
        <v>0.6</v>
      </c>
      <c r="L139" s="29">
        <f>SUM('Príloha 2019'!L485)</f>
        <v>0.6</v>
      </c>
    </row>
    <row r="140" spans="1:13" x14ac:dyDescent="0.2">
      <c r="A140" s="10"/>
      <c r="B140" s="34"/>
      <c r="C140" s="34"/>
      <c r="D140" s="34" t="s">
        <v>336</v>
      </c>
      <c r="E140" s="287" t="s">
        <v>698</v>
      </c>
      <c r="F140" s="394">
        <f>SUM('Príloha 2019'!F486)</f>
        <v>196.80000000000004</v>
      </c>
      <c r="G140" s="394">
        <f>SUM('Príloha 2019'!G486)</f>
        <v>248.59999999999997</v>
      </c>
      <c r="H140" s="394">
        <f>SUM('Príloha 2019'!H486)</f>
        <v>238.5</v>
      </c>
      <c r="I140" s="394">
        <f>SUM('Príloha 2019'!I486)</f>
        <v>246.70000000000002</v>
      </c>
      <c r="J140" s="394">
        <f>SUM('Príloha 2019'!J486)</f>
        <v>239.70000000000002</v>
      </c>
      <c r="K140" s="394">
        <f>SUM('Príloha 2019'!K486)</f>
        <v>276.2</v>
      </c>
      <c r="L140" s="394">
        <f>SUM('Príloha 2019'!L486)</f>
        <v>280.2</v>
      </c>
    </row>
    <row r="141" spans="1:13" s="1" customFormat="1" x14ac:dyDescent="0.2">
      <c r="A141" s="8"/>
      <c r="B141" s="36">
        <v>630</v>
      </c>
      <c r="C141" s="36"/>
      <c r="D141" s="100" t="s">
        <v>162</v>
      </c>
      <c r="E141" s="148"/>
      <c r="F141" s="391">
        <f>'Príloha 2019'!F488</f>
        <v>34.5</v>
      </c>
      <c r="G141" s="391">
        <f>'Príloha 2019'!G488</f>
        <v>58.6</v>
      </c>
      <c r="H141" s="391">
        <f>'Príloha 2019'!H488</f>
        <v>56.1</v>
      </c>
      <c r="I141" s="391">
        <f>'Príloha 2019'!I488</f>
        <v>34.1</v>
      </c>
      <c r="J141" s="391">
        <f>'Príloha 2019'!J488</f>
        <v>61.5</v>
      </c>
      <c r="K141" s="391">
        <f>'Príloha 2019'!K488</f>
        <v>60.5</v>
      </c>
      <c r="L141" s="391">
        <f>'Príloha 2019'!L488</f>
        <v>60.5</v>
      </c>
      <c r="M141" s="488"/>
    </row>
    <row r="142" spans="1:13" x14ac:dyDescent="0.2">
      <c r="A142" s="10"/>
      <c r="B142" s="36"/>
      <c r="C142" s="36"/>
      <c r="D142" s="100" t="s">
        <v>741</v>
      </c>
      <c r="E142" s="148" t="str">
        <f>'Príloha 2019'!E502</f>
        <v>08.2</v>
      </c>
      <c r="F142" s="391">
        <f>'Príloha 2019'!F503</f>
        <v>2.1</v>
      </c>
      <c r="G142" s="391">
        <f>'Príloha 2019'!G503</f>
        <v>3.6</v>
      </c>
      <c r="H142" s="391">
        <f>'Príloha 2019'!H503</f>
        <v>4.9999999999999991</v>
      </c>
      <c r="I142" s="391">
        <f>'Príloha 2019'!I503</f>
        <v>4.9999999999999991</v>
      </c>
      <c r="J142" s="391">
        <f>'Príloha 2019'!J503</f>
        <v>4.4999999999999991</v>
      </c>
      <c r="K142" s="391">
        <f>'Príloha 2019'!K503</f>
        <v>4.4999999999999991</v>
      </c>
      <c r="L142" s="391">
        <f>'Príloha 2019'!L503</f>
        <v>4.4999999999999991</v>
      </c>
    </row>
    <row r="143" spans="1:13" x14ac:dyDescent="0.2">
      <c r="A143" s="10"/>
      <c r="B143" s="36">
        <v>630</v>
      </c>
      <c r="C143" s="36"/>
      <c r="D143" s="37" t="s">
        <v>162</v>
      </c>
      <c r="E143" s="50"/>
      <c r="F143" s="50">
        <f>'Príloha 2019'!F504</f>
        <v>2.1</v>
      </c>
      <c r="G143" s="50">
        <f>SUM('Príloha 2019'!G515)</f>
        <v>117.89999999999999</v>
      </c>
      <c r="H143" s="458">
        <f>SUM('Príloha 2019'!H534)</f>
        <v>0.5</v>
      </c>
      <c r="I143" s="458">
        <f>'Príloha 2019'!I513</f>
        <v>54.3</v>
      </c>
      <c r="J143" s="50">
        <f>'Príloha 2019'!J504</f>
        <v>4.4999999999999991</v>
      </c>
      <c r="K143" s="458">
        <f>'Príloha 2019'!K504</f>
        <v>4.4999999999999991</v>
      </c>
      <c r="L143" s="50">
        <f>'Príloha 2019'!L504</f>
        <v>4.4999999999999991</v>
      </c>
    </row>
    <row r="144" spans="1:13" s="1" customFormat="1" x14ac:dyDescent="0.2">
      <c r="A144" s="9"/>
      <c r="B144" s="36"/>
      <c r="C144" s="36"/>
      <c r="D144" s="100" t="s">
        <v>187</v>
      </c>
      <c r="E144" s="148" t="str">
        <f>'Príloha 2019'!E512</f>
        <v>08.2.0</v>
      </c>
      <c r="F144" s="391">
        <f>'Príloha 2019'!F512</f>
        <v>160.20000000000005</v>
      </c>
      <c r="G144" s="391">
        <f>'Príloha 2019'!G512</f>
        <v>186.39999999999998</v>
      </c>
      <c r="H144" s="391">
        <f>'Príloha 2019'!H512</f>
        <v>177.4</v>
      </c>
      <c r="I144" s="391">
        <f>'Príloha 2019'!I512</f>
        <v>207.60000000000002</v>
      </c>
      <c r="J144" s="391">
        <f>'Príloha 2019'!J512</f>
        <v>173.70000000000002</v>
      </c>
      <c r="K144" s="391">
        <f>'Príloha 2019'!K512</f>
        <v>211.2</v>
      </c>
      <c r="L144" s="391">
        <f>'Príloha 2019'!L512</f>
        <v>215.2</v>
      </c>
    </row>
    <row r="145" spans="1:13" s="1" customFormat="1" x14ac:dyDescent="0.2">
      <c r="A145" s="9"/>
      <c r="B145" s="36">
        <v>610</v>
      </c>
      <c r="C145" s="37"/>
      <c r="D145" s="37" t="s">
        <v>848</v>
      </c>
      <c r="E145" s="50"/>
      <c r="F145" s="50">
        <f>'Príloha 2019'!F513</f>
        <v>43.2</v>
      </c>
      <c r="G145" s="458">
        <f>'Príloha 2019'!G513</f>
        <v>49</v>
      </c>
      <c r="H145" s="458">
        <f>'Príloha 2019'!H513</f>
        <v>54.3</v>
      </c>
      <c r="I145" s="458">
        <f>'Príloha 2019'!I513</f>
        <v>54.3</v>
      </c>
      <c r="J145" s="458">
        <f>'Príloha 2019'!J513</f>
        <v>60</v>
      </c>
      <c r="K145" s="458">
        <f>'Príloha 2019'!K513</f>
        <v>63</v>
      </c>
      <c r="L145" s="458">
        <f>'Príloha 2019'!L513</f>
        <v>66</v>
      </c>
    </row>
    <row r="146" spans="1:13" x14ac:dyDescent="0.2">
      <c r="A146" s="10"/>
      <c r="B146" s="36">
        <v>620</v>
      </c>
      <c r="C146" s="37"/>
      <c r="D146" s="37" t="s">
        <v>279</v>
      </c>
      <c r="E146" s="50"/>
      <c r="F146" s="458">
        <f>'Príloha 2019'!F514</f>
        <v>16</v>
      </c>
      <c r="G146" s="458">
        <f>'Príloha 2019'!G514</f>
        <v>19.5</v>
      </c>
      <c r="H146" s="458">
        <f>'Príloha 2019'!H514</f>
        <v>19</v>
      </c>
      <c r="I146" s="458">
        <f>'Príloha 2019'!I514</f>
        <v>21</v>
      </c>
      <c r="J146" s="458">
        <f>'Príloha 2019'!J514</f>
        <v>21</v>
      </c>
      <c r="K146" s="458">
        <f>'Príloha 2019'!K514</f>
        <v>22</v>
      </c>
      <c r="L146" s="458">
        <f>'Príloha 2019'!L514</f>
        <v>23</v>
      </c>
      <c r="M146" s="1"/>
    </row>
    <row r="147" spans="1:13" x14ac:dyDescent="0.2">
      <c r="A147" s="10"/>
      <c r="B147" s="36">
        <v>630</v>
      </c>
      <c r="C147" s="36"/>
      <c r="D147" s="37" t="s">
        <v>162</v>
      </c>
      <c r="E147" s="50"/>
      <c r="F147" s="458">
        <f>'Príloha 2019'!F515</f>
        <v>101.00000000000003</v>
      </c>
      <c r="G147" s="458">
        <f>'Príloha 2019'!G515</f>
        <v>117.89999999999999</v>
      </c>
      <c r="H147" s="458">
        <f>'Príloha 2019'!H515</f>
        <v>104.10000000000001</v>
      </c>
      <c r="I147" s="458">
        <f>'Príloha 2019'!I515</f>
        <v>132.30000000000001</v>
      </c>
      <c r="J147" s="458">
        <f>'Príloha 2019'!J515</f>
        <v>92.700000000000017</v>
      </c>
      <c r="K147" s="458">
        <f>'Príloha 2019'!K515</f>
        <v>126.2</v>
      </c>
      <c r="L147" s="458">
        <f>'Príloha 2019'!L515</f>
        <v>126.2</v>
      </c>
      <c r="M147" s="489"/>
    </row>
    <row r="148" spans="1:13" s="1" customFormat="1" x14ac:dyDescent="0.2">
      <c r="A148" s="9"/>
      <c r="B148" s="279"/>
      <c r="C148" s="281"/>
      <c r="D148" s="34" t="s">
        <v>177</v>
      </c>
      <c r="E148" s="40" t="str">
        <f>'Príloha 2019'!E559</f>
        <v>08.4.0</v>
      </c>
      <c r="F148" s="394">
        <f>'Príloha 2019'!F559</f>
        <v>8.5</v>
      </c>
      <c r="G148" s="394">
        <f>'Príloha 2019'!G559</f>
        <v>7.8000000000000007</v>
      </c>
      <c r="H148" s="394">
        <f>'Príloha 2019'!H559</f>
        <v>10.5</v>
      </c>
      <c r="I148" s="394">
        <f>'Príloha 2019'!I559</f>
        <v>14.500000000000002</v>
      </c>
      <c r="J148" s="394">
        <f>'Príloha 2019'!J559</f>
        <v>8.8000000000000007</v>
      </c>
      <c r="K148" s="394">
        <f>'Príloha 2019'!K559</f>
        <v>10.8</v>
      </c>
      <c r="L148" s="394">
        <f>'Príloha 2019'!L559</f>
        <v>10.8</v>
      </c>
    </row>
    <row r="149" spans="1:13" s="1" customFormat="1" x14ac:dyDescent="0.2">
      <c r="A149" s="8"/>
      <c r="B149" s="36">
        <v>630</v>
      </c>
      <c r="C149" s="37"/>
      <c r="D149" s="37" t="s">
        <v>162</v>
      </c>
      <c r="E149" s="50"/>
      <c r="F149" s="50">
        <f>SUM('Príloha 2019'!F560:'Príloha 2019'!F569)</f>
        <v>8.5</v>
      </c>
      <c r="G149" s="458">
        <f>SUM('Príloha 2019'!G560:'Príloha 2019'!G569)</f>
        <v>7.8000000000000007</v>
      </c>
      <c r="H149" s="458">
        <f>SUM('Príloha 2019'!H560:'Príloha 2019'!H569)</f>
        <v>8.5</v>
      </c>
      <c r="I149" s="458">
        <f>SUM('Príloha 2019'!I560:'Príloha 2019'!I569)</f>
        <v>11.100000000000001</v>
      </c>
      <c r="J149" s="458">
        <f>SUM('Príloha 2019'!J560:'Príloha 2019'!J569)</f>
        <v>8.8000000000000007</v>
      </c>
      <c r="K149" s="458">
        <f>SUM('Príloha 2019'!K560:'Príloha 2019'!K569)</f>
        <v>10.8</v>
      </c>
      <c r="L149" s="458">
        <f>SUM('Príloha 2019'!L560:'Príloha 2019'!L569)</f>
        <v>10.8</v>
      </c>
      <c r="M149" s="489"/>
    </row>
    <row r="150" spans="1:13" x14ac:dyDescent="0.2">
      <c r="A150" s="10"/>
      <c r="B150" s="36"/>
      <c r="C150" s="37">
        <v>642001</v>
      </c>
      <c r="D150" s="37" t="s">
        <v>849</v>
      </c>
      <c r="E150" s="50"/>
      <c r="F150" s="50">
        <f>SUM('Príloha 2019'!F570)</f>
        <v>0</v>
      </c>
      <c r="G150" s="458">
        <f>SUM('Príloha 2019'!G570)</f>
        <v>0</v>
      </c>
      <c r="H150" s="458">
        <f>SUM('Príloha 2019'!H570)</f>
        <v>2</v>
      </c>
      <c r="I150" s="458">
        <f>SUM('Príloha 2019'!I570)</f>
        <v>3.4</v>
      </c>
      <c r="J150" s="458">
        <f>SUM('Príloha 2019'!J570)</f>
        <v>0</v>
      </c>
      <c r="K150" s="458">
        <f>SUM('Príloha 2019'!K570)</f>
        <v>0</v>
      </c>
      <c r="L150" s="458">
        <f>SUM('Príloha 2019'!L570)</f>
        <v>0</v>
      </c>
    </row>
    <row r="151" spans="1:13" x14ac:dyDescent="0.2">
      <c r="A151" s="10"/>
      <c r="B151" s="34"/>
      <c r="C151" s="34"/>
      <c r="D151" s="34" t="s">
        <v>201</v>
      </c>
      <c r="E151" s="287" t="s">
        <v>742</v>
      </c>
      <c r="F151" s="40">
        <f>SUM('Príloha 2019'!F571)</f>
        <v>84.6</v>
      </c>
      <c r="G151" s="40">
        <f>SUM('Príloha 2019'!G571)</f>
        <v>146.9</v>
      </c>
      <c r="H151" s="40">
        <f>SUM('Príloha 2019'!H571)</f>
        <v>245.4</v>
      </c>
      <c r="I151" s="40">
        <f>SUM('Príloha 2019'!I571)</f>
        <v>200</v>
      </c>
      <c r="J151" s="40">
        <f>SUM('Príloha 2019'!J571)</f>
        <v>216.89999999999998</v>
      </c>
      <c r="K151" s="40">
        <f>SUM('Príloha 2019'!K571)</f>
        <v>243.8</v>
      </c>
      <c r="L151" s="40">
        <f>SUM('Príloha 2019'!L571)</f>
        <v>252.99999999999997</v>
      </c>
    </row>
    <row r="152" spans="1:13" s="1" customFormat="1" x14ac:dyDescent="0.2">
      <c r="A152" s="8"/>
      <c r="B152" s="45"/>
      <c r="C152" s="36"/>
      <c r="D152" s="100" t="s">
        <v>1024</v>
      </c>
      <c r="E152" s="469" t="s">
        <v>909</v>
      </c>
      <c r="F152" s="391">
        <f>'Príloha 2019'!F572</f>
        <v>0</v>
      </c>
      <c r="G152" s="391">
        <f>'Príloha 2019'!G572</f>
        <v>30</v>
      </c>
      <c r="H152" s="391">
        <f>'Príloha 2019'!H572</f>
        <v>0</v>
      </c>
      <c r="I152" s="391">
        <f>'Príloha 2019'!I572</f>
        <v>0.8</v>
      </c>
      <c r="J152" s="391">
        <f>'Príloha 2019'!J572</f>
        <v>0</v>
      </c>
      <c r="K152" s="391">
        <f>'Príloha 2019'!K572</f>
        <v>0</v>
      </c>
      <c r="L152" s="391">
        <f>'Príloha 2019'!L572</f>
        <v>0</v>
      </c>
    </row>
    <row r="153" spans="1:13" x14ac:dyDescent="0.2">
      <c r="A153" s="10"/>
      <c r="B153" s="36"/>
      <c r="C153" s="37">
        <v>630</v>
      </c>
      <c r="D153" s="37" t="s">
        <v>850</v>
      </c>
      <c r="E153" s="50"/>
      <c r="F153" s="50">
        <f>SUM('Príloha 2019'!F573)</f>
        <v>0</v>
      </c>
      <c r="G153" s="458">
        <f>SUM('Príloha 2019'!G573)</f>
        <v>30</v>
      </c>
      <c r="H153" s="458">
        <f>SUM('Príloha 2019'!H573)</f>
        <v>0</v>
      </c>
      <c r="I153" s="458">
        <f>SUM('Príloha 2019'!I573)</f>
        <v>0</v>
      </c>
      <c r="J153" s="458">
        <f>SUM('Príloha 2019'!J573)</f>
        <v>0</v>
      </c>
      <c r="K153" s="458">
        <f>SUM('Príloha 2019'!K573)</f>
        <v>0</v>
      </c>
      <c r="L153" s="458">
        <f>SUM('Príloha 2019'!L573)</f>
        <v>0</v>
      </c>
    </row>
    <row r="154" spans="1:13" x14ac:dyDescent="0.2">
      <c r="A154" s="10"/>
      <c r="B154" s="457"/>
      <c r="C154" s="37">
        <v>637001</v>
      </c>
      <c r="D154" s="37" t="s">
        <v>1150</v>
      </c>
      <c r="E154" s="458"/>
      <c r="F154" s="458">
        <f>SUM('Príloha 2019'!F574)</f>
        <v>0</v>
      </c>
      <c r="G154" s="458">
        <f>SUM('Príloha 2019'!G574)</f>
        <v>0</v>
      </c>
      <c r="H154" s="458">
        <f>SUM('Príloha 2019'!H574)</f>
        <v>0</v>
      </c>
      <c r="I154" s="458">
        <f>SUM('Príloha 2019'!I574)</f>
        <v>0.3</v>
      </c>
      <c r="J154" s="458">
        <f>SUM('Príloha 2019'!J574)</f>
        <v>0</v>
      </c>
      <c r="K154" s="458">
        <f>SUM('Príloha 2019'!K574)</f>
        <v>0</v>
      </c>
      <c r="L154" s="458">
        <f>SUM('Príloha 2019'!L574)</f>
        <v>0</v>
      </c>
    </row>
    <row r="155" spans="1:13" x14ac:dyDescent="0.2">
      <c r="A155" s="10"/>
      <c r="B155" s="457"/>
      <c r="C155" s="37">
        <v>637012</v>
      </c>
      <c r="D155" s="37" t="s">
        <v>1151</v>
      </c>
      <c r="E155" s="458"/>
      <c r="F155" s="458">
        <f>SUM('Príloha 2019'!F575)</f>
        <v>0</v>
      </c>
      <c r="G155" s="458">
        <f>SUM('Príloha 2019'!G575)</f>
        <v>0</v>
      </c>
      <c r="H155" s="458">
        <f>SUM('Príloha 2019'!H575)</f>
        <v>0</v>
      </c>
      <c r="I155" s="458">
        <f>SUM('Príloha 2019'!I575)</f>
        <v>0.5</v>
      </c>
      <c r="J155" s="458">
        <f>SUM('Príloha 2019'!J575)</f>
        <v>0</v>
      </c>
      <c r="K155" s="458">
        <f>SUM('Príloha 2019'!K575)</f>
        <v>0</v>
      </c>
      <c r="L155" s="458">
        <f>SUM('Príloha 2019'!L575)</f>
        <v>0</v>
      </c>
    </row>
    <row r="156" spans="1:13" x14ac:dyDescent="0.2">
      <c r="A156" s="10"/>
      <c r="B156" s="100"/>
      <c r="C156" s="100"/>
      <c r="D156" s="100" t="s">
        <v>737</v>
      </c>
      <c r="E156" s="148" t="s">
        <v>739</v>
      </c>
      <c r="F156" s="391">
        <f>SUM('Príloha 2019'!F576)</f>
        <v>84.5</v>
      </c>
      <c r="G156" s="391">
        <f>SUM('Príloha 2019'!G576)</f>
        <v>64.8</v>
      </c>
      <c r="H156" s="391">
        <f>SUM('Príloha 2019'!H576)</f>
        <v>49.900000000000006</v>
      </c>
      <c r="I156" s="391">
        <f>SUM('Príloha 2019'!I576)</f>
        <v>52.7</v>
      </c>
      <c r="J156" s="391">
        <f>SUM('Príloha 2019'!J576)</f>
        <v>44.5</v>
      </c>
      <c r="K156" s="391">
        <f>SUM('Príloha 2019'!K576)</f>
        <v>56</v>
      </c>
      <c r="L156" s="391">
        <f>SUM('Príloha 2019'!L576)</f>
        <v>58</v>
      </c>
    </row>
    <row r="157" spans="1:13" x14ac:dyDescent="0.2">
      <c r="A157" s="10"/>
      <c r="B157" s="100"/>
      <c r="C157" s="459">
        <v>610</v>
      </c>
      <c r="D157" s="84" t="s">
        <v>738</v>
      </c>
      <c r="E157" s="148"/>
      <c r="F157" s="50">
        <f>SUM('Príloha 2019'!F577)</f>
        <v>48.8</v>
      </c>
      <c r="G157" s="458">
        <f>SUM('Príloha 2019'!G577)</f>
        <v>36.799999999999997</v>
      </c>
      <c r="H157" s="458">
        <f>SUM('Príloha 2019'!H577)</f>
        <v>22.6</v>
      </c>
      <c r="I157" s="458">
        <f>SUM('Príloha 2019'!I577)</f>
        <v>25</v>
      </c>
      <c r="J157" s="458">
        <f>SUM('Príloha 2019'!J577)</f>
        <v>25.8</v>
      </c>
      <c r="K157" s="458">
        <f>SUM('Príloha 2019'!K577)</f>
        <v>27</v>
      </c>
      <c r="L157" s="458">
        <f>SUM('Príloha 2019'!L577)</f>
        <v>28.5</v>
      </c>
    </row>
    <row r="158" spans="1:13" x14ac:dyDescent="0.2">
      <c r="A158" s="10"/>
      <c r="B158" s="100"/>
      <c r="C158" s="459">
        <v>620</v>
      </c>
      <c r="D158" s="84" t="s">
        <v>279</v>
      </c>
      <c r="E158" s="148"/>
      <c r="F158" s="458">
        <f>SUM('Príloha 2019'!F578)</f>
        <v>17.5</v>
      </c>
      <c r="G158" s="458">
        <f>SUM('Príloha 2019'!G578)</f>
        <v>13.3</v>
      </c>
      <c r="H158" s="458">
        <f>SUM('Príloha 2019'!H578)</f>
        <v>8.6</v>
      </c>
      <c r="I158" s="458">
        <f>SUM('Príloha 2019'!I578)</f>
        <v>9</v>
      </c>
      <c r="J158" s="458">
        <f>SUM('Príloha 2019'!J578)</f>
        <v>9.6999999999999993</v>
      </c>
      <c r="K158" s="458">
        <f>SUM('Príloha 2019'!K578)</f>
        <v>10</v>
      </c>
      <c r="L158" s="458">
        <f>SUM('Príloha 2019'!L578)</f>
        <v>10.5</v>
      </c>
    </row>
    <row r="159" spans="1:13" x14ac:dyDescent="0.2">
      <c r="A159" s="10"/>
      <c r="B159" s="100"/>
      <c r="C159" s="459">
        <v>630</v>
      </c>
      <c r="D159" s="84" t="s">
        <v>162</v>
      </c>
      <c r="E159" s="148"/>
      <c r="F159" s="458">
        <f>SUM('Príloha 2019'!F579)</f>
        <v>16.2</v>
      </c>
      <c r="G159" s="458">
        <f>SUM('Príloha 2019'!G579)</f>
        <v>13.9</v>
      </c>
      <c r="H159" s="458">
        <f>SUM('Príloha 2019'!H579)</f>
        <v>15</v>
      </c>
      <c r="I159" s="458">
        <f>SUM('Príloha 2019'!I579)</f>
        <v>15</v>
      </c>
      <c r="J159" s="458">
        <f>SUM('Príloha 2019'!J579)</f>
        <v>5</v>
      </c>
      <c r="K159" s="458">
        <f>SUM('Príloha 2019'!K579)</f>
        <v>15</v>
      </c>
      <c r="L159" s="458">
        <f>SUM('Príloha 2019'!L579)</f>
        <v>15</v>
      </c>
    </row>
    <row r="160" spans="1:13" x14ac:dyDescent="0.2">
      <c r="A160" s="10"/>
      <c r="B160" s="100"/>
      <c r="C160" s="100"/>
      <c r="D160" s="84" t="s">
        <v>799</v>
      </c>
      <c r="E160" s="148"/>
      <c r="F160" s="458">
        <f>SUM('Príloha 2019'!F580)</f>
        <v>2</v>
      </c>
      <c r="G160" s="458">
        <f>SUM('Príloha 2019'!G580)</f>
        <v>0.8</v>
      </c>
      <c r="H160" s="458">
        <f>SUM('Príloha 2019'!H580)</f>
        <v>2</v>
      </c>
      <c r="I160" s="458">
        <f>SUM('Príloha 2019'!I580)</f>
        <v>2</v>
      </c>
      <c r="J160" s="458">
        <f>SUM('Príloha 2019'!J580)</f>
        <v>2</v>
      </c>
      <c r="K160" s="458">
        <f>SUM('Príloha 2019'!K580)</f>
        <v>2</v>
      </c>
      <c r="L160" s="458">
        <f>SUM('Príloha 2019'!L580)</f>
        <v>2</v>
      </c>
      <c r="M160" s="455"/>
    </row>
    <row r="161" spans="1:13" x14ac:dyDescent="0.2">
      <c r="A161" s="10"/>
      <c r="B161" s="100"/>
      <c r="C161" s="459">
        <v>642</v>
      </c>
      <c r="D161" s="459" t="s">
        <v>834</v>
      </c>
      <c r="E161" s="148"/>
      <c r="F161" s="458">
        <f>SUM('Príloha 2019'!F581)</f>
        <v>0</v>
      </c>
      <c r="G161" s="458">
        <f>SUM('Príloha 2019'!G581)</f>
        <v>0</v>
      </c>
      <c r="H161" s="458">
        <f>SUM('Príloha 2019'!H581)</f>
        <v>1.7</v>
      </c>
      <c r="I161" s="458">
        <f>SUM('Príloha 2019'!I581)</f>
        <v>1.7</v>
      </c>
      <c r="J161" s="458">
        <f>SUM('Príloha 2019'!J581)</f>
        <v>2</v>
      </c>
      <c r="K161" s="458">
        <f>SUM('Príloha 2019'!K581)</f>
        <v>2</v>
      </c>
      <c r="L161" s="458">
        <f>SUM('Príloha 2019'!L581)</f>
        <v>2</v>
      </c>
      <c r="M161" s="455"/>
    </row>
    <row r="162" spans="1:13" s="465" customFormat="1" x14ac:dyDescent="0.2">
      <c r="A162" s="464"/>
      <c r="B162" s="100"/>
      <c r="C162" s="100"/>
      <c r="D162" s="100" t="s">
        <v>990</v>
      </c>
      <c r="E162" s="406" t="s">
        <v>908</v>
      </c>
      <c r="F162" s="148">
        <f>SUM('Príloha 2019'!F582)</f>
        <v>0</v>
      </c>
      <c r="G162" s="148">
        <f>SUM('Príloha 2019'!G582)</f>
        <v>22.900000000000002</v>
      </c>
      <c r="H162" s="148">
        <f>SUM('Príloha 2019'!H582)</f>
        <v>72.199999999999989</v>
      </c>
      <c r="I162" s="148">
        <f>SUM('Príloha 2019'!I582)</f>
        <v>19.2</v>
      </c>
      <c r="J162" s="148">
        <f>SUM('Príloha 2019'!J582)</f>
        <v>41.5</v>
      </c>
      <c r="K162" s="148">
        <f>SUM('Príloha 2019'!K582)</f>
        <v>43.5</v>
      </c>
      <c r="L162" s="148">
        <f>SUM('Príloha 2019'!L582)</f>
        <v>45.5</v>
      </c>
    </row>
    <row r="163" spans="1:13" x14ac:dyDescent="0.2">
      <c r="A163" s="10"/>
      <c r="B163" s="100"/>
      <c r="C163" s="459">
        <v>610</v>
      </c>
      <c r="D163" s="459" t="s">
        <v>280</v>
      </c>
      <c r="E163" s="148"/>
      <c r="F163" s="460">
        <f>SUM('Príloha 2019'!F583)</f>
        <v>0</v>
      </c>
      <c r="G163" s="460">
        <f>SUM('Príloha 2019'!G583)</f>
        <v>15.4</v>
      </c>
      <c r="H163" s="460">
        <f>SUM('Príloha 2019'!H583)</f>
        <v>50</v>
      </c>
      <c r="I163" s="460">
        <f>SUM('Príloha 2019'!I583)</f>
        <v>13</v>
      </c>
      <c r="J163" s="460">
        <f>SUM('Príloha 2019'!J583)</f>
        <v>30</v>
      </c>
      <c r="K163" s="460">
        <f>SUM('Príloha 2019'!K583)</f>
        <v>31.5</v>
      </c>
      <c r="L163" s="460">
        <f>SUM('Príloha 2019'!L583)</f>
        <v>33</v>
      </c>
      <c r="M163" s="489"/>
    </row>
    <row r="164" spans="1:13" x14ac:dyDescent="0.2">
      <c r="A164" s="10"/>
      <c r="B164" s="100"/>
      <c r="C164" s="459">
        <v>620</v>
      </c>
      <c r="D164" s="459" t="s">
        <v>279</v>
      </c>
      <c r="E164" s="148"/>
      <c r="F164" s="460">
        <f>SUM('Príloha 2019'!F584)</f>
        <v>0</v>
      </c>
      <c r="G164" s="460">
        <f>SUM('Príloha 2019'!G584)</f>
        <v>5.4</v>
      </c>
      <c r="H164" s="460">
        <f>SUM('Príloha 2019'!H584)</f>
        <v>17.600000000000001</v>
      </c>
      <c r="I164" s="460">
        <f>SUM('Príloha 2019'!I584)</f>
        <v>4.7</v>
      </c>
      <c r="J164" s="460">
        <f>SUM('Príloha 2019'!J584)</f>
        <v>10.5</v>
      </c>
      <c r="K164" s="460">
        <f>SUM('Príloha 2019'!K584)</f>
        <v>11</v>
      </c>
      <c r="L164" s="460">
        <f>SUM('Príloha 2019'!L584)</f>
        <v>11.5</v>
      </c>
      <c r="M164" s="489"/>
    </row>
    <row r="165" spans="1:13" x14ac:dyDescent="0.2">
      <c r="A165" s="10"/>
      <c r="B165" s="100"/>
      <c r="C165" s="459">
        <v>630</v>
      </c>
      <c r="D165" s="459" t="s">
        <v>162</v>
      </c>
      <c r="E165" s="148"/>
      <c r="F165" s="460">
        <f>SUM('Príloha 2019'!F585)</f>
        <v>0</v>
      </c>
      <c r="G165" s="460">
        <f>SUM('Príloha 2019'!G585)</f>
        <v>2.1</v>
      </c>
      <c r="H165" s="460">
        <f>SUM('Príloha 2019'!H585)</f>
        <v>4.5999999999999996</v>
      </c>
      <c r="I165" s="460">
        <f>SUM('Príloha 2019'!I585)</f>
        <v>1.5</v>
      </c>
      <c r="J165" s="460">
        <f>SUM('Príloha 2019'!J585)</f>
        <v>1</v>
      </c>
      <c r="K165" s="460">
        <f>SUM('Príloha 2019'!K585)</f>
        <v>1</v>
      </c>
      <c r="L165" s="460">
        <f>SUM('Príloha 2019'!L585)</f>
        <v>1</v>
      </c>
      <c r="M165" s="489"/>
    </row>
    <row r="166" spans="1:13" s="465" customFormat="1" x14ac:dyDescent="0.2">
      <c r="A166" s="464"/>
      <c r="B166" s="502"/>
      <c r="C166" s="100"/>
      <c r="D166" s="100" t="s">
        <v>925</v>
      </c>
      <c r="E166" s="406" t="s">
        <v>908</v>
      </c>
      <c r="F166" s="148">
        <f>SUM('Príloha 2019'!F586)</f>
        <v>0.1</v>
      </c>
      <c r="G166" s="148">
        <f>SUM('Príloha 2019'!G586)</f>
        <v>10.200000000000001</v>
      </c>
      <c r="H166" s="148">
        <f>SUM('Príloha 2019'!H586)</f>
        <v>38</v>
      </c>
      <c r="I166" s="148">
        <f>SUM('Príloha 2019'!I586)</f>
        <v>42</v>
      </c>
      <c r="J166" s="148">
        <f>SUM('Príloha 2019'!J586)</f>
        <v>46.6</v>
      </c>
      <c r="K166" s="148">
        <f>SUM('Príloha 2019'!K586)</f>
        <v>48.5</v>
      </c>
      <c r="L166" s="148">
        <f>SUM('Príloha 2019'!L586)</f>
        <v>51.1</v>
      </c>
    </row>
    <row r="167" spans="1:13" x14ac:dyDescent="0.2">
      <c r="A167" s="10"/>
      <c r="B167" s="100"/>
      <c r="C167" s="459">
        <v>610</v>
      </c>
      <c r="D167" s="459" t="s">
        <v>280</v>
      </c>
      <c r="E167" s="148"/>
      <c r="F167" s="460">
        <f>SUM('Príloha 2019'!F587)</f>
        <v>0</v>
      </c>
      <c r="G167" s="460">
        <f>SUM('Príloha 2019'!G587)</f>
        <v>6.5</v>
      </c>
      <c r="H167" s="460">
        <f>SUM('Príloha 2019'!H587)</f>
        <v>26</v>
      </c>
      <c r="I167" s="460">
        <f>SUM('Príloha 2019'!I587)</f>
        <v>29</v>
      </c>
      <c r="J167" s="460">
        <f>SUM('Príloha 2019'!J587)</f>
        <v>31.6</v>
      </c>
      <c r="K167" s="460">
        <f>SUM('Príloha 2019'!K587)</f>
        <v>33</v>
      </c>
      <c r="L167" s="460">
        <f>SUM('Príloha 2019'!L587)</f>
        <v>35</v>
      </c>
      <c r="M167" s="455"/>
    </row>
    <row r="168" spans="1:13" x14ac:dyDescent="0.2">
      <c r="A168" s="10"/>
      <c r="B168" s="100"/>
      <c r="C168" s="459">
        <v>620</v>
      </c>
      <c r="D168" s="459" t="s">
        <v>279</v>
      </c>
      <c r="E168" s="148"/>
      <c r="F168" s="460">
        <f>SUM('Príloha 2019'!F588)</f>
        <v>0</v>
      </c>
      <c r="G168" s="460">
        <f>SUM('Príloha 2019'!G588)</f>
        <v>2.2999999999999998</v>
      </c>
      <c r="H168" s="460">
        <f>SUM('Príloha 2019'!H588)</f>
        <v>9</v>
      </c>
      <c r="I168" s="460">
        <f>SUM('Príloha 2019'!I588)</f>
        <v>9</v>
      </c>
      <c r="J168" s="460">
        <f>SUM('Príloha 2019'!J588)</f>
        <v>11</v>
      </c>
      <c r="K168" s="460">
        <f>SUM('Príloha 2019'!K588)</f>
        <v>11.5</v>
      </c>
      <c r="L168" s="460">
        <f>SUM('Príloha 2019'!L588)</f>
        <v>12.1</v>
      </c>
      <c r="M168" s="455"/>
    </row>
    <row r="169" spans="1:13" x14ac:dyDescent="0.2">
      <c r="A169" s="10"/>
      <c r="B169" s="100"/>
      <c r="C169" s="459">
        <v>630</v>
      </c>
      <c r="D169" s="459" t="s">
        <v>162</v>
      </c>
      <c r="E169" s="148"/>
      <c r="F169" s="460">
        <f>SUM('Príloha 2019'!F589)</f>
        <v>0.1</v>
      </c>
      <c r="G169" s="460">
        <f>SUM('Príloha 2019'!G589)</f>
        <v>1.4</v>
      </c>
      <c r="H169" s="460">
        <f>SUM('Príloha 2019'!H589)</f>
        <v>3</v>
      </c>
      <c r="I169" s="460">
        <f>SUM('Príloha 2019'!I589)</f>
        <v>4</v>
      </c>
      <c r="J169" s="460">
        <f>SUM('Príloha 2019'!J589)</f>
        <v>4</v>
      </c>
      <c r="K169" s="460">
        <f>SUM('Príloha 2019'!K589)</f>
        <v>4</v>
      </c>
      <c r="L169" s="460">
        <f>SUM('Príloha 2019'!L589)</f>
        <v>4</v>
      </c>
      <c r="M169" s="455"/>
    </row>
    <row r="170" spans="1:13" s="465" customFormat="1" x14ac:dyDescent="0.2">
      <c r="A170" s="464"/>
      <c r="B170" s="100"/>
      <c r="C170" s="100"/>
      <c r="D170" s="100" t="s">
        <v>1025</v>
      </c>
      <c r="E170" s="406" t="s">
        <v>908</v>
      </c>
      <c r="F170" s="148">
        <f>SUM('Príloha 2019'!F590)</f>
        <v>0</v>
      </c>
      <c r="G170" s="148">
        <f>SUM('Príloha 2019'!G590)</f>
        <v>0.4</v>
      </c>
      <c r="H170" s="148">
        <f>SUM('Príloha 2019'!H590)</f>
        <v>56.7</v>
      </c>
      <c r="I170" s="148">
        <f>SUM('Príloha 2019'!I590)</f>
        <v>56.7</v>
      </c>
      <c r="J170" s="148">
        <f>SUM('Príloha 2019'!J590)</f>
        <v>53.3</v>
      </c>
      <c r="K170" s="148">
        <f>SUM('Príloha 2019'!K590)</f>
        <v>63.3</v>
      </c>
      <c r="L170" s="148">
        <f>SUM('Príloha 2019'!L590)</f>
        <v>65.3</v>
      </c>
    </row>
    <row r="171" spans="1:13" ht="12.75" x14ac:dyDescent="0.2">
      <c r="A171" s="10"/>
      <c r="B171" s="100"/>
      <c r="C171" s="459">
        <v>610</v>
      </c>
      <c r="D171" s="459" t="s">
        <v>280</v>
      </c>
      <c r="E171" s="148"/>
      <c r="F171" s="460">
        <f>SUM('Príloha 2019'!F591)</f>
        <v>0</v>
      </c>
      <c r="G171" s="460">
        <f>SUM('Príloha 2019'!G591)</f>
        <v>0</v>
      </c>
      <c r="H171" s="460">
        <f>SUM('Príloha 2019'!H591)</f>
        <v>34.6</v>
      </c>
      <c r="I171" s="460">
        <f>SUM('Príloha 2019'!I591)</f>
        <v>34.6</v>
      </c>
      <c r="J171" s="460">
        <f>SUM('Príloha 2019'!J591)</f>
        <v>38</v>
      </c>
      <c r="K171" s="460">
        <f>SUM('Príloha 2019'!K591)</f>
        <v>40</v>
      </c>
      <c r="L171" s="460">
        <f>SUM('Príloha 2019'!L591)</f>
        <v>42</v>
      </c>
      <c r="M171" s="383"/>
    </row>
    <row r="172" spans="1:13" ht="12.75" x14ac:dyDescent="0.2">
      <c r="A172" s="10"/>
      <c r="B172" s="100"/>
      <c r="C172" s="459">
        <v>620</v>
      </c>
      <c r="D172" s="459" t="s">
        <v>279</v>
      </c>
      <c r="E172" s="148"/>
      <c r="F172" s="460">
        <f>SUM('Príloha 2019'!F592)</f>
        <v>0</v>
      </c>
      <c r="G172" s="460">
        <f>SUM('Príloha 2019'!G592)</f>
        <v>0</v>
      </c>
      <c r="H172" s="460">
        <f>SUM('Príloha 2019'!H592)</f>
        <v>12</v>
      </c>
      <c r="I172" s="460">
        <f>SUM('Príloha 2019'!I592)</f>
        <v>12</v>
      </c>
      <c r="J172" s="460">
        <f>SUM('Príloha 2019'!J592)</f>
        <v>13.3</v>
      </c>
      <c r="K172" s="460">
        <f>SUM('Príloha 2019'!K592)</f>
        <v>13.3</v>
      </c>
      <c r="L172" s="460">
        <f>SUM('Príloha 2019'!L592)</f>
        <v>13.3</v>
      </c>
      <c r="M172" s="383"/>
    </row>
    <row r="173" spans="1:13" ht="12.75" x14ac:dyDescent="0.2">
      <c r="A173" s="10"/>
      <c r="B173" s="100"/>
      <c r="C173" s="459">
        <v>630</v>
      </c>
      <c r="D173" s="459" t="s">
        <v>162</v>
      </c>
      <c r="E173" s="148"/>
      <c r="F173" s="460">
        <f>SUM('Príloha 2019'!F593)</f>
        <v>0</v>
      </c>
      <c r="G173" s="460">
        <f>SUM('Príloha 2019'!G593)</f>
        <v>0.4</v>
      </c>
      <c r="H173" s="460">
        <f>SUM('Príloha 2019'!H593)</f>
        <v>10.1</v>
      </c>
      <c r="I173" s="460">
        <f>SUM('Príloha 2019'!I593)</f>
        <v>10.1</v>
      </c>
      <c r="J173" s="460">
        <f>SUM('Príloha 2019'!J593)</f>
        <v>2</v>
      </c>
      <c r="K173" s="460">
        <f>SUM('Príloha 2019'!K593)</f>
        <v>10</v>
      </c>
      <c r="L173" s="460">
        <f>SUM('Príloha 2019'!L593)</f>
        <v>10</v>
      </c>
      <c r="M173" s="383"/>
    </row>
    <row r="174" spans="1:13" s="455" customFormat="1" x14ac:dyDescent="0.2">
      <c r="A174" s="456"/>
      <c r="B174" s="457"/>
      <c r="C174" s="37"/>
      <c r="D174" s="100" t="s">
        <v>950</v>
      </c>
      <c r="E174" s="503" t="s">
        <v>951</v>
      </c>
      <c r="F174" s="148">
        <f>SUM('Príloha 2019'!F594)</f>
        <v>0</v>
      </c>
      <c r="G174" s="148">
        <f>SUM('Príloha 2019'!G594)</f>
        <v>18.600000000000001</v>
      </c>
      <c r="H174" s="148">
        <f>SUM('Príloha 2019'!H594)</f>
        <v>28.6</v>
      </c>
      <c r="I174" s="148">
        <f>SUM('Príloha 2019'!I594)</f>
        <v>28.6</v>
      </c>
      <c r="J174" s="148">
        <f>SUM('Príloha 2019'!J594)</f>
        <v>31</v>
      </c>
      <c r="K174" s="148">
        <f>SUM('Príloha 2019'!K594)</f>
        <v>32.5</v>
      </c>
      <c r="L174" s="148">
        <f>SUM('Príloha 2019'!L594)</f>
        <v>33.1</v>
      </c>
    </row>
    <row r="175" spans="1:13" s="455" customFormat="1" x14ac:dyDescent="0.2">
      <c r="A175" s="456"/>
      <c r="B175" s="457"/>
      <c r="C175" s="459">
        <v>610</v>
      </c>
      <c r="D175" s="459" t="s">
        <v>738</v>
      </c>
      <c r="E175" s="458"/>
      <c r="F175" s="458">
        <f>SUM('Príloha 2019'!F595)</f>
        <v>0</v>
      </c>
      <c r="G175" s="458">
        <f>SUM('Príloha 2019'!G595)</f>
        <v>13</v>
      </c>
      <c r="H175" s="458">
        <f>SUM('Príloha 2019'!H595)</f>
        <v>14.5</v>
      </c>
      <c r="I175" s="458">
        <f>SUM('Príloha 2019'!I595)</f>
        <v>14.5</v>
      </c>
      <c r="J175" s="458">
        <f>SUM('Príloha 2019'!J595)</f>
        <v>16</v>
      </c>
      <c r="K175" s="458">
        <f>SUM('Príloha 2019'!K595)</f>
        <v>17</v>
      </c>
      <c r="L175" s="458">
        <f>SUM('Príloha 2019'!L595)</f>
        <v>17.5</v>
      </c>
    </row>
    <row r="176" spans="1:13" s="455" customFormat="1" x14ac:dyDescent="0.2">
      <c r="A176" s="456"/>
      <c r="B176" s="457"/>
      <c r="C176" s="459">
        <v>620</v>
      </c>
      <c r="D176" s="459" t="s">
        <v>279</v>
      </c>
      <c r="E176" s="458"/>
      <c r="F176" s="458">
        <f>SUM('Príloha 2019'!F596)</f>
        <v>0</v>
      </c>
      <c r="G176" s="458">
        <f>SUM('Príloha 2019'!G596)</f>
        <v>4.5</v>
      </c>
      <c r="H176" s="458">
        <f>SUM('Príloha 2019'!H596)</f>
        <v>5.0999999999999996</v>
      </c>
      <c r="I176" s="458">
        <f>SUM('Príloha 2019'!I596)</f>
        <v>5.0999999999999996</v>
      </c>
      <c r="J176" s="458">
        <f>SUM('Príloha 2019'!J596)</f>
        <v>6</v>
      </c>
      <c r="K176" s="458">
        <f>SUM('Príloha 2019'!K596)</f>
        <v>6.5</v>
      </c>
      <c r="L176" s="458">
        <f>SUM('Príloha 2019'!L596)</f>
        <v>6.6</v>
      </c>
    </row>
    <row r="177" spans="1:13" s="455" customFormat="1" x14ac:dyDescent="0.2">
      <c r="A177" s="456"/>
      <c r="B177" s="457"/>
      <c r="C177" s="459">
        <v>630</v>
      </c>
      <c r="D177" s="459" t="s">
        <v>162</v>
      </c>
      <c r="E177" s="458"/>
      <c r="F177" s="458">
        <f>SUM('Príloha 2019'!F597)</f>
        <v>0</v>
      </c>
      <c r="G177" s="458">
        <f>SUM('Príloha 2019'!G597)</f>
        <v>1.1000000000000001</v>
      </c>
      <c r="H177" s="458">
        <f>SUM('Príloha 2019'!H597)</f>
        <v>9</v>
      </c>
      <c r="I177" s="458">
        <f>SUM('Príloha 2019'!I597)</f>
        <v>9</v>
      </c>
      <c r="J177" s="458">
        <f>SUM('Príloha 2019'!J597)</f>
        <v>9</v>
      </c>
      <c r="K177" s="458">
        <f>SUM('Príloha 2019'!K597)</f>
        <v>9</v>
      </c>
      <c r="L177" s="458">
        <f>SUM('Príloha 2019'!L597)</f>
        <v>9</v>
      </c>
    </row>
    <row r="178" spans="1:13" x14ac:dyDescent="0.2">
      <c r="A178" s="10"/>
      <c r="B178" s="34"/>
      <c r="C178" s="34"/>
      <c r="D178" s="34" t="s">
        <v>210</v>
      </c>
      <c r="E178" s="35" t="str">
        <f>'Príloha 2019'!E599</f>
        <v>10.1.2</v>
      </c>
      <c r="F178" s="394">
        <f>'Príloha 2019'!F598</f>
        <v>31.8</v>
      </c>
      <c r="G178" s="394">
        <f>'Príloha 2019'!G598</f>
        <v>74</v>
      </c>
      <c r="H178" s="394">
        <f>'Príloha 2019'!H598</f>
        <v>57.1</v>
      </c>
      <c r="I178" s="394">
        <f>'Príloha 2019'!I598</f>
        <v>65.099999999999994</v>
      </c>
      <c r="J178" s="394">
        <f>'Príloha 2019'!J598</f>
        <v>37.700000000000003</v>
      </c>
      <c r="K178" s="394">
        <f>'Príloha 2019'!K598</f>
        <v>39.6</v>
      </c>
      <c r="L178" s="394">
        <f>'Príloha 2019'!L598</f>
        <v>41.1</v>
      </c>
    </row>
    <row r="179" spans="1:13" s="1" customFormat="1" ht="12.75" x14ac:dyDescent="0.2">
      <c r="A179" s="8"/>
      <c r="B179" s="36">
        <v>610</v>
      </c>
      <c r="C179" s="37"/>
      <c r="D179" s="37" t="s">
        <v>280</v>
      </c>
      <c r="E179" s="50"/>
      <c r="F179" s="50">
        <f>'Príloha 2019'!F600</f>
        <v>22.7</v>
      </c>
      <c r="G179" s="458">
        <f>'Príloha 2019'!G600</f>
        <v>51.3</v>
      </c>
      <c r="H179" s="458">
        <f>'Príloha 2019'!H600</f>
        <v>40</v>
      </c>
      <c r="I179" s="458">
        <f>'Príloha 2019'!I600</f>
        <v>45</v>
      </c>
      <c r="J179" s="458">
        <f>'Príloha 2019'!J600</f>
        <v>26</v>
      </c>
      <c r="K179" s="458">
        <f>'Príloha 2019'!K600</f>
        <v>27.5</v>
      </c>
      <c r="L179" s="458">
        <f>'Príloha 2019'!L600</f>
        <v>28.5</v>
      </c>
      <c r="M179" s="383"/>
    </row>
    <row r="180" spans="1:13" ht="12.75" x14ac:dyDescent="0.2">
      <c r="A180" s="10"/>
      <c r="B180" s="36">
        <v>620</v>
      </c>
      <c r="C180" s="37"/>
      <c r="D180" s="37" t="s">
        <v>116</v>
      </c>
      <c r="E180" s="50"/>
      <c r="F180" s="458">
        <f>'Príloha 2019'!F601</f>
        <v>6.7</v>
      </c>
      <c r="G180" s="458">
        <f>'Príloha 2019'!G601</f>
        <v>17.2</v>
      </c>
      <c r="H180" s="458">
        <f>'Príloha 2019'!H601</f>
        <v>14</v>
      </c>
      <c r="I180" s="458">
        <f>'Príloha 2019'!I601</f>
        <v>16</v>
      </c>
      <c r="J180" s="458">
        <f>'Príloha 2019'!J601</f>
        <v>9.1</v>
      </c>
      <c r="K180" s="458">
        <f>'Príloha 2019'!K601</f>
        <v>9.5</v>
      </c>
      <c r="L180" s="458">
        <f>'Príloha 2019'!L601</f>
        <v>10</v>
      </c>
      <c r="M180" s="383"/>
    </row>
    <row r="181" spans="1:13" ht="12.75" x14ac:dyDescent="0.2">
      <c r="A181" s="10"/>
      <c r="B181" s="36">
        <v>630</v>
      </c>
      <c r="C181" s="37"/>
      <c r="D181" s="37" t="s">
        <v>162</v>
      </c>
      <c r="E181" s="50"/>
      <c r="F181" s="458">
        <f>'Príloha 2019'!F602</f>
        <v>2.2999999999999998</v>
      </c>
      <c r="G181" s="458">
        <f>'Príloha 2019'!G602</f>
        <v>5.5</v>
      </c>
      <c r="H181" s="458">
        <f>'Príloha 2019'!H602</f>
        <v>3</v>
      </c>
      <c r="I181" s="458">
        <f>'Príloha 2019'!I602</f>
        <v>4</v>
      </c>
      <c r="J181" s="458">
        <f>'Príloha 2019'!J602</f>
        <v>2.5</v>
      </c>
      <c r="K181" s="458">
        <f>'Príloha 2019'!K602</f>
        <v>2.5</v>
      </c>
      <c r="L181" s="458">
        <f>'Príloha 2019'!L602</f>
        <v>2.5</v>
      </c>
      <c r="M181" s="383"/>
    </row>
    <row r="182" spans="1:13" x14ac:dyDescent="0.2">
      <c r="A182" s="10"/>
      <c r="B182" s="36">
        <v>642</v>
      </c>
      <c r="C182" s="37"/>
      <c r="D182" s="37" t="s">
        <v>334</v>
      </c>
      <c r="E182" s="50"/>
      <c r="F182" s="458">
        <f>'Príloha 2019'!F603</f>
        <v>0.1</v>
      </c>
      <c r="G182" s="458">
        <f>'Príloha 2019'!G603</f>
        <v>0</v>
      </c>
      <c r="H182" s="458">
        <f>'Príloha 2019'!H603</f>
        <v>0.1</v>
      </c>
      <c r="I182" s="458">
        <f>'Príloha 2019'!I603</f>
        <v>0.1</v>
      </c>
      <c r="J182" s="458">
        <f>'Príloha 2019'!J603</f>
        <v>0.1</v>
      </c>
      <c r="K182" s="458">
        <f>'Príloha 2019'!K603</f>
        <v>0.1</v>
      </c>
      <c r="L182" s="458">
        <f>'Príloha 2019'!L603</f>
        <v>0.1</v>
      </c>
    </row>
    <row r="183" spans="1:13" x14ac:dyDescent="0.2">
      <c r="A183" s="10"/>
      <c r="B183" s="34"/>
      <c r="C183" s="34"/>
      <c r="D183" s="34" t="s">
        <v>212</v>
      </c>
      <c r="E183" s="35" t="str">
        <f>'Príloha 2019'!E604</f>
        <v>10.7.0</v>
      </c>
      <c r="F183" s="394">
        <f>'Príloha 2019'!F604</f>
        <v>240.2</v>
      </c>
      <c r="G183" s="394">
        <f>'Príloha 2019'!G604</f>
        <v>191.1</v>
      </c>
      <c r="H183" s="394">
        <f>'Príloha 2019'!H604</f>
        <v>253.2</v>
      </c>
      <c r="I183" s="394">
        <f>'Príloha 2019'!I604</f>
        <v>258.5</v>
      </c>
      <c r="J183" s="394">
        <f>'Príloha 2019'!J604</f>
        <v>204.5</v>
      </c>
      <c r="K183" s="394">
        <f>'Príloha 2019'!K604</f>
        <v>206.9</v>
      </c>
      <c r="L183" s="394">
        <f>'Príloha 2019'!L604</f>
        <v>208</v>
      </c>
    </row>
    <row r="184" spans="1:13" x14ac:dyDescent="0.2">
      <c r="A184" s="10"/>
      <c r="B184" s="36"/>
      <c r="C184" s="36"/>
      <c r="D184" s="100" t="s">
        <v>145</v>
      </c>
      <c r="E184" s="148"/>
      <c r="F184" s="391">
        <f>'Príloha 2019'!F605</f>
        <v>11.4</v>
      </c>
      <c r="G184" s="391">
        <f>'Príloha 2019'!G605</f>
        <v>6.8</v>
      </c>
      <c r="H184" s="391">
        <f>'Príloha 2019'!H605</f>
        <v>0</v>
      </c>
      <c r="I184" s="391">
        <f>'Príloha 2019'!I605</f>
        <v>9.3000000000000007</v>
      </c>
      <c r="J184" s="391">
        <f>'Príloha 2019'!J605</f>
        <v>20.7</v>
      </c>
      <c r="K184" s="391">
        <f>'Príloha 2019'!K605</f>
        <v>19.899999999999999</v>
      </c>
      <c r="L184" s="391">
        <f>'Príloha 2019'!L605</f>
        <v>21</v>
      </c>
    </row>
    <row r="185" spans="1:13" x14ac:dyDescent="0.2">
      <c r="A185" s="10"/>
      <c r="B185" s="36">
        <v>610</v>
      </c>
      <c r="C185" s="37"/>
      <c r="D185" s="37" t="s">
        <v>280</v>
      </c>
      <c r="E185" s="50"/>
      <c r="F185" s="50">
        <f>'Príloha 2019'!F606</f>
        <v>7.9</v>
      </c>
      <c r="G185" s="458">
        <f>'Príloha 2019'!G606</f>
        <v>4.7</v>
      </c>
      <c r="H185" s="458">
        <f>'Príloha 2019'!H606</f>
        <v>0</v>
      </c>
      <c r="I185" s="458">
        <f>'Príloha 2019'!I606</f>
        <v>5.5</v>
      </c>
      <c r="J185" s="458">
        <f>'Príloha 2019'!J606</f>
        <v>12</v>
      </c>
      <c r="K185" s="458">
        <f>'Príloha 2019'!K606</f>
        <v>12.6</v>
      </c>
      <c r="L185" s="458">
        <f>'Príloha 2019'!L606</f>
        <v>13.5</v>
      </c>
      <c r="M185" s="489"/>
    </row>
    <row r="186" spans="1:13" x14ac:dyDescent="0.2">
      <c r="A186" s="10"/>
      <c r="B186" s="36">
        <v>620</v>
      </c>
      <c r="C186" s="37"/>
      <c r="D186" s="37" t="s">
        <v>279</v>
      </c>
      <c r="E186" s="50"/>
      <c r="F186" s="458">
        <f>'Príloha 2019'!F607</f>
        <v>2.9</v>
      </c>
      <c r="G186" s="458">
        <f>'Príloha 2019'!G607</f>
        <v>1.8</v>
      </c>
      <c r="H186" s="458">
        <f>'Príloha 2019'!H607</f>
        <v>0</v>
      </c>
      <c r="I186" s="458">
        <f>'Príloha 2019'!I607</f>
        <v>1.8</v>
      </c>
      <c r="J186" s="458">
        <f>'Príloha 2019'!J607</f>
        <v>5</v>
      </c>
      <c r="K186" s="458">
        <f>'Príloha 2019'!K607</f>
        <v>5.3</v>
      </c>
      <c r="L186" s="458">
        <f>'Príloha 2019'!L607</f>
        <v>5.5</v>
      </c>
      <c r="M186" s="489"/>
    </row>
    <row r="187" spans="1:13" x14ac:dyDescent="0.2">
      <c r="A187" s="10"/>
      <c r="B187" s="36">
        <v>630</v>
      </c>
      <c r="C187" s="37"/>
      <c r="D187" s="37" t="s">
        <v>162</v>
      </c>
      <c r="E187" s="50"/>
      <c r="F187" s="458">
        <f>'Príloha 2019'!F608</f>
        <v>0.6</v>
      </c>
      <c r="G187" s="458">
        <f>'Príloha 2019'!G608</f>
        <v>0.3</v>
      </c>
      <c r="H187" s="458">
        <f>'Príloha 2019'!H608</f>
        <v>0</v>
      </c>
      <c r="I187" s="458">
        <f>'Príloha 2019'!I608</f>
        <v>2</v>
      </c>
      <c r="J187" s="458">
        <f>'Príloha 2019'!J608</f>
        <v>2</v>
      </c>
      <c r="K187" s="458">
        <f>'Príloha 2019'!K608</f>
        <v>2</v>
      </c>
      <c r="L187" s="458">
        <f>'Príloha 2019'!L608</f>
        <v>2</v>
      </c>
      <c r="M187" s="489"/>
    </row>
    <row r="188" spans="1:13" x14ac:dyDescent="0.2">
      <c r="A188" s="10"/>
      <c r="B188" s="457"/>
      <c r="C188" s="37">
        <v>642013</v>
      </c>
      <c r="D188" s="37" t="s">
        <v>1122</v>
      </c>
      <c r="E188" s="458"/>
      <c r="F188" s="458">
        <f>'Príloha 2019'!F609</f>
        <v>0</v>
      </c>
      <c r="G188" s="458">
        <f>'Príloha 2019'!G609</f>
        <v>0</v>
      </c>
      <c r="H188" s="458">
        <f>'Príloha 2019'!H609</f>
        <v>0</v>
      </c>
      <c r="I188" s="458">
        <f>'Príloha 2019'!I609</f>
        <v>0</v>
      </c>
      <c r="J188" s="458">
        <f>'Príloha 2019'!J609</f>
        <v>1.7</v>
      </c>
      <c r="K188" s="458">
        <f>'Príloha 2019'!K609</f>
        <v>1.7</v>
      </c>
      <c r="L188" s="458">
        <f>'Príloha 2019'!L609</f>
        <v>1.7</v>
      </c>
      <c r="M188" s="489"/>
    </row>
    <row r="189" spans="1:13" x14ac:dyDescent="0.2">
      <c r="A189" s="10"/>
      <c r="B189" s="36"/>
      <c r="C189" s="200">
        <v>642002</v>
      </c>
      <c r="D189" s="37" t="s">
        <v>851</v>
      </c>
      <c r="E189" s="50"/>
      <c r="F189" s="458">
        <f>'Príloha 2019'!F610</f>
        <v>0</v>
      </c>
      <c r="G189" s="458">
        <f>'Príloha 2019'!G610</f>
        <v>0</v>
      </c>
      <c r="H189" s="458">
        <f>'Príloha 2019'!H610</f>
        <v>0</v>
      </c>
      <c r="I189" s="458">
        <f>'Príloha 2019'!I610</f>
        <v>0</v>
      </c>
      <c r="J189" s="458">
        <f>'Príloha 2019'!J610</f>
        <v>5.8</v>
      </c>
      <c r="K189" s="458">
        <f>'Príloha 2019'!K610</f>
        <v>7.3</v>
      </c>
      <c r="L189" s="458">
        <f>'Príloha 2019'!L610</f>
        <v>7.3</v>
      </c>
    </row>
    <row r="190" spans="1:13" x14ac:dyDescent="0.2">
      <c r="A190" s="10"/>
      <c r="B190" s="36"/>
      <c r="C190" s="200">
        <v>642014</v>
      </c>
      <c r="D190" s="37" t="s">
        <v>904</v>
      </c>
      <c r="E190" s="50"/>
      <c r="F190" s="458">
        <f>'Príloha 2019'!F611</f>
        <v>3</v>
      </c>
      <c r="G190" s="458">
        <f>'Príloha 2019'!G611</f>
        <v>4.8</v>
      </c>
      <c r="H190" s="458">
        <f>'Príloha 2019'!H611</f>
        <v>3.2</v>
      </c>
      <c r="I190" s="458">
        <f>'Príloha 2019'!I611</f>
        <v>3.2</v>
      </c>
      <c r="J190" s="458">
        <f>'Príloha 2019'!J611</f>
        <v>0</v>
      </c>
      <c r="K190" s="458">
        <f>'Príloha 2019'!K611</f>
        <v>0</v>
      </c>
      <c r="L190" s="458">
        <f>'Príloha 2019'!L611</f>
        <v>0</v>
      </c>
    </row>
    <row r="191" spans="1:13" x14ac:dyDescent="0.2">
      <c r="A191" s="10"/>
      <c r="B191" s="36"/>
      <c r="C191" s="200">
        <v>642024</v>
      </c>
      <c r="D191" s="37" t="s">
        <v>852</v>
      </c>
      <c r="E191" s="50"/>
      <c r="F191" s="458">
        <f>'Príloha 2019'!F612</f>
        <v>2.2000000000000002</v>
      </c>
      <c r="G191" s="458">
        <f>'Príloha 2019'!G612</f>
        <v>2.4</v>
      </c>
      <c r="H191" s="458">
        <f>'Príloha 2019'!H612</f>
        <v>5</v>
      </c>
      <c r="I191" s="458">
        <f>'Príloha 2019'!I612</f>
        <v>1</v>
      </c>
      <c r="J191" s="458">
        <f>'Príloha 2019'!J612</f>
        <v>3</v>
      </c>
      <c r="K191" s="458">
        <f>'Príloha 2019'!K612</f>
        <v>3</v>
      </c>
      <c r="L191" s="458">
        <f>'Príloha 2019'!L612</f>
        <v>3</v>
      </c>
      <c r="M191" s="1"/>
    </row>
    <row r="192" spans="1:13" x14ac:dyDescent="0.2">
      <c r="A192" s="10"/>
      <c r="B192" s="36">
        <v>640</v>
      </c>
      <c r="C192" s="37"/>
      <c r="D192" s="37" t="s">
        <v>853</v>
      </c>
      <c r="E192" s="50"/>
      <c r="F192" s="458">
        <f>'Príloha 2019'!F613</f>
        <v>223.6</v>
      </c>
      <c r="G192" s="458">
        <f>'Príloha 2019'!G613</f>
        <v>177.1</v>
      </c>
      <c r="H192" s="458">
        <f>'Príloha 2019'!H613</f>
        <v>245</v>
      </c>
      <c r="I192" s="458">
        <f>'Príloha 2019'!I613</f>
        <v>245</v>
      </c>
      <c r="J192" s="458">
        <f>'Príloha 2019'!J613</f>
        <v>175</v>
      </c>
      <c r="K192" s="458">
        <f>'Príloha 2019'!K613</f>
        <v>175</v>
      </c>
      <c r="L192" s="458">
        <f>'Príloha 2019'!L613</f>
        <v>175</v>
      </c>
    </row>
    <row r="193" spans="1:14" x14ac:dyDescent="0.2">
      <c r="A193" s="10"/>
      <c r="B193" s="34"/>
      <c r="C193" s="34"/>
      <c r="D193" s="39" t="s">
        <v>733</v>
      </c>
      <c r="E193" s="35"/>
      <c r="F193" s="394">
        <f>'Príloha 2019'!F614</f>
        <v>1230.7</v>
      </c>
      <c r="G193" s="394">
        <f>'Príloha 2019'!G614</f>
        <v>297.2</v>
      </c>
      <c r="H193" s="394">
        <f>'Príloha 2019'!H614</f>
        <v>440.6</v>
      </c>
      <c r="I193" s="394">
        <f>'Príloha 2019'!I614</f>
        <v>457.1</v>
      </c>
      <c r="J193" s="394">
        <f>'Príloha 2019'!J614</f>
        <v>734.80000000000007</v>
      </c>
      <c r="K193" s="394">
        <f>'Príloha 2019'!K614</f>
        <v>834.80000000000007</v>
      </c>
      <c r="L193" s="394">
        <f>'Príloha 2019'!L614</f>
        <v>434.8</v>
      </c>
    </row>
    <row r="194" spans="1:14" s="1" customFormat="1" ht="15" customHeight="1" x14ac:dyDescent="0.2">
      <c r="A194" s="8"/>
      <c r="B194" s="36" t="s">
        <v>214</v>
      </c>
      <c r="C194" s="36"/>
      <c r="D194" s="100" t="s">
        <v>251</v>
      </c>
      <c r="E194" s="148"/>
      <c r="F194" s="391">
        <f>'Príloha 2019'!F615</f>
        <v>1230.7</v>
      </c>
      <c r="G194" s="391">
        <f>'Príloha 2019'!G615</f>
        <v>297.2</v>
      </c>
      <c r="H194" s="391">
        <f>'Príloha 2019'!H615</f>
        <v>440.6</v>
      </c>
      <c r="I194" s="391">
        <f>'Príloha 2019'!I615</f>
        <v>457.1</v>
      </c>
      <c r="J194" s="391">
        <f>'Príloha 2019'!J615</f>
        <v>734.80000000000007</v>
      </c>
      <c r="K194" s="391">
        <f>'Príloha 2019'!K615</f>
        <v>834.80000000000007</v>
      </c>
      <c r="L194" s="391">
        <f>'Príloha 2019'!L615</f>
        <v>434.8</v>
      </c>
      <c r="M194" s="315"/>
    </row>
    <row r="195" spans="1:14" s="1" customFormat="1" ht="11.25" customHeight="1" x14ac:dyDescent="0.2">
      <c r="A195" s="8"/>
      <c r="B195" s="36"/>
      <c r="C195" s="428">
        <v>819002</v>
      </c>
      <c r="D195" s="84" t="s">
        <v>921</v>
      </c>
      <c r="E195" s="148"/>
      <c r="F195" s="288">
        <f>SUM('Príloha 2019'!F616)</f>
        <v>1.2</v>
      </c>
      <c r="G195" s="460">
        <f>SUM('Príloha 2019'!G616)</f>
        <v>0.1</v>
      </c>
      <c r="H195" s="460">
        <f>SUM('Príloha 2019'!H616)</f>
        <v>23.8</v>
      </c>
      <c r="I195" s="460">
        <f>SUM('Príloha 2019'!I616)</f>
        <v>23.8</v>
      </c>
      <c r="J195" s="460">
        <f>SUM('Príloha 2019'!J616)</f>
        <v>23</v>
      </c>
      <c r="K195" s="460">
        <f>SUM('Príloha 2019'!K616)</f>
        <v>23</v>
      </c>
      <c r="L195" s="460">
        <f>SUM('Príloha 2019'!L616)</f>
        <v>23</v>
      </c>
      <c r="M195" s="465"/>
    </row>
    <row r="196" spans="1:14" s="455" customFormat="1" ht="11.25" customHeight="1" x14ac:dyDescent="0.2">
      <c r="A196" s="8"/>
      <c r="B196" s="457"/>
      <c r="C196" s="428">
        <v>819002</v>
      </c>
      <c r="D196" s="459" t="s">
        <v>1017</v>
      </c>
      <c r="E196" s="148"/>
      <c r="F196" s="460">
        <f>SUM('Príloha 2019'!F617)</f>
        <v>0</v>
      </c>
      <c r="G196" s="460">
        <f>SUM('Príloha 2019'!G617)</f>
        <v>34.1</v>
      </c>
      <c r="H196" s="460">
        <f>SUM('Príloha 2019'!H617)</f>
        <v>5</v>
      </c>
      <c r="I196" s="460">
        <f>SUM('Príloha 2019'!I617)</f>
        <v>21.5</v>
      </c>
      <c r="J196" s="460">
        <f>SUM('Príloha 2019'!J617)</f>
        <v>0</v>
      </c>
      <c r="K196" s="460">
        <f>SUM('Príloha 2019'!K617)</f>
        <v>0</v>
      </c>
      <c r="L196" s="460">
        <f>SUM('Príloha 2019'!L617)</f>
        <v>0</v>
      </c>
      <c r="M196" s="488"/>
    </row>
    <row r="197" spans="1:14" s="1" customFormat="1" x14ac:dyDescent="0.2">
      <c r="A197" s="9"/>
      <c r="B197" s="36"/>
      <c r="C197" s="44">
        <v>821005</v>
      </c>
      <c r="D197" s="37" t="s">
        <v>854</v>
      </c>
      <c r="E197" s="50"/>
      <c r="F197" s="460">
        <f>SUM('Príloha 2019'!F618)</f>
        <v>811.8</v>
      </c>
      <c r="G197" s="460">
        <f>SUM('Príloha 2019'!G618)</f>
        <v>232</v>
      </c>
      <c r="H197" s="460">
        <f>SUM('Príloha 2019'!H618)</f>
        <v>232</v>
      </c>
      <c r="I197" s="460">
        <f>SUM('Príloha 2019'!I618)</f>
        <v>232</v>
      </c>
      <c r="J197" s="460">
        <f>SUM('Príloha 2019'!J618)</f>
        <v>232</v>
      </c>
      <c r="K197" s="460">
        <f>SUM('Príloha 2019'!K618)</f>
        <v>232</v>
      </c>
      <c r="L197" s="460">
        <f>SUM('Príloha 2019'!L618)</f>
        <v>232</v>
      </c>
    </row>
    <row r="198" spans="1:14" ht="11.25" customHeight="1" x14ac:dyDescent="0.2">
      <c r="A198" s="10"/>
      <c r="B198" s="36"/>
      <c r="C198" s="44"/>
      <c r="D198" s="37" t="s">
        <v>855</v>
      </c>
      <c r="E198" s="50"/>
      <c r="F198" s="460">
        <f>SUM('Príloha 2019'!F619)</f>
        <v>346.7</v>
      </c>
      <c r="G198" s="460">
        <f>SUM('Príloha 2019'!G619)</f>
        <v>0</v>
      </c>
      <c r="H198" s="460">
        <f>SUM('Príloha 2019'!H619)</f>
        <v>0</v>
      </c>
      <c r="I198" s="460">
        <f>SUM('Príloha 2019'!I619)</f>
        <v>0</v>
      </c>
      <c r="J198" s="460">
        <f>SUM('Príloha 2019'!J619)</f>
        <v>0</v>
      </c>
      <c r="K198" s="460">
        <f>SUM('Príloha 2019'!K619)</f>
        <v>0</v>
      </c>
      <c r="L198" s="460">
        <f>SUM('Príloha 2019'!L619)</f>
        <v>0</v>
      </c>
      <c r="M198" s="1"/>
    </row>
    <row r="199" spans="1:14" x14ac:dyDescent="0.2">
      <c r="A199" s="10"/>
      <c r="B199" s="45"/>
      <c r="C199" s="44">
        <v>8210051</v>
      </c>
      <c r="D199" s="37" t="s">
        <v>856</v>
      </c>
      <c r="E199" s="50"/>
      <c r="F199" s="460">
        <f>SUM('Príloha 2019'!F620)</f>
        <v>43.7</v>
      </c>
      <c r="G199" s="460">
        <f>SUM('Príloha 2019'!G620)</f>
        <v>0</v>
      </c>
      <c r="H199" s="460">
        <f>SUM('Príloha 2019'!H620)</f>
        <v>150</v>
      </c>
      <c r="I199" s="460">
        <f>SUM('Príloha 2019'!I620)</f>
        <v>150</v>
      </c>
      <c r="J199" s="460">
        <f>SUM('Príloha 2019'!J620)</f>
        <v>150</v>
      </c>
      <c r="K199" s="460">
        <f>SUM('Príloha 2019'!K620)</f>
        <v>150</v>
      </c>
      <c r="L199" s="460">
        <f>SUM('Príloha 2019'!L620)</f>
        <v>150</v>
      </c>
    </row>
    <row r="200" spans="1:14" ht="11.25" customHeight="1" x14ac:dyDescent="0.2">
      <c r="A200" s="10"/>
      <c r="B200" s="36"/>
      <c r="C200" s="44">
        <v>8210051</v>
      </c>
      <c r="D200" s="37" t="s">
        <v>857</v>
      </c>
      <c r="E200" s="50"/>
      <c r="F200" s="460">
        <f>SUM('Príloha 2019'!F621)</f>
        <v>23.6</v>
      </c>
      <c r="G200" s="460">
        <f>SUM('Príloha 2019'!G621)</f>
        <v>23.8</v>
      </c>
      <c r="H200" s="460">
        <f>SUM('Príloha 2019'!H621)</f>
        <v>24</v>
      </c>
      <c r="I200" s="460">
        <f>SUM('Príloha 2019'!I621)</f>
        <v>24</v>
      </c>
      <c r="J200" s="460">
        <f>SUM('Príloha 2019'!J621)</f>
        <v>24</v>
      </c>
      <c r="K200" s="460">
        <f>SUM('Príloha 2019'!K621)</f>
        <v>24</v>
      </c>
      <c r="L200" s="460">
        <f>SUM('Príloha 2019'!L621)</f>
        <v>24</v>
      </c>
    </row>
    <row r="201" spans="1:14" x14ac:dyDescent="0.2">
      <c r="B201" s="36"/>
      <c r="C201" s="44">
        <v>8210051</v>
      </c>
      <c r="D201" s="37" t="s">
        <v>858</v>
      </c>
      <c r="E201" s="50"/>
      <c r="F201" s="460">
        <f>SUM('Príloha 2019'!F622)</f>
        <v>3.7</v>
      </c>
      <c r="G201" s="460">
        <f>SUM('Príloha 2019'!G622)</f>
        <v>3.8</v>
      </c>
      <c r="H201" s="460">
        <f>SUM('Príloha 2019'!H622)</f>
        <v>3.7</v>
      </c>
      <c r="I201" s="460">
        <f>SUM('Príloha 2019'!I622)</f>
        <v>3.7</v>
      </c>
      <c r="J201" s="460">
        <f>SUM('Príloha 2019'!J622)</f>
        <v>3.7</v>
      </c>
      <c r="K201" s="460">
        <f>SUM('Príloha 2019'!K622)</f>
        <v>3.7</v>
      </c>
      <c r="L201" s="460">
        <f>SUM('Príloha 2019'!L622)</f>
        <v>3.7</v>
      </c>
    </row>
    <row r="202" spans="1:14" x14ac:dyDescent="0.2">
      <c r="B202" s="457"/>
      <c r="C202" s="44">
        <v>821005</v>
      </c>
      <c r="D202" s="37" t="s">
        <v>1140</v>
      </c>
      <c r="E202" s="458"/>
      <c r="F202" s="460">
        <f>SUM('Príloha 2019'!F623)</f>
        <v>0</v>
      </c>
      <c r="G202" s="460">
        <f>SUM('Príloha 2019'!G623)</f>
        <v>0</v>
      </c>
      <c r="H202" s="460">
        <f>SUM('Príloha 2019'!H623)</f>
        <v>0</v>
      </c>
      <c r="I202" s="460">
        <f>SUM('Príloha 2019'!I623)</f>
        <v>0</v>
      </c>
      <c r="J202" s="460">
        <f>SUM('Príloha 2019'!J623)</f>
        <v>300</v>
      </c>
      <c r="K202" s="460">
        <f>SUM('Príloha 2019'!K623)</f>
        <v>400</v>
      </c>
      <c r="L202" s="460">
        <f>SUM('Príloha 2019'!L623)</f>
        <v>0</v>
      </c>
    </row>
    <row r="203" spans="1:14" x14ac:dyDescent="0.2">
      <c r="B203" s="457"/>
      <c r="C203" s="44">
        <v>824</v>
      </c>
      <c r="D203" s="37" t="s">
        <v>963</v>
      </c>
      <c r="E203" s="458"/>
      <c r="F203" s="460">
        <f>SUM('Príloha 2019'!F624)</f>
        <v>0</v>
      </c>
      <c r="G203" s="460">
        <f>SUM('Príloha 2019'!G624)</f>
        <v>3.4</v>
      </c>
      <c r="H203" s="460">
        <f>SUM('Príloha 2019'!H624)</f>
        <v>2.1</v>
      </c>
      <c r="I203" s="460">
        <f>SUM('Príloha 2019'!I624)</f>
        <v>2.1</v>
      </c>
      <c r="J203" s="460">
        <f>SUM('Príloha 2019'!J624)</f>
        <v>2.1</v>
      </c>
      <c r="K203" s="460">
        <f>SUM('Príloha 2019'!K624)</f>
        <v>2.1</v>
      </c>
      <c r="L203" s="460">
        <f>SUM('Príloha 2019'!L624)</f>
        <v>2.1</v>
      </c>
      <c r="M203" s="465"/>
    </row>
    <row r="204" spans="1:14" ht="11.25" customHeight="1" x14ac:dyDescent="0.2">
      <c r="A204" s="10"/>
      <c r="B204" s="34"/>
      <c r="C204" s="34"/>
      <c r="D204" s="39" t="s">
        <v>734</v>
      </c>
      <c r="E204" s="35"/>
      <c r="F204" s="394">
        <f>'Príloha 2019'!F625</f>
        <v>217.59999999999997</v>
      </c>
      <c r="G204" s="394">
        <f>'Príloha 2019'!G625</f>
        <v>624.70000000000005</v>
      </c>
      <c r="H204" s="394">
        <f>'Príloha 2019'!H625</f>
        <v>443.7</v>
      </c>
      <c r="I204" s="394">
        <f>'Príloha 2019'!I625</f>
        <v>3339.3999999999996</v>
      </c>
      <c r="J204" s="394">
        <f>'Príloha 2019'!J625</f>
        <v>3994</v>
      </c>
      <c r="K204" s="394">
        <f>'Príloha 2019'!K625</f>
        <v>203</v>
      </c>
      <c r="L204" s="394">
        <f>'Príloha 2019'!L625</f>
        <v>360</v>
      </c>
      <c r="N204" s="203"/>
    </row>
    <row r="205" spans="1:14" s="399" customFormat="1" ht="11.25" customHeight="1" x14ac:dyDescent="0.2">
      <c r="A205" s="401"/>
      <c r="B205" s="100">
        <v>700</v>
      </c>
      <c r="C205" s="100"/>
      <c r="D205" s="100" t="s">
        <v>217</v>
      </c>
      <c r="E205" s="148" t="str">
        <f>'Príloha 2019'!E626</f>
        <v>01.1.1</v>
      </c>
      <c r="F205" s="148">
        <f>'Príloha 2019'!F626</f>
        <v>5</v>
      </c>
      <c r="G205" s="148">
        <f>'Príloha 2019'!G626</f>
        <v>12.8</v>
      </c>
      <c r="H205" s="148">
        <f>'Príloha 2019'!H626</f>
        <v>25</v>
      </c>
      <c r="I205" s="148">
        <f>'Príloha 2019'!I626</f>
        <v>1.5</v>
      </c>
      <c r="J205" s="148">
        <f>'Príloha 2019'!J626</f>
        <v>5</v>
      </c>
      <c r="K205" s="148">
        <f>'Príloha 2019'!K626</f>
        <v>149</v>
      </c>
      <c r="L205" s="148">
        <f>'Príloha 2019'!L626</f>
        <v>306</v>
      </c>
      <c r="N205" s="474"/>
    </row>
    <row r="206" spans="1:14" s="1" customFormat="1" ht="11.25" customHeight="1" x14ac:dyDescent="0.2">
      <c r="A206" s="8"/>
      <c r="B206" s="36"/>
      <c r="C206" s="36"/>
      <c r="D206" s="37" t="s">
        <v>864</v>
      </c>
      <c r="E206" s="50"/>
      <c r="F206" s="50">
        <f>SUM('Príloha 2019'!F627)</f>
        <v>0</v>
      </c>
      <c r="G206" s="458">
        <f>SUM('Príloha 2019'!G627)</f>
        <v>2.4</v>
      </c>
      <c r="H206" s="458">
        <f>SUM('Príloha 2019'!H627)</f>
        <v>0</v>
      </c>
      <c r="I206" s="458">
        <f>SUM('Príloha 2019'!I627)</f>
        <v>0</v>
      </c>
      <c r="J206" s="458">
        <f>SUM('Príloha 2019'!J627)</f>
        <v>0</v>
      </c>
      <c r="K206" s="458">
        <f>SUM('Príloha 2019'!K627)</f>
        <v>0</v>
      </c>
      <c r="L206" s="458">
        <f>SUM('Príloha 2019'!L627)</f>
        <v>0</v>
      </c>
      <c r="M206" s="465"/>
    </row>
    <row r="207" spans="1:14" s="1" customFormat="1" ht="11.25" customHeight="1" x14ac:dyDescent="0.2">
      <c r="A207" s="8"/>
      <c r="B207" s="36"/>
      <c r="C207" s="36"/>
      <c r="D207" s="37" t="s">
        <v>865</v>
      </c>
      <c r="E207" s="50"/>
      <c r="F207" s="458">
        <f>SUM('Príloha 2019'!F628)</f>
        <v>2.7</v>
      </c>
      <c r="G207" s="458">
        <f>SUM('Príloha 2019'!G628)</f>
        <v>0</v>
      </c>
      <c r="H207" s="458">
        <f>SUM('Príloha 2019'!H628)</f>
        <v>0</v>
      </c>
      <c r="I207" s="458">
        <f>SUM('Príloha 2019'!I628)</f>
        <v>0</v>
      </c>
      <c r="J207" s="458">
        <f>SUM('Príloha 2019'!J628)</f>
        <v>0</v>
      </c>
      <c r="K207" s="458">
        <f>SUM('Príloha 2019'!K628)</f>
        <v>0</v>
      </c>
      <c r="L207" s="458">
        <f>SUM('Príloha 2019'!L628)</f>
        <v>0</v>
      </c>
    </row>
    <row r="208" spans="1:14" s="1" customFormat="1" ht="11.25" customHeight="1" x14ac:dyDescent="0.2">
      <c r="A208" s="8"/>
      <c r="B208" s="36"/>
      <c r="C208" s="36"/>
      <c r="D208" s="37" t="s">
        <v>866</v>
      </c>
      <c r="E208" s="50"/>
      <c r="F208" s="458">
        <f>SUM('Príloha 2019'!F629)</f>
        <v>2.2999999999999998</v>
      </c>
      <c r="G208" s="458">
        <f>SUM('Príloha 2019'!G629)</f>
        <v>0</v>
      </c>
      <c r="H208" s="458">
        <f>SUM('Príloha 2019'!H629)</f>
        <v>0</v>
      </c>
      <c r="I208" s="458">
        <f>SUM('Príloha 2019'!I629)</f>
        <v>0</v>
      </c>
      <c r="J208" s="458">
        <f>SUM('Príloha 2019'!J629)</f>
        <v>0</v>
      </c>
      <c r="K208" s="458">
        <f>SUM('Príloha 2019'!K629)</f>
        <v>149</v>
      </c>
      <c r="L208" s="458">
        <f>SUM('Príloha 2019'!L629)</f>
        <v>306</v>
      </c>
      <c r="M208" s="489"/>
    </row>
    <row r="209" spans="1:13" s="1" customFormat="1" ht="11.25" customHeight="1" x14ac:dyDescent="0.2">
      <c r="A209" s="8"/>
      <c r="B209" s="36"/>
      <c r="C209" s="36"/>
      <c r="D209" s="37" t="s">
        <v>867</v>
      </c>
      <c r="E209" s="50"/>
      <c r="F209" s="458">
        <f>SUM('Príloha 2019'!F630)</f>
        <v>0</v>
      </c>
      <c r="G209" s="458">
        <f>SUM('Príloha 2019'!G630)</f>
        <v>0</v>
      </c>
      <c r="H209" s="458">
        <f>SUM('Príloha 2019'!H630)</f>
        <v>0</v>
      </c>
      <c r="I209" s="458">
        <f>SUM('Príloha 2019'!I630)</f>
        <v>0</v>
      </c>
      <c r="J209" s="458">
        <f>SUM('Príloha 2019'!J630)</f>
        <v>0</v>
      </c>
      <c r="K209" s="458">
        <f>SUM('Príloha 2019'!K630)</f>
        <v>0</v>
      </c>
      <c r="L209" s="458">
        <f>SUM('Príloha 2019'!L630)</f>
        <v>0</v>
      </c>
    </row>
    <row r="210" spans="1:13" s="1" customFormat="1" ht="11.25" customHeight="1" x14ac:dyDescent="0.2">
      <c r="A210" s="8"/>
      <c r="B210" s="36"/>
      <c r="C210" s="36"/>
      <c r="D210" s="37" t="s">
        <v>972</v>
      </c>
      <c r="E210" s="50"/>
      <c r="F210" s="458">
        <f>SUM('Príloha 2019'!F631)</f>
        <v>0</v>
      </c>
      <c r="G210" s="458">
        <f>SUM('Príloha 2019'!G631)</f>
        <v>5</v>
      </c>
      <c r="H210" s="458">
        <f>SUM('Príloha 2019'!H631)</f>
        <v>0</v>
      </c>
      <c r="I210" s="458">
        <f>SUM('Príloha 2019'!I631)</f>
        <v>0</v>
      </c>
      <c r="J210" s="458">
        <f>SUM('Príloha 2019'!J631)</f>
        <v>0</v>
      </c>
      <c r="K210" s="458">
        <f>SUM('Príloha 2019'!K631)</f>
        <v>0</v>
      </c>
      <c r="L210" s="458">
        <f>SUM('Príloha 2019'!L631)</f>
        <v>0</v>
      </c>
    </row>
    <row r="211" spans="1:13" s="455" customFormat="1" ht="11.25" customHeight="1" x14ac:dyDescent="0.2">
      <c r="A211" s="8"/>
      <c r="B211" s="457"/>
      <c r="C211" s="457"/>
      <c r="D211" s="37" t="s">
        <v>973</v>
      </c>
      <c r="E211" s="458"/>
      <c r="F211" s="458">
        <f>SUM('Príloha 2019'!F632)</f>
        <v>0</v>
      </c>
      <c r="G211" s="458">
        <f>SUM('Príloha 2019'!G632)</f>
        <v>0</v>
      </c>
      <c r="H211" s="458">
        <f>SUM('Príloha 2019'!H632)</f>
        <v>25</v>
      </c>
      <c r="I211" s="458">
        <f>SUM('Príloha 2019'!I632)</f>
        <v>0</v>
      </c>
      <c r="J211" s="458">
        <f>SUM('Príloha 2019'!J632)</f>
        <v>5</v>
      </c>
      <c r="K211" s="458">
        <f>SUM('Príloha 2019'!K632)</f>
        <v>0</v>
      </c>
      <c r="L211" s="458">
        <f>SUM('Príloha 2019'!L632)</f>
        <v>0</v>
      </c>
      <c r="M211" s="488"/>
    </row>
    <row r="212" spans="1:13" s="1" customFormat="1" ht="11.25" customHeight="1" x14ac:dyDescent="0.2">
      <c r="A212" s="8"/>
      <c r="B212" s="36"/>
      <c r="C212" s="36"/>
      <c r="D212" s="37" t="s">
        <v>869</v>
      </c>
      <c r="E212" s="50"/>
      <c r="F212" s="458">
        <f>SUM('Príloha 2019'!F633)</f>
        <v>0</v>
      </c>
      <c r="G212" s="458">
        <f>SUM('Príloha 2019'!G633)</f>
        <v>5.4</v>
      </c>
      <c r="H212" s="458">
        <f>SUM('Príloha 2019'!H633)</f>
        <v>0</v>
      </c>
      <c r="I212" s="458">
        <f>SUM('Príloha 2019'!I633)</f>
        <v>0</v>
      </c>
      <c r="J212" s="458">
        <f>SUM('Príloha 2019'!J633)</f>
        <v>0</v>
      </c>
      <c r="K212" s="458">
        <f>SUM('Príloha 2019'!K633)</f>
        <v>0</v>
      </c>
      <c r="L212" s="458">
        <f>SUM('Príloha 2019'!L633)</f>
        <v>0</v>
      </c>
      <c r="M212" s="465"/>
    </row>
    <row r="213" spans="1:13" s="455" customFormat="1" ht="11.25" customHeight="1" x14ac:dyDescent="0.2">
      <c r="A213" s="8"/>
      <c r="B213" s="457"/>
      <c r="C213" s="457"/>
      <c r="D213" s="37" t="s">
        <v>1145</v>
      </c>
      <c r="E213" s="458"/>
      <c r="F213" s="458">
        <f>SUM('Príloha 2019'!F634)</f>
        <v>0</v>
      </c>
      <c r="G213" s="458">
        <f>SUM('Príloha 2019'!G634)</f>
        <v>0</v>
      </c>
      <c r="H213" s="458">
        <f>SUM('Príloha 2019'!H634)</f>
        <v>0</v>
      </c>
      <c r="I213" s="458">
        <f>SUM('Príloha 2019'!I634)</f>
        <v>1.5</v>
      </c>
      <c r="J213" s="458">
        <f>SUM('Príloha 2019'!J634)</f>
        <v>0</v>
      </c>
      <c r="K213" s="458">
        <f>SUM('Príloha 2019'!K634)</f>
        <v>0</v>
      </c>
      <c r="L213" s="458">
        <f>SUM('Príloha 2019'!L634)</f>
        <v>0</v>
      </c>
      <c r="M213" s="465"/>
    </row>
    <row r="214" spans="1:13" s="465" customFormat="1" ht="11.25" customHeight="1" x14ac:dyDescent="0.2">
      <c r="A214" s="401"/>
      <c r="B214" s="100">
        <v>700</v>
      </c>
      <c r="C214" s="100"/>
      <c r="D214" s="100" t="s">
        <v>128</v>
      </c>
      <c r="E214" s="469" t="s">
        <v>680</v>
      </c>
      <c r="F214" s="148">
        <f>SUM('Príloha 2019'!F635)</f>
        <v>0</v>
      </c>
      <c r="G214" s="148">
        <f>SUM('Príloha 2019'!G635)</f>
        <v>1.1000000000000001</v>
      </c>
      <c r="H214" s="148">
        <f>SUM('Príloha 2019'!H635)</f>
        <v>0</v>
      </c>
      <c r="I214" s="148">
        <f>SUM('Príloha 2019'!I635)</f>
        <v>0</v>
      </c>
      <c r="J214" s="148">
        <f>SUM('Príloha 2019'!J635)</f>
        <v>0</v>
      </c>
      <c r="K214" s="148">
        <f>SUM('Príloha 2019'!K635)</f>
        <v>0</v>
      </c>
      <c r="L214" s="148">
        <f>SUM('Príloha 2019'!L635)</f>
        <v>0</v>
      </c>
    </row>
    <row r="215" spans="1:13" s="455" customFormat="1" ht="11.25" customHeight="1" x14ac:dyDescent="0.2">
      <c r="A215" s="8"/>
      <c r="B215" s="457"/>
      <c r="C215" s="457"/>
      <c r="D215" s="459" t="s">
        <v>1030</v>
      </c>
      <c r="E215" s="458"/>
      <c r="F215" s="458">
        <f>SUM('Príloha 2019'!F636)</f>
        <v>0</v>
      </c>
      <c r="G215" s="458">
        <f>SUM('Príloha 2019'!G636)</f>
        <v>1.1000000000000001</v>
      </c>
      <c r="H215" s="458">
        <f>SUM('Príloha 2019'!H636)</f>
        <v>0</v>
      </c>
      <c r="I215" s="458">
        <f>SUM('Príloha 2019'!I636)</f>
        <v>0</v>
      </c>
      <c r="J215" s="458">
        <f>SUM('Príloha 2019'!J636)</f>
        <v>0</v>
      </c>
      <c r="K215" s="458">
        <f>SUM('Príloha 2019'!K636)</f>
        <v>0</v>
      </c>
      <c r="L215" s="458">
        <f>SUM('Príloha 2019'!L636)</f>
        <v>0</v>
      </c>
      <c r="M215" s="383"/>
    </row>
    <row r="216" spans="1:13" s="455" customFormat="1" ht="11.25" customHeight="1" x14ac:dyDescent="0.2">
      <c r="A216" s="8"/>
      <c r="B216" s="457">
        <v>700</v>
      </c>
      <c r="C216" s="457"/>
      <c r="D216" s="100" t="s">
        <v>1057</v>
      </c>
      <c r="E216" s="469" t="s">
        <v>682</v>
      </c>
      <c r="F216" s="148">
        <f>SUM('Príloha 2019'!F637)</f>
        <v>0</v>
      </c>
      <c r="G216" s="148">
        <f>SUM('Príloha 2019'!G637)</f>
        <v>0</v>
      </c>
      <c r="H216" s="148">
        <f>SUM('Príloha 2019'!H637)</f>
        <v>0</v>
      </c>
      <c r="I216" s="148">
        <f>SUM('Príloha 2019'!I637)</f>
        <v>4</v>
      </c>
      <c r="J216" s="148">
        <f>SUM('Príloha 2019'!J637)</f>
        <v>0</v>
      </c>
      <c r="K216" s="148">
        <f>SUM('Príloha 2019'!K637)</f>
        <v>0</v>
      </c>
      <c r="L216" s="148">
        <f>SUM('Príloha 2019'!L637)</f>
        <v>0</v>
      </c>
      <c r="M216" s="383"/>
    </row>
    <row r="217" spans="1:13" s="455" customFormat="1" ht="11.25" customHeight="1" x14ac:dyDescent="0.2">
      <c r="A217" s="8"/>
      <c r="B217" s="457"/>
      <c r="C217" s="457"/>
      <c r="D217" s="459" t="s">
        <v>1058</v>
      </c>
      <c r="E217" s="458"/>
      <c r="F217" s="458">
        <f>SUM('Príloha 2019'!F638)</f>
        <v>0</v>
      </c>
      <c r="G217" s="458">
        <f>SUM('Príloha 2019'!G638)</f>
        <v>0</v>
      </c>
      <c r="H217" s="458">
        <f>SUM('Príloha 2019'!H638)</f>
        <v>0</v>
      </c>
      <c r="I217" s="458">
        <f>SUM('Príloha 2019'!I638)</f>
        <v>4</v>
      </c>
      <c r="J217" s="458">
        <f>SUM('Príloha 2019'!J638)</f>
        <v>0</v>
      </c>
      <c r="K217" s="458">
        <f>SUM('Príloha 2019'!K638)</f>
        <v>0</v>
      </c>
      <c r="L217" s="458">
        <f>SUM('Príloha 2019'!L638)</f>
        <v>0</v>
      </c>
      <c r="M217" s="489"/>
    </row>
    <row r="218" spans="1:13" s="399" customFormat="1" x14ac:dyDescent="0.2">
      <c r="A218" s="398"/>
      <c r="B218" s="100">
        <v>700</v>
      </c>
      <c r="C218" s="100"/>
      <c r="D218" s="100" t="s">
        <v>224</v>
      </c>
      <c r="E218" s="148" t="str">
        <f>'Príloha 2019'!E639</f>
        <v>04.5.1</v>
      </c>
      <c r="F218" s="148">
        <f>'Príloha 2019'!F639</f>
        <v>18.2</v>
      </c>
      <c r="G218" s="148">
        <f>'Príloha 2019'!G639</f>
        <v>62.5</v>
      </c>
      <c r="H218" s="148">
        <f>'Príloha 2019'!H639</f>
        <v>20</v>
      </c>
      <c r="I218" s="148">
        <f>'Príloha 2019'!I639</f>
        <v>93</v>
      </c>
      <c r="J218" s="148">
        <f>'Príloha 2019'!J639</f>
        <v>48.5</v>
      </c>
      <c r="K218" s="148">
        <f>'Príloha 2019'!K639</f>
        <v>0</v>
      </c>
      <c r="L218" s="148">
        <f>'Príloha 2019'!L639</f>
        <v>0</v>
      </c>
    </row>
    <row r="219" spans="1:13" s="465" customFormat="1" x14ac:dyDescent="0.2">
      <c r="A219" s="464"/>
      <c r="B219" s="100"/>
      <c r="C219" s="100"/>
      <c r="D219" s="459" t="s">
        <v>974</v>
      </c>
      <c r="E219" s="148"/>
      <c r="F219" s="460">
        <f>SUM('Príloha 2019'!F640)</f>
        <v>0</v>
      </c>
      <c r="G219" s="460">
        <f>SUM('Príloha 2019'!G640)</f>
        <v>57.6</v>
      </c>
      <c r="H219" s="460">
        <f>SUM('Príloha 2019'!H640)</f>
        <v>0</v>
      </c>
      <c r="I219" s="460">
        <f>SUM('Príloha 2019'!I640)</f>
        <v>0</v>
      </c>
      <c r="J219" s="460">
        <f>SUM('Príloha 2019'!J640)</f>
        <v>0</v>
      </c>
      <c r="K219" s="460">
        <f>SUM('Príloha 2019'!K640)</f>
        <v>0</v>
      </c>
      <c r="L219" s="460">
        <f>SUM('Príloha 2019'!L640)</f>
        <v>0</v>
      </c>
    </row>
    <row r="220" spans="1:13" s="400" customFormat="1" x14ac:dyDescent="0.2">
      <c r="A220" s="402"/>
      <c r="B220" s="84"/>
      <c r="C220" s="84"/>
      <c r="D220" s="84" t="s">
        <v>870</v>
      </c>
      <c r="E220" s="288"/>
      <c r="F220" s="460">
        <f>SUM('Príloha 2019'!F641)</f>
        <v>4.8</v>
      </c>
      <c r="G220" s="460">
        <f>SUM('Príloha 2019'!G641)</f>
        <v>0</v>
      </c>
      <c r="H220" s="460">
        <f>SUM('Príloha 2019'!H641)</f>
        <v>0</v>
      </c>
      <c r="I220" s="460">
        <f>SUM('Príloha 2019'!I641)</f>
        <v>0</v>
      </c>
      <c r="J220" s="460">
        <f>SUM('Príloha 2019'!J641)</f>
        <v>0</v>
      </c>
      <c r="K220" s="460">
        <f>SUM('Príloha 2019'!K641)</f>
        <v>0</v>
      </c>
      <c r="L220" s="460">
        <f>SUM('Príloha 2019'!L641)</f>
        <v>0</v>
      </c>
    </row>
    <row r="221" spans="1:13" s="400" customFormat="1" x14ac:dyDescent="0.2">
      <c r="A221" s="402"/>
      <c r="B221" s="84"/>
      <c r="C221" s="84"/>
      <c r="D221" s="408" t="s">
        <v>965</v>
      </c>
      <c r="E221" s="288"/>
      <c r="F221" s="460">
        <f>SUM('Príloha 2019'!F642)</f>
        <v>13.4</v>
      </c>
      <c r="G221" s="460">
        <f>SUM('Príloha 2019'!G642)</f>
        <v>0</v>
      </c>
      <c r="H221" s="460">
        <f>SUM('Príloha 2019'!H642)</f>
        <v>0</v>
      </c>
      <c r="I221" s="460">
        <f>SUM('Príloha 2019'!I642)</f>
        <v>0</v>
      </c>
      <c r="J221" s="460">
        <f>SUM('Príloha 2019'!J642)</f>
        <v>0</v>
      </c>
      <c r="K221" s="460">
        <f>SUM('Príloha 2019'!K642)</f>
        <v>0</v>
      </c>
      <c r="L221" s="460">
        <f>SUM('Príloha 2019'!L642)</f>
        <v>0</v>
      </c>
      <c r="M221" s="489"/>
    </row>
    <row r="222" spans="1:13" s="466" customFormat="1" x14ac:dyDescent="0.2">
      <c r="A222" s="467"/>
      <c r="B222" s="459"/>
      <c r="C222" s="459"/>
      <c r="D222" s="471" t="s">
        <v>942</v>
      </c>
      <c r="E222" s="460"/>
      <c r="F222" s="460">
        <f>SUM('Príloha 2019'!F643)</f>
        <v>0</v>
      </c>
      <c r="G222" s="460">
        <f>SUM('Príloha 2019'!G643)</f>
        <v>4.9000000000000004</v>
      </c>
      <c r="H222" s="460">
        <f>SUM('Príloha 2019'!H643)</f>
        <v>20</v>
      </c>
      <c r="I222" s="460">
        <f>SUM('Príloha 2019'!I643)</f>
        <v>57</v>
      </c>
      <c r="J222" s="460">
        <f>SUM('Príloha 2019'!J643)</f>
        <v>2</v>
      </c>
      <c r="K222" s="460">
        <f>SUM('Príloha 2019'!K643)</f>
        <v>0</v>
      </c>
      <c r="L222" s="460">
        <f>SUM('Príloha 2019'!L643)</f>
        <v>0</v>
      </c>
      <c r="M222" s="489"/>
    </row>
    <row r="223" spans="1:13" s="400" customFormat="1" x14ac:dyDescent="0.2">
      <c r="A223" s="402"/>
      <c r="B223" s="84"/>
      <c r="C223" s="84"/>
      <c r="D223" s="84" t="s">
        <v>1080</v>
      </c>
      <c r="E223" s="288"/>
      <c r="F223" s="460">
        <f>SUM('Príloha 2019'!F644)</f>
        <v>0</v>
      </c>
      <c r="G223" s="460">
        <f>SUM('Príloha 2019'!G644)</f>
        <v>0</v>
      </c>
      <c r="H223" s="460">
        <f>SUM('Príloha 2019'!H644)</f>
        <v>0</v>
      </c>
      <c r="I223" s="460">
        <f>SUM('Príloha 2019'!I644)</f>
        <v>10</v>
      </c>
      <c r="J223" s="460">
        <f>SUM('Príloha 2019'!J644)</f>
        <v>0</v>
      </c>
      <c r="K223" s="460">
        <f>SUM('Príloha 2019'!K644)</f>
        <v>0</v>
      </c>
      <c r="L223" s="460">
        <f>SUM('Príloha 2019'!L644)</f>
        <v>0</v>
      </c>
      <c r="M223" s="489"/>
    </row>
    <row r="224" spans="1:13" s="466" customFormat="1" x14ac:dyDescent="0.2">
      <c r="A224" s="467"/>
      <c r="B224" s="459"/>
      <c r="C224" s="459"/>
      <c r="D224" s="459" t="s">
        <v>959</v>
      </c>
      <c r="E224" s="460"/>
      <c r="F224" s="460">
        <f>SUM('Príloha 2019'!F645)</f>
        <v>0</v>
      </c>
      <c r="G224" s="460">
        <f>SUM('Príloha 2019'!G645)</f>
        <v>0</v>
      </c>
      <c r="H224" s="460">
        <f>SUM('Príloha 2019'!H645)</f>
        <v>0</v>
      </c>
      <c r="I224" s="460">
        <f>SUM('Príloha 2019'!I645)</f>
        <v>0</v>
      </c>
      <c r="J224" s="460">
        <f>SUM('Príloha 2019'!J645)</f>
        <v>35</v>
      </c>
      <c r="K224" s="460">
        <f>SUM('Príloha 2019'!K645)</f>
        <v>0</v>
      </c>
      <c r="L224" s="460">
        <f>SUM('Príloha 2019'!L645)</f>
        <v>0</v>
      </c>
      <c r="M224" s="455"/>
    </row>
    <row r="225" spans="1:13" s="466" customFormat="1" x14ac:dyDescent="0.2">
      <c r="A225" s="467"/>
      <c r="B225" s="459"/>
      <c r="C225" s="459"/>
      <c r="D225" s="468" t="s">
        <v>943</v>
      </c>
      <c r="E225" s="460"/>
      <c r="F225" s="460">
        <f>SUM('Príloha 2019'!F646)</f>
        <v>0</v>
      </c>
      <c r="G225" s="460">
        <f>SUM('Príloha 2019'!G646)</f>
        <v>0</v>
      </c>
      <c r="H225" s="460">
        <f>SUM('Príloha 2019'!H646)</f>
        <v>0</v>
      </c>
      <c r="I225" s="460">
        <f>SUM('Príloha 2019'!I646)</f>
        <v>0</v>
      </c>
      <c r="J225" s="460">
        <f>SUM('Príloha 2019'!J646)</f>
        <v>10</v>
      </c>
      <c r="K225" s="460">
        <f>SUM('Príloha 2019'!K646)</f>
        <v>0</v>
      </c>
      <c r="L225" s="460">
        <f>SUM('Príloha 2019'!L646)</f>
        <v>0</v>
      </c>
    </row>
    <row r="226" spans="1:13" s="466" customFormat="1" x14ac:dyDescent="0.2">
      <c r="A226" s="467"/>
      <c r="B226" s="459"/>
      <c r="C226" s="459"/>
      <c r="D226" s="468" t="s">
        <v>980</v>
      </c>
      <c r="E226" s="460"/>
      <c r="F226" s="460">
        <f>SUM('Príloha 2019'!F647)</f>
        <v>0</v>
      </c>
      <c r="G226" s="460">
        <f>SUM('Príloha 2019'!G647)</f>
        <v>0</v>
      </c>
      <c r="H226" s="460">
        <f>SUM('Príloha 2019'!H647)</f>
        <v>0</v>
      </c>
      <c r="I226" s="460">
        <f>SUM('Príloha 2019'!I647)</f>
        <v>0</v>
      </c>
      <c r="J226" s="460">
        <f>SUM('Príloha 2019'!J647)</f>
        <v>1.5</v>
      </c>
      <c r="K226" s="460">
        <f>SUM('Príloha 2019'!K647)</f>
        <v>0</v>
      </c>
      <c r="L226" s="460">
        <f>SUM('Príloha 2019'!L647)</f>
        <v>0</v>
      </c>
      <c r="M226" s="465"/>
    </row>
    <row r="227" spans="1:13" s="400" customFormat="1" x14ac:dyDescent="0.2">
      <c r="A227" s="402"/>
      <c r="B227" s="84"/>
      <c r="C227" s="84"/>
      <c r="D227" s="84" t="s">
        <v>1077</v>
      </c>
      <c r="E227" s="288"/>
      <c r="F227" s="460">
        <f>SUM('Príloha 2019'!F648)</f>
        <v>0</v>
      </c>
      <c r="G227" s="460">
        <f>SUM('Príloha 2019'!G648)</f>
        <v>0</v>
      </c>
      <c r="H227" s="460">
        <f>SUM('Príloha 2019'!H648)</f>
        <v>0</v>
      </c>
      <c r="I227" s="460">
        <f>SUM('Príloha 2019'!I648)</f>
        <v>19</v>
      </c>
      <c r="J227" s="460">
        <f>SUM('Príloha 2019'!J648)</f>
        <v>0</v>
      </c>
      <c r="K227" s="460">
        <f>SUM('Príloha 2019'!K648)</f>
        <v>0</v>
      </c>
      <c r="L227" s="460">
        <f>SUM('Príloha 2019'!L648)</f>
        <v>0</v>
      </c>
      <c r="M227" s="489"/>
    </row>
    <row r="228" spans="1:13" s="466" customFormat="1" x14ac:dyDescent="0.2">
      <c r="A228" s="467"/>
      <c r="B228" s="459"/>
      <c r="C228" s="459"/>
      <c r="D228" s="459" t="s">
        <v>1098</v>
      </c>
      <c r="E228" s="460"/>
      <c r="F228" s="460">
        <f>SUM('Príloha 2019'!F649)</f>
        <v>0</v>
      </c>
      <c r="G228" s="460">
        <f>SUM('Príloha 2019'!G649)</f>
        <v>0</v>
      </c>
      <c r="H228" s="460">
        <f>SUM('Príloha 2019'!H649)</f>
        <v>0</v>
      </c>
      <c r="I228" s="460">
        <f>SUM('Príloha 2019'!I649)</f>
        <v>7</v>
      </c>
      <c r="J228" s="460">
        <f>SUM('Príloha 2019'!J649)</f>
        <v>0</v>
      </c>
      <c r="K228" s="460">
        <f>SUM('Príloha 2019'!K649)</f>
        <v>0</v>
      </c>
      <c r="L228" s="460">
        <f>SUM('Príloha 2019'!L649)</f>
        <v>0</v>
      </c>
      <c r="M228" s="488"/>
    </row>
    <row r="229" spans="1:13" s="399" customFormat="1" x14ac:dyDescent="0.2">
      <c r="A229" s="398"/>
      <c r="B229" s="100">
        <v>700</v>
      </c>
      <c r="C229" s="100"/>
      <c r="D229" s="100" t="s">
        <v>226</v>
      </c>
      <c r="E229" s="148" t="str">
        <f>'Príloha 2019'!E650</f>
        <v>05.1.0</v>
      </c>
      <c r="F229" s="148">
        <f>'Príloha 2019'!F650</f>
        <v>2.2999999999999998</v>
      </c>
      <c r="G229" s="148">
        <f>'Príloha 2019'!G650</f>
        <v>10.5</v>
      </c>
      <c r="H229" s="148">
        <f>'Príloha 2019'!H650</f>
        <v>6</v>
      </c>
      <c r="I229" s="148">
        <f>'Príloha 2019'!I650</f>
        <v>9</v>
      </c>
      <c r="J229" s="148">
        <f>'Príloha 2019'!J650</f>
        <v>419</v>
      </c>
      <c r="K229" s="148">
        <f>'Príloha 2019'!K650</f>
        <v>0</v>
      </c>
      <c r="L229" s="148">
        <f>'Príloha 2019'!L650</f>
        <v>0</v>
      </c>
    </row>
    <row r="230" spans="1:13" s="400" customFormat="1" x14ac:dyDescent="0.2">
      <c r="A230" s="402"/>
      <c r="B230" s="84"/>
      <c r="C230" s="84"/>
      <c r="D230" s="84" t="s">
        <v>871</v>
      </c>
      <c r="E230" s="288"/>
      <c r="F230" s="288">
        <f>SUM('Príloha 2019'!F651)</f>
        <v>0</v>
      </c>
      <c r="G230" s="460">
        <f>SUM('Príloha 2019'!G651)</f>
        <v>0</v>
      </c>
      <c r="H230" s="460">
        <f>SUM('Príloha 2019'!H651)</f>
        <v>0</v>
      </c>
      <c r="I230" s="460">
        <f>SUM('Príloha 2019'!I651)</f>
        <v>0</v>
      </c>
      <c r="J230" s="460">
        <f>SUM('Príloha 2019'!J651)</f>
        <v>0</v>
      </c>
      <c r="K230" s="460">
        <f>SUM('Príloha 2019'!K651)</f>
        <v>0</v>
      </c>
      <c r="L230" s="460">
        <f>SUM('Príloha 2019'!L651)</f>
        <v>0</v>
      </c>
    </row>
    <row r="231" spans="1:13" s="400" customFormat="1" x14ac:dyDescent="0.2">
      <c r="A231" s="402"/>
      <c r="B231" s="84"/>
      <c r="C231" s="84"/>
      <c r="D231" s="84" t="s">
        <v>872</v>
      </c>
      <c r="E231" s="288"/>
      <c r="F231" s="460">
        <f>SUM('Príloha 2019'!F652)</f>
        <v>2.2999999999999998</v>
      </c>
      <c r="G231" s="460">
        <f>SUM('Príloha 2019'!G652)</f>
        <v>0</v>
      </c>
      <c r="H231" s="460">
        <f>SUM('Príloha 2019'!H652)</f>
        <v>0</v>
      </c>
      <c r="I231" s="460">
        <f>SUM('Príloha 2019'!I652)</f>
        <v>0</v>
      </c>
      <c r="J231" s="460">
        <f>SUM('Príloha 2019'!J652)</f>
        <v>0</v>
      </c>
      <c r="K231" s="460">
        <f>SUM('Príloha 2019'!K652)</f>
        <v>0</v>
      </c>
      <c r="L231" s="460">
        <f>SUM('Príloha 2019'!L652)</f>
        <v>0</v>
      </c>
      <c r="M231" s="1"/>
    </row>
    <row r="232" spans="1:13" s="466" customFormat="1" x14ac:dyDescent="0.2">
      <c r="A232" s="467"/>
      <c r="B232" s="459"/>
      <c r="C232" s="459"/>
      <c r="D232" s="468" t="s">
        <v>934</v>
      </c>
      <c r="E232" s="460"/>
      <c r="F232" s="460">
        <f>SUM('Príloha 2019'!F653)</f>
        <v>0</v>
      </c>
      <c r="G232" s="460">
        <f>SUM('Príloha 2019'!G653)</f>
        <v>0</v>
      </c>
      <c r="H232" s="460">
        <f>SUM('Príloha 2019'!H653)</f>
        <v>0</v>
      </c>
      <c r="I232" s="460">
        <f>SUM('Príloha 2019'!I653)</f>
        <v>0</v>
      </c>
      <c r="J232" s="460">
        <f>SUM('Príloha 2019'!J653)</f>
        <v>5</v>
      </c>
      <c r="K232" s="460">
        <f>SUM('Príloha 2019'!K653)</f>
        <v>0</v>
      </c>
      <c r="L232" s="460">
        <f>SUM('Príloha 2019'!L653)</f>
        <v>0</v>
      </c>
      <c r="M232" s="455"/>
    </row>
    <row r="233" spans="1:13" s="466" customFormat="1" x14ac:dyDescent="0.2">
      <c r="A233" s="467"/>
      <c r="B233" s="459"/>
      <c r="C233" s="459"/>
      <c r="D233" s="468" t="s">
        <v>935</v>
      </c>
      <c r="E233" s="460"/>
      <c r="F233" s="460">
        <f>SUM('Príloha 2019'!F654)</f>
        <v>0</v>
      </c>
      <c r="G233" s="460">
        <f>SUM('Príloha 2019'!G654)</f>
        <v>10.5</v>
      </c>
      <c r="H233" s="460">
        <f>SUM('Príloha 2019'!H654)</f>
        <v>0</v>
      </c>
      <c r="I233" s="460">
        <f>SUM('Príloha 2019'!I654)</f>
        <v>3</v>
      </c>
      <c r="J233" s="460">
        <f>SUM('Príloha 2019'!J654)</f>
        <v>414</v>
      </c>
      <c r="K233" s="460">
        <f>SUM('Príloha 2019'!K654)</f>
        <v>0</v>
      </c>
      <c r="L233" s="460">
        <f>SUM('Príloha 2019'!L654)</f>
        <v>0</v>
      </c>
      <c r="M233" s="489"/>
    </row>
    <row r="234" spans="1:13" s="466" customFormat="1" x14ac:dyDescent="0.2">
      <c r="A234" s="467"/>
      <c r="B234" s="459"/>
      <c r="C234" s="459"/>
      <c r="D234" s="468" t="s">
        <v>936</v>
      </c>
      <c r="E234" s="460"/>
      <c r="F234" s="460">
        <f>SUM('Príloha 2019'!F655)</f>
        <v>0</v>
      </c>
      <c r="G234" s="460">
        <f>SUM('Príloha 2019'!G655)</f>
        <v>0</v>
      </c>
      <c r="H234" s="460">
        <f>SUM('Príloha 2019'!H655)</f>
        <v>6</v>
      </c>
      <c r="I234" s="460">
        <f>SUM('Príloha 2019'!I655)</f>
        <v>6</v>
      </c>
      <c r="J234" s="460">
        <f>SUM('Príloha 2019'!J655)</f>
        <v>0</v>
      </c>
      <c r="K234" s="460">
        <f>SUM('Príloha 2019'!K655)</f>
        <v>0</v>
      </c>
      <c r="L234" s="460">
        <f>SUM('Príloha 2019'!L655)</f>
        <v>0</v>
      </c>
      <c r="M234" s="455"/>
    </row>
    <row r="235" spans="1:13" s="399" customFormat="1" x14ac:dyDescent="0.2">
      <c r="A235" s="398"/>
      <c r="B235" s="100">
        <v>700</v>
      </c>
      <c r="C235" s="100"/>
      <c r="D235" s="100" t="s">
        <v>277</v>
      </c>
      <c r="E235" s="148" t="str">
        <f>'Príloha 2019'!E656</f>
        <v>05.2</v>
      </c>
      <c r="F235" s="148">
        <f>'Príloha 2019'!F656</f>
        <v>0</v>
      </c>
      <c r="G235" s="148">
        <f>'Príloha 2019'!G656</f>
        <v>0</v>
      </c>
      <c r="H235" s="148">
        <f>'Príloha 2019'!H656</f>
        <v>0</v>
      </c>
      <c r="I235" s="148">
        <f>'Príloha 2019'!I656</f>
        <v>0</v>
      </c>
      <c r="J235" s="148">
        <f>'Príloha 2019'!J656</f>
        <v>15</v>
      </c>
      <c r="K235" s="148">
        <f>'Príloha 2019'!K656</f>
        <v>0</v>
      </c>
      <c r="L235" s="148">
        <f>'Príloha 2019'!L656</f>
        <v>0</v>
      </c>
    </row>
    <row r="236" spans="1:13" s="399" customFormat="1" x14ac:dyDescent="0.2">
      <c r="A236" s="398"/>
      <c r="B236" s="100"/>
      <c r="C236" s="100"/>
      <c r="D236" s="84" t="s">
        <v>874</v>
      </c>
      <c r="E236" s="148"/>
      <c r="F236" s="288">
        <f>SUM('Príloha 2019'!F657)</f>
        <v>0</v>
      </c>
      <c r="G236" s="460">
        <f>SUM('Príloha 2019'!G657)</f>
        <v>0</v>
      </c>
      <c r="H236" s="460">
        <f>SUM('Príloha 2019'!H657)</f>
        <v>0</v>
      </c>
      <c r="I236" s="460">
        <f>SUM('Príloha 2019'!I657)</f>
        <v>0</v>
      </c>
      <c r="J236" s="460">
        <f>SUM('Príloha 2019'!J657)</f>
        <v>15</v>
      </c>
      <c r="K236" s="460">
        <f>SUM('Príloha 2019'!K657)</f>
        <v>0</v>
      </c>
      <c r="L236" s="460">
        <f>SUM('Príloha 2019'!L657)</f>
        <v>0</v>
      </c>
    </row>
    <row r="237" spans="1:13" s="399" customFormat="1" x14ac:dyDescent="0.2">
      <c r="A237" s="398"/>
      <c r="B237" s="100"/>
      <c r="C237" s="100"/>
      <c r="D237" s="84" t="s">
        <v>875</v>
      </c>
      <c r="E237" s="148"/>
      <c r="F237" s="460">
        <f>SUM('Príloha 2019'!F658)</f>
        <v>0</v>
      </c>
      <c r="G237" s="460">
        <f>SUM('Príloha 2019'!G658)</f>
        <v>0</v>
      </c>
      <c r="H237" s="460">
        <f>SUM('Príloha 2019'!H658)</f>
        <v>0</v>
      </c>
      <c r="I237" s="460">
        <f>SUM('Príloha 2019'!I658)</f>
        <v>0</v>
      </c>
      <c r="J237" s="460">
        <f>SUM('Príloha 2019'!J658)</f>
        <v>0</v>
      </c>
      <c r="K237" s="460">
        <f>SUM('Príloha 2019'!K658)</f>
        <v>0</v>
      </c>
      <c r="L237" s="460">
        <f>SUM('Príloha 2019'!L658)</f>
        <v>0</v>
      </c>
    </row>
    <row r="238" spans="1:13" s="399" customFormat="1" x14ac:dyDescent="0.2">
      <c r="A238" s="398"/>
      <c r="B238" s="100"/>
      <c r="C238" s="100"/>
      <c r="D238" s="84" t="s">
        <v>876</v>
      </c>
      <c r="E238" s="148"/>
      <c r="F238" s="460">
        <f>SUM('Príloha 2019'!F659)</f>
        <v>0</v>
      </c>
      <c r="G238" s="460">
        <f>SUM('Príloha 2019'!G659)</f>
        <v>0</v>
      </c>
      <c r="H238" s="460">
        <f>SUM('Príloha 2019'!H659)</f>
        <v>0</v>
      </c>
      <c r="I238" s="460">
        <f>SUM('Príloha 2019'!I659)</f>
        <v>0</v>
      </c>
      <c r="J238" s="460">
        <f>SUM('Príloha 2019'!J659)</f>
        <v>0</v>
      </c>
      <c r="K238" s="460">
        <f>SUM('Príloha 2019'!K659)</f>
        <v>0</v>
      </c>
      <c r="L238" s="460">
        <f>SUM('Príloha 2019'!L659)</f>
        <v>0</v>
      </c>
    </row>
    <row r="239" spans="1:13" s="399" customFormat="1" x14ac:dyDescent="0.2">
      <c r="A239" s="398"/>
      <c r="B239" s="100">
        <v>700</v>
      </c>
      <c r="C239" s="100"/>
      <c r="D239" s="100" t="s">
        <v>268</v>
      </c>
      <c r="E239" s="148" t="str">
        <f>'Príloha 2019'!E660</f>
        <v>06.1.0</v>
      </c>
      <c r="F239" s="148">
        <f>SUM('Príloha 2019'!F660)</f>
        <v>0</v>
      </c>
      <c r="G239" s="148">
        <f>SUM('Príloha 2019'!G660)</f>
        <v>0</v>
      </c>
      <c r="H239" s="148">
        <f>SUM('Príloha 2019'!H660)</f>
        <v>0</v>
      </c>
      <c r="I239" s="148">
        <f>SUM('Príloha 2019'!I660)</f>
        <v>0</v>
      </c>
      <c r="J239" s="148">
        <f>SUM('Príloha 2019'!J660)</f>
        <v>20</v>
      </c>
      <c r="K239" s="148">
        <f>SUM('Príloha 2019'!K660)</f>
        <v>0</v>
      </c>
      <c r="L239" s="148">
        <f>SUM('Príloha 2019'!L660)</f>
        <v>0</v>
      </c>
    </row>
    <row r="240" spans="1:13" s="399" customFormat="1" x14ac:dyDescent="0.2">
      <c r="A240" s="398"/>
      <c r="B240" s="100"/>
      <c r="C240" s="100"/>
      <c r="D240" s="84" t="s">
        <v>878</v>
      </c>
      <c r="E240" s="148"/>
      <c r="F240" s="460">
        <f>SUM('Príloha 2019'!F661)</f>
        <v>0</v>
      </c>
      <c r="G240" s="460">
        <f>SUM('Príloha 2019'!G661)</f>
        <v>0</v>
      </c>
      <c r="H240" s="460">
        <f>SUM('Príloha 2019'!H661)</f>
        <v>0</v>
      </c>
      <c r="I240" s="460">
        <f>SUM('Príloha 2019'!I661)</f>
        <v>0</v>
      </c>
      <c r="J240" s="460">
        <f>SUM('Príloha 2019'!J661)</f>
        <v>0</v>
      </c>
      <c r="K240" s="460">
        <f>SUM('Príloha 2019'!K661)</f>
        <v>0</v>
      </c>
      <c r="L240" s="460">
        <f>SUM('Príloha 2019'!L661)</f>
        <v>0</v>
      </c>
    </row>
    <row r="241" spans="1:13" s="399" customFormat="1" x14ac:dyDescent="0.2">
      <c r="A241" s="398"/>
      <c r="B241" s="100"/>
      <c r="C241" s="100"/>
      <c r="D241" s="84" t="s">
        <v>879</v>
      </c>
      <c r="E241" s="148"/>
      <c r="F241" s="460">
        <f>SUM('Príloha 2019'!F662)</f>
        <v>0</v>
      </c>
      <c r="G241" s="460">
        <f>SUM('Príloha 2019'!G662)</f>
        <v>0</v>
      </c>
      <c r="H241" s="460">
        <f>SUM('Príloha 2019'!H662)</f>
        <v>0</v>
      </c>
      <c r="I241" s="460">
        <f>SUM('Príloha 2019'!I662)</f>
        <v>0</v>
      </c>
      <c r="J241" s="460">
        <f>SUM('Príloha 2019'!J662)</f>
        <v>0</v>
      </c>
      <c r="K241" s="460">
        <f>SUM('Príloha 2019'!K662)</f>
        <v>0</v>
      </c>
      <c r="L241" s="460">
        <f>SUM('Príloha 2019'!L662)</f>
        <v>0</v>
      </c>
    </row>
    <row r="242" spans="1:13" s="399" customFormat="1" x14ac:dyDescent="0.2">
      <c r="A242" s="398"/>
      <c r="B242" s="100"/>
      <c r="C242" s="100"/>
      <c r="D242" s="84" t="s">
        <v>880</v>
      </c>
      <c r="E242" s="148"/>
      <c r="F242" s="460">
        <f>SUM('Príloha 2019'!F663)</f>
        <v>0</v>
      </c>
      <c r="G242" s="460">
        <f>SUM('Príloha 2019'!G663)</f>
        <v>0</v>
      </c>
      <c r="H242" s="460">
        <f>SUM('Príloha 2019'!H663)</f>
        <v>0</v>
      </c>
      <c r="I242" s="460">
        <f>SUM('Príloha 2019'!I663)</f>
        <v>0</v>
      </c>
      <c r="J242" s="460">
        <f>SUM('Príloha 2019'!J663)</f>
        <v>0</v>
      </c>
      <c r="K242" s="460">
        <f>SUM('Príloha 2019'!K663)</f>
        <v>0</v>
      </c>
      <c r="L242" s="460">
        <f>SUM('Príloha 2019'!L663)</f>
        <v>0</v>
      </c>
    </row>
    <row r="243" spans="1:13" s="399" customFormat="1" x14ac:dyDescent="0.2">
      <c r="A243" s="398"/>
      <c r="B243" s="100"/>
      <c r="C243" s="100"/>
      <c r="D243" s="84" t="s">
        <v>881</v>
      </c>
      <c r="E243" s="148"/>
      <c r="F243" s="460">
        <f>SUM('Príloha 2019'!F664)</f>
        <v>0</v>
      </c>
      <c r="G243" s="460">
        <f>SUM('Príloha 2019'!G664)</f>
        <v>0</v>
      </c>
      <c r="H243" s="460">
        <f>SUM('Príloha 2019'!H664)</f>
        <v>0</v>
      </c>
      <c r="I243" s="460">
        <f>SUM('Príloha 2019'!I664)</f>
        <v>0</v>
      </c>
      <c r="J243" s="460">
        <f>SUM('Príloha 2019'!J664)</f>
        <v>20</v>
      </c>
      <c r="K243" s="460">
        <f>SUM('Príloha 2019'!K664)</f>
        <v>0</v>
      </c>
      <c r="L243" s="460">
        <f>SUM('Príloha 2019'!L664)</f>
        <v>0</v>
      </c>
    </row>
    <row r="244" spans="1:13" s="1" customFormat="1" x14ac:dyDescent="0.2">
      <c r="A244" s="9"/>
      <c r="B244" s="100">
        <v>700</v>
      </c>
      <c r="C244" s="36"/>
      <c r="D244" s="100" t="s">
        <v>229</v>
      </c>
      <c r="E244" s="405" t="s">
        <v>694</v>
      </c>
      <c r="F244" s="148">
        <f>SUM('Príloha 2019'!F665)</f>
        <v>0</v>
      </c>
      <c r="G244" s="148">
        <f>SUM('Príloha 2019'!G665)</f>
        <v>201.9</v>
      </c>
      <c r="H244" s="148">
        <f>SUM('Príloha 2019'!H665)</f>
        <v>40</v>
      </c>
      <c r="I244" s="148">
        <f>SUM('Príloha 2019'!I665)</f>
        <v>175.2</v>
      </c>
      <c r="J244" s="148">
        <f>SUM('Príloha 2019'!J665)</f>
        <v>193</v>
      </c>
      <c r="K244" s="148">
        <f>SUM('Príloha 2019'!K665)</f>
        <v>54</v>
      </c>
      <c r="L244" s="148">
        <f>SUM('Príloha 2019'!L665)</f>
        <v>54</v>
      </c>
    </row>
    <row r="245" spans="1:13" s="466" customFormat="1" x14ac:dyDescent="0.2">
      <c r="A245" s="467"/>
      <c r="B245" s="459"/>
      <c r="C245" s="459"/>
      <c r="D245" s="459" t="s">
        <v>1075</v>
      </c>
      <c r="E245" s="491"/>
      <c r="F245" s="460">
        <f>SUM('Príloha 2019'!F666)</f>
        <v>0</v>
      </c>
      <c r="G245" s="460">
        <f>SUM('Príloha 2019'!G666)</f>
        <v>16.100000000000001</v>
      </c>
      <c r="H245" s="460">
        <f>SUM('Príloha 2019'!H666)</f>
        <v>0</v>
      </c>
      <c r="I245" s="460">
        <f>SUM('Príloha 2019'!I666)</f>
        <v>5.0999999999999996</v>
      </c>
      <c r="J245" s="460">
        <f>SUM('Príloha 2019'!J666)</f>
        <v>6</v>
      </c>
      <c r="K245" s="460">
        <f>SUM('Príloha 2019'!K666)</f>
        <v>0</v>
      </c>
      <c r="L245" s="460">
        <f>SUM('Príloha 2019'!L666)</f>
        <v>0</v>
      </c>
      <c r="M245" s="489"/>
    </row>
    <row r="246" spans="1:13" s="1" customFormat="1" x14ac:dyDescent="0.2">
      <c r="A246" s="9"/>
      <c r="B246" s="36"/>
      <c r="C246" s="403"/>
      <c r="D246" s="404" t="s">
        <v>882</v>
      </c>
      <c r="E246" s="311"/>
      <c r="F246" s="460">
        <f>SUM('Príloha 2019'!F667)</f>
        <v>0</v>
      </c>
      <c r="G246" s="460">
        <f>SUM('Príloha 2019'!G667)</f>
        <v>0</v>
      </c>
      <c r="H246" s="460">
        <f>SUM('Príloha 2019'!H667)</f>
        <v>0</v>
      </c>
      <c r="I246" s="460">
        <f>SUM('Príloha 2019'!I667)</f>
        <v>0</v>
      </c>
      <c r="J246" s="460">
        <f>SUM('Príloha 2019'!J667)</f>
        <v>0</v>
      </c>
      <c r="K246" s="460">
        <f>SUM('Príloha 2019'!K667)</f>
        <v>0</v>
      </c>
      <c r="L246" s="460">
        <f>SUM('Príloha 2019'!L667)</f>
        <v>0</v>
      </c>
    </row>
    <row r="247" spans="1:13" s="455" customFormat="1" x14ac:dyDescent="0.2">
      <c r="A247" s="456"/>
      <c r="B247" s="457"/>
      <c r="C247" s="403"/>
      <c r="D247" s="468" t="s">
        <v>994</v>
      </c>
      <c r="E247" s="311"/>
      <c r="F247" s="460">
        <f>SUM('Príloha 2019'!F668)</f>
        <v>0</v>
      </c>
      <c r="G247" s="460">
        <f>SUM('Príloha 2019'!G668)</f>
        <v>2.9</v>
      </c>
      <c r="H247" s="460">
        <f>SUM('Príloha 2019'!H668)</f>
        <v>0</v>
      </c>
      <c r="I247" s="460">
        <f>SUM('Príloha 2019'!I668)</f>
        <v>0</v>
      </c>
      <c r="J247" s="460">
        <f>SUM('Príloha 2019'!J668)</f>
        <v>0</v>
      </c>
      <c r="K247" s="460">
        <f>SUM('Príloha 2019'!K668)</f>
        <v>0</v>
      </c>
      <c r="L247" s="460">
        <f>SUM('Príloha 2019'!L668)</f>
        <v>0</v>
      </c>
    </row>
    <row r="248" spans="1:13" s="399" customFormat="1" x14ac:dyDescent="0.2">
      <c r="A248" s="398"/>
      <c r="B248" s="100"/>
      <c r="C248" s="403"/>
      <c r="D248" s="404" t="s">
        <v>883</v>
      </c>
      <c r="E248" s="148"/>
      <c r="F248" s="460">
        <f>SUM('Príloha 2019'!F669)</f>
        <v>0</v>
      </c>
      <c r="G248" s="460">
        <f>SUM('Príloha 2019'!G669)</f>
        <v>5.0999999999999996</v>
      </c>
      <c r="H248" s="460">
        <f>SUM('Príloha 2019'!H669)</f>
        <v>0</v>
      </c>
      <c r="I248" s="460">
        <f>SUM('Príloha 2019'!I669)</f>
        <v>0</v>
      </c>
      <c r="J248" s="460">
        <f>SUM('Príloha 2019'!J669)</f>
        <v>0</v>
      </c>
      <c r="K248" s="460">
        <f>SUM('Príloha 2019'!K669)</f>
        <v>0</v>
      </c>
      <c r="L248" s="460">
        <f>SUM('Príloha 2019'!L669)</f>
        <v>0</v>
      </c>
      <c r="M248" s="488"/>
    </row>
    <row r="249" spans="1:13" s="1" customFormat="1" x14ac:dyDescent="0.2">
      <c r="A249" s="9"/>
      <c r="B249" s="36"/>
      <c r="C249" s="36"/>
      <c r="D249" s="404" t="s">
        <v>884</v>
      </c>
      <c r="E249" s="50"/>
      <c r="F249" s="460">
        <f>SUM('Príloha 2019'!F670)</f>
        <v>0</v>
      </c>
      <c r="G249" s="460">
        <f>SUM('Príloha 2019'!G670)</f>
        <v>37.799999999999997</v>
      </c>
      <c r="H249" s="460">
        <f>SUM('Príloha 2019'!H670)</f>
        <v>0</v>
      </c>
      <c r="I249" s="460">
        <f>SUM('Príloha 2019'!I670)</f>
        <v>0.8</v>
      </c>
      <c r="J249" s="460">
        <f>SUM('Príloha 2019'!J670)</f>
        <v>10</v>
      </c>
      <c r="K249" s="460">
        <f>SUM('Príloha 2019'!K670)</f>
        <v>0</v>
      </c>
      <c r="L249" s="460">
        <f>SUM('Príloha 2019'!L670)</f>
        <v>0</v>
      </c>
      <c r="M249" s="489"/>
    </row>
    <row r="250" spans="1:13" s="1" customFormat="1" x14ac:dyDescent="0.2">
      <c r="A250" s="9"/>
      <c r="B250" s="36"/>
      <c r="C250" s="36"/>
      <c r="D250" s="404" t="s">
        <v>885</v>
      </c>
      <c r="E250" s="50"/>
      <c r="F250" s="460">
        <f>SUM('Príloha 2019'!F671)</f>
        <v>0</v>
      </c>
      <c r="G250" s="460">
        <f>SUM('Príloha 2019'!G671)</f>
        <v>0</v>
      </c>
      <c r="H250" s="460">
        <f>SUM('Príloha 2019'!H671)</f>
        <v>0</v>
      </c>
      <c r="I250" s="460">
        <f>SUM('Príloha 2019'!I671)</f>
        <v>0</v>
      </c>
      <c r="J250" s="460">
        <f>SUM('Príloha 2019'!J671)</f>
        <v>0</v>
      </c>
      <c r="K250" s="460">
        <f>SUM('Príloha 2019'!K671)</f>
        <v>0</v>
      </c>
      <c r="L250" s="460">
        <f>SUM('Príloha 2019'!L671)</f>
        <v>0</v>
      </c>
    </row>
    <row r="251" spans="1:13" s="455" customFormat="1" x14ac:dyDescent="0.2">
      <c r="A251" s="456"/>
      <c r="B251" s="457"/>
      <c r="C251" s="457"/>
      <c r="D251" s="468" t="s">
        <v>1073</v>
      </c>
      <c r="E251" s="458"/>
      <c r="F251" s="460">
        <f>SUM('Príloha 2019'!F672)</f>
        <v>0</v>
      </c>
      <c r="G251" s="460">
        <f>SUM('Príloha 2019'!G672)</f>
        <v>0</v>
      </c>
      <c r="H251" s="460">
        <f>SUM('Príloha 2019'!H672)</f>
        <v>0</v>
      </c>
      <c r="I251" s="460">
        <f>SUM('Príloha 2019'!I672)</f>
        <v>4</v>
      </c>
      <c r="J251" s="460">
        <f>SUM('Príloha 2019'!J672)</f>
        <v>4</v>
      </c>
      <c r="K251" s="460">
        <f>SUM('Príloha 2019'!K672)</f>
        <v>0</v>
      </c>
      <c r="L251" s="460">
        <f>SUM('Príloha 2019'!L672)</f>
        <v>0</v>
      </c>
      <c r="M251" s="489"/>
    </row>
    <row r="252" spans="1:13" s="455" customFormat="1" x14ac:dyDescent="0.2">
      <c r="A252" s="456"/>
      <c r="B252" s="457"/>
      <c r="C252" s="457"/>
      <c r="D252" s="468" t="s">
        <v>1004</v>
      </c>
      <c r="E252" s="458"/>
      <c r="F252" s="460">
        <f>SUM('Príloha 2019'!F673)</f>
        <v>0</v>
      </c>
      <c r="G252" s="460">
        <f>SUM('Príloha 2019'!G673)</f>
        <v>45.6</v>
      </c>
      <c r="H252" s="460">
        <f>SUM('Príloha 2019'!H673)</f>
        <v>40</v>
      </c>
      <c r="I252" s="460">
        <f>SUM('Príloha 2019'!I673)</f>
        <v>43</v>
      </c>
      <c r="J252" s="460">
        <f>SUM('Príloha 2019'!J673)</f>
        <v>0</v>
      </c>
      <c r="K252" s="460">
        <f>SUM('Príloha 2019'!K673)</f>
        <v>0</v>
      </c>
      <c r="L252" s="460">
        <f>SUM('Príloha 2019'!L673)</f>
        <v>0</v>
      </c>
      <c r="M252" s="488"/>
    </row>
    <row r="253" spans="1:13" s="455" customFormat="1" x14ac:dyDescent="0.2">
      <c r="A253" s="456"/>
      <c r="B253" s="457"/>
      <c r="C253" s="457"/>
      <c r="D253" s="468" t="s">
        <v>1134</v>
      </c>
      <c r="E253" s="458"/>
      <c r="F253" s="460">
        <f>SUM('Príloha 2019'!F674)</f>
        <v>0</v>
      </c>
      <c r="G253" s="460">
        <f>SUM('Príloha 2019'!G674)</f>
        <v>0</v>
      </c>
      <c r="H253" s="460">
        <f>SUM('Príloha 2019'!H674)</f>
        <v>0</v>
      </c>
      <c r="I253" s="460">
        <f>SUM('Príloha 2019'!I674)</f>
        <v>65.3</v>
      </c>
      <c r="J253" s="460">
        <f>SUM('Príloha 2019'!J674)</f>
        <v>80</v>
      </c>
      <c r="K253" s="460">
        <f>SUM('Príloha 2019'!K674)</f>
        <v>0</v>
      </c>
      <c r="L253" s="460">
        <f>SUM('Príloha 2019'!L674)</f>
        <v>0</v>
      </c>
      <c r="M253" s="488"/>
    </row>
    <row r="254" spans="1:13" s="455" customFormat="1" x14ac:dyDescent="0.2">
      <c r="A254" s="456"/>
      <c r="B254" s="457"/>
      <c r="C254" s="457"/>
      <c r="D254" s="468" t="s">
        <v>967</v>
      </c>
      <c r="E254" s="458"/>
      <c r="F254" s="460">
        <f>SUM('Príloha 2019'!F675)</f>
        <v>0</v>
      </c>
      <c r="G254" s="460">
        <f>SUM('Príloha 2019'!G675)</f>
        <v>6.9</v>
      </c>
      <c r="H254" s="460">
        <f>SUM('Príloha 2019'!H675)</f>
        <v>0</v>
      </c>
      <c r="I254" s="460">
        <f>SUM('Príloha 2019'!I675)</f>
        <v>0</v>
      </c>
      <c r="J254" s="460">
        <f>SUM('Príloha 2019'!J675)</f>
        <v>0</v>
      </c>
      <c r="K254" s="460">
        <f>SUM('Príloha 2019'!K675)</f>
        <v>0</v>
      </c>
      <c r="L254" s="460">
        <f>SUM('Príloha 2019'!L675)</f>
        <v>0</v>
      </c>
      <c r="M254" s="465"/>
    </row>
    <row r="255" spans="1:13" s="1" customFormat="1" x14ac:dyDescent="0.2">
      <c r="A255" s="9"/>
      <c r="B255" s="36"/>
      <c r="C255" s="36"/>
      <c r="D255" s="404" t="s">
        <v>932</v>
      </c>
      <c r="E255" s="50"/>
      <c r="F255" s="460">
        <f>SUM('Príloha 2019'!F676)</f>
        <v>0</v>
      </c>
      <c r="G255" s="460">
        <f>SUM('Príloha 2019'!G676)</f>
        <v>18</v>
      </c>
      <c r="H255" s="460">
        <f>SUM('Príloha 2019'!H676)</f>
        <v>0</v>
      </c>
      <c r="I255" s="460">
        <f>SUM('Príloha 2019'!I676)</f>
        <v>1</v>
      </c>
      <c r="J255" s="460">
        <f>SUM('Príloha 2019'!J676)</f>
        <v>24</v>
      </c>
      <c r="K255" s="460">
        <f>SUM('Príloha 2019'!K676)</f>
        <v>0</v>
      </c>
      <c r="L255" s="460">
        <f>SUM('Príloha 2019'!L676)</f>
        <v>0</v>
      </c>
      <c r="M255" s="489"/>
    </row>
    <row r="256" spans="1:13" s="1" customFormat="1" x14ac:dyDescent="0.2">
      <c r="A256" s="9"/>
      <c r="B256" s="36"/>
      <c r="C256" s="36"/>
      <c r="D256" s="404" t="s">
        <v>886</v>
      </c>
      <c r="E256" s="50"/>
      <c r="F256" s="460">
        <f>SUM('Príloha 2019'!F677)</f>
        <v>0</v>
      </c>
      <c r="G256" s="460">
        <f>SUM('Príloha 2019'!G677)</f>
        <v>0</v>
      </c>
      <c r="H256" s="460">
        <f>SUM('Príloha 2019'!H677)</f>
        <v>0</v>
      </c>
      <c r="I256" s="460">
        <f>SUM('Príloha 2019'!I677)</f>
        <v>0</v>
      </c>
      <c r="J256" s="460">
        <f>SUM('Príloha 2019'!J677)</f>
        <v>15</v>
      </c>
      <c r="K256" s="460">
        <f>SUM('Príloha 2019'!K677)</f>
        <v>0</v>
      </c>
      <c r="L256" s="460">
        <f>SUM('Príloha 2019'!L677)</f>
        <v>0</v>
      </c>
    </row>
    <row r="257" spans="1:13" s="1" customFormat="1" ht="12.75" x14ac:dyDescent="0.2">
      <c r="A257" s="9"/>
      <c r="B257" s="36"/>
      <c r="C257" s="36"/>
      <c r="D257" s="404" t="s">
        <v>983</v>
      </c>
      <c r="E257" s="50"/>
      <c r="F257" s="460">
        <f>SUM('Príloha 2019'!F678)</f>
        <v>0</v>
      </c>
      <c r="G257" s="460">
        <f>SUM('Príloha 2019'!G678)</f>
        <v>45.5</v>
      </c>
      <c r="H257" s="460">
        <f>SUM('Príloha 2019'!H678)</f>
        <v>0</v>
      </c>
      <c r="I257" s="460">
        <f>SUM('Príloha 2019'!I678)</f>
        <v>0</v>
      </c>
      <c r="J257" s="460">
        <f>SUM('Príloha 2019'!J678)</f>
        <v>0</v>
      </c>
      <c r="K257" s="460">
        <f>SUM('Príloha 2019'!K678)</f>
        <v>0</v>
      </c>
      <c r="L257" s="460">
        <f>SUM('Príloha 2019'!L678)</f>
        <v>0</v>
      </c>
      <c r="M257" s="383"/>
    </row>
    <row r="258" spans="1:13" s="455" customFormat="1" ht="12.75" x14ac:dyDescent="0.2">
      <c r="A258" s="456"/>
      <c r="B258" s="457"/>
      <c r="C258" s="457"/>
      <c r="D258" s="468" t="s">
        <v>984</v>
      </c>
      <c r="E258" s="458"/>
      <c r="F258" s="460">
        <f>SUM('Príloha 2019'!F679)</f>
        <v>0</v>
      </c>
      <c r="G258" s="460">
        <f>SUM('Príloha 2019'!G679)</f>
        <v>11</v>
      </c>
      <c r="H258" s="460">
        <f>SUM('Príloha 2019'!H679)</f>
        <v>0</v>
      </c>
      <c r="I258" s="460">
        <f>SUM('Príloha 2019'!I679)</f>
        <v>0</v>
      </c>
      <c r="J258" s="460">
        <f>SUM('Príloha 2019'!J679)</f>
        <v>0</v>
      </c>
      <c r="K258" s="460">
        <f>SUM('Príloha 2019'!K679)</f>
        <v>0</v>
      </c>
      <c r="L258" s="460">
        <f>SUM('Príloha 2019'!L679)</f>
        <v>0</v>
      </c>
      <c r="M258" s="383"/>
    </row>
    <row r="259" spans="1:13" s="455" customFormat="1" ht="12.75" x14ac:dyDescent="0.2">
      <c r="A259" s="456"/>
      <c r="B259" s="457"/>
      <c r="C259" s="457"/>
      <c r="D259" s="468" t="s">
        <v>986</v>
      </c>
      <c r="E259" s="458"/>
      <c r="F259" s="460">
        <f>SUM('Príloha 2019'!F680)</f>
        <v>0</v>
      </c>
      <c r="G259" s="460">
        <f>SUM('Príloha 2019'!G680)</f>
        <v>13</v>
      </c>
      <c r="H259" s="460">
        <f>SUM('Príloha 2019'!H680)</f>
        <v>0</v>
      </c>
      <c r="I259" s="460">
        <f>SUM('Príloha 2019'!I680)</f>
        <v>0</v>
      </c>
      <c r="J259" s="460">
        <f>SUM('Príloha 2019'!J680)</f>
        <v>0</v>
      </c>
      <c r="K259" s="460">
        <f>SUM('Príloha 2019'!K680)</f>
        <v>0</v>
      </c>
      <c r="L259" s="460">
        <f>SUM('Príloha 2019'!L680)</f>
        <v>0</v>
      </c>
      <c r="M259" s="383"/>
    </row>
    <row r="260" spans="1:13" s="455" customFormat="1" x14ac:dyDescent="0.2">
      <c r="A260" s="456"/>
      <c r="B260" s="457"/>
      <c r="C260" s="457"/>
      <c r="D260" s="468" t="s">
        <v>937</v>
      </c>
      <c r="E260" s="458"/>
      <c r="F260" s="460">
        <f>SUM('Príloha 2019'!F681)</f>
        <v>0</v>
      </c>
      <c r="G260" s="460">
        <f>SUM('Príloha 2019'!G681)</f>
        <v>0</v>
      </c>
      <c r="H260" s="460">
        <f>SUM('Príloha 2019'!H681)</f>
        <v>0</v>
      </c>
      <c r="I260" s="460">
        <f>SUM('Príloha 2019'!I681)</f>
        <v>0</v>
      </c>
      <c r="J260" s="460">
        <f>SUM('Príloha 2019'!J681)</f>
        <v>0</v>
      </c>
      <c r="K260" s="460">
        <f>SUM('Príloha 2019'!K681)</f>
        <v>0</v>
      </c>
      <c r="L260" s="460">
        <f>SUM('Príloha 2019'!L681)</f>
        <v>0</v>
      </c>
    </row>
    <row r="261" spans="1:13" s="1" customFormat="1" x14ac:dyDescent="0.2">
      <c r="A261" s="9"/>
      <c r="B261" s="36"/>
      <c r="C261" s="36"/>
      <c r="D261" s="404" t="s">
        <v>1102</v>
      </c>
      <c r="E261" s="50"/>
      <c r="F261" s="460">
        <f>SUM('Príloha 2019'!F682)</f>
        <v>0</v>
      </c>
      <c r="G261" s="460">
        <f>SUM('Príloha 2019'!G682)</f>
        <v>0</v>
      </c>
      <c r="H261" s="460">
        <f>SUM('Príloha 2019'!H682)</f>
        <v>0</v>
      </c>
      <c r="I261" s="460">
        <f>SUM('Príloha 2019'!I682)</f>
        <v>56</v>
      </c>
      <c r="J261" s="460">
        <f>SUM('Príloha 2019'!J682)</f>
        <v>54</v>
      </c>
      <c r="K261" s="460">
        <f>SUM('Príloha 2019'!K682)</f>
        <v>54</v>
      </c>
      <c r="L261" s="460">
        <f>SUM('Príloha 2019'!L682)</f>
        <v>54</v>
      </c>
      <c r="M261" s="488"/>
    </row>
    <row r="262" spans="1:13" s="1" customFormat="1" x14ac:dyDescent="0.2">
      <c r="A262" s="9"/>
      <c r="B262" s="36"/>
      <c r="C262" s="36"/>
      <c r="D262" s="404" t="s">
        <v>887</v>
      </c>
      <c r="E262" s="50"/>
      <c r="F262" s="460">
        <f>SUM('Príloha 2019'!F683)</f>
        <v>0</v>
      </c>
      <c r="G262" s="460">
        <f>SUM('Príloha 2019'!G683)</f>
        <v>0</v>
      </c>
      <c r="H262" s="460">
        <f>SUM('Príloha 2019'!H683)</f>
        <v>0</v>
      </c>
      <c r="I262" s="460">
        <f>SUM('Príloha 2019'!I683)</f>
        <v>0</v>
      </c>
      <c r="J262" s="460">
        <f>SUM('Príloha 2019'!J683)</f>
        <v>0</v>
      </c>
      <c r="K262" s="460">
        <f>SUM('Príloha 2019'!K683)</f>
        <v>0</v>
      </c>
      <c r="L262" s="460">
        <f>SUM('Príloha 2019'!L683)</f>
        <v>0</v>
      </c>
    </row>
    <row r="263" spans="1:13" s="399" customFormat="1" x14ac:dyDescent="0.2">
      <c r="A263" s="398"/>
      <c r="B263" s="100">
        <v>700</v>
      </c>
      <c r="C263" s="100"/>
      <c r="D263" s="100" t="s">
        <v>235</v>
      </c>
      <c r="E263" s="405" t="s">
        <v>695</v>
      </c>
      <c r="F263" s="148">
        <f>SUM('Príloha 2019'!F684)</f>
        <v>0.5</v>
      </c>
      <c r="G263" s="148">
        <f>SUM('Príloha 2019'!G684)</f>
        <v>0</v>
      </c>
      <c r="H263" s="148">
        <f>SUM('Príloha 2019'!H684)</f>
        <v>0</v>
      </c>
      <c r="I263" s="148">
        <f>SUM('Príloha 2019'!I684)</f>
        <v>0</v>
      </c>
      <c r="J263" s="148">
        <f>SUM('Príloha 2019'!J684)</f>
        <v>0</v>
      </c>
      <c r="K263" s="148">
        <f>SUM('Príloha 2019'!K684)</f>
        <v>0</v>
      </c>
      <c r="L263" s="148">
        <f>SUM('Príloha 2019'!L684)</f>
        <v>0</v>
      </c>
    </row>
    <row r="264" spans="1:13" s="1" customFormat="1" x14ac:dyDescent="0.2">
      <c r="A264" s="9"/>
      <c r="B264" s="36"/>
      <c r="C264" s="36"/>
      <c r="D264" s="37" t="s">
        <v>888</v>
      </c>
      <c r="E264" s="311"/>
      <c r="F264" s="460">
        <f>SUM('Príloha 2019'!F685)</f>
        <v>0.5</v>
      </c>
      <c r="G264" s="460">
        <f>SUM('Príloha 2019'!G685)</f>
        <v>0</v>
      </c>
      <c r="H264" s="460">
        <f>SUM('Príloha 2019'!H685)</f>
        <v>0</v>
      </c>
      <c r="I264" s="460">
        <f>SUM('Príloha 2019'!I685)</f>
        <v>0</v>
      </c>
      <c r="J264" s="460">
        <f>SUM('Príloha 2019'!J685)</f>
        <v>0</v>
      </c>
      <c r="K264" s="460">
        <f>SUM('Príloha 2019'!K685)</f>
        <v>0</v>
      </c>
      <c r="L264" s="460">
        <f>SUM('Príloha 2019'!L685)</f>
        <v>0</v>
      </c>
    </row>
    <row r="265" spans="1:13" s="399" customFormat="1" x14ac:dyDescent="0.2">
      <c r="A265" s="398"/>
      <c r="B265" s="100">
        <v>700</v>
      </c>
      <c r="C265" s="100"/>
      <c r="D265" s="100" t="s">
        <v>237</v>
      </c>
      <c r="E265" s="405" t="s">
        <v>698</v>
      </c>
      <c r="F265" s="148">
        <f>SUM('Príloha 2019'!F686)</f>
        <v>17.2</v>
      </c>
      <c r="G265" s="148">
        <f>SUM('Príloha 2019'!G686)</f>
        <v>3.5</v>
      </c>
      <c r="H265" s="148">
        <f>SUM('Príloha 2019'!H686)</f>
        <v>77.2</v>
      </c>
      <c r="I265" s="148">
        <f>SUM('Príloha 2019'!I686)</f>
        <v>1285.5</v>
      </c>
      <c r="J265" s="148">
        <f>SUM('Príloha 2019'!J686)</f>
        <v>1266</v>
      </c>
      <c r="K265" s="148">
        <f>SUM('Príloha 2019'!K686)</f>
        <v>0</v>
      </c>
      <c r="L265" s="148">
        <f>SUM('Príloha 2019'!L686)</f>
        <v>0</v>
      </c>
    </row>
    <row r="266" spans="1:13" s="399" customFormat="1" x14ac:dyDescent="0.2">
      <c r="A266" s="398"/>
      <c r="B266" s="100"/>
      <c r="C266" s="100"/>
      <c r="D266" s="404" t="s">
        <v>889</v>
      </c>
      <c r="E266" s="405"/>
      <c r="F266" s="460">
        <f>SUM('Príloha 2019'!F687)</f>
        <v>0</v>
      </c>
      <c r="G266" s="460">
        <f>SUM('Príloha 2019'!G687)</f>
        <v>1</v>
      </c>
      <c r="H266" s="460">
        <f>SUM('Príloha 2019'!H687)</f>
        <v>2</v>
      </c>
      <c r="I266" s="460">
        <f>SUM('Príloha 2019'!I687)</f>
        <v>2</v>
      </c>
      <c r="J266" s="460">
        <f>SUM('Príloha 2019'!J687)</f>
        <v>0</v>
      </c>
      <c r="K266" s="460">
        <f>SUM('Príloha 2019'!K687)</f>
        <v>0</v>
      </c>
      <c r="L266" s="460">
        <f>SUM('Príloha 2019'!L687)</f>
        <v>0</v>
      </c>
    </row>
    <row r="267" spans="1:13" s="465" customFormat="1" ht="12.75" x14ac:dyDescent="0.2">
      <c r="A267" s="464"/>
      <c r="B267" s="100"/>
      <c r="C267" s="100"/>
      <c r="D267" s="468" t="s">
        <v>989</v>
      </c>
      <c r="E267" s="469"/>
      <c r="F267" s="460">
        <f>SUM('Príloha 2019'!F688)</f>
        <v>0</v>
      </c>
      <c r="G267" s="460">
        <f>SUM('Príloha 2019'!G688)</f>
        <v>0</v>
      </c>
      <c r="H267" s="460">
        <f>SUM('Príloha 2019'!H688)</f>
        <v>0</v>
      </c>
      <c r="I267" s="460">
        <f>SUM('Príloha 2019'!I688)</f>
        <v>0</v>
      </c>
      <c r="J267" s="460">
        <f>SUM('Príloha 2019'!J688)</f>
        <v>6</v>
      </c>
      <c r="K267" s="460">
        <f>SUM('Príloha 2019'!K688)</f>
        <v>0</v>
      </c>
      <c r="L267" s="460">
        <f>SUM('Príloha 2019'!L688)</f>
        <v>0</v>
      </c>
      <c r="M267" s="383"/>
    </row>
    <row r="268" spans="1:13" s="399" customFormat="1" x14ac:dyDescent="0.2">
      <c r="A268" s="398"/>
      <c r="B268" s="100"/>
      <c r="C268" s="100"/>
      <c r="D268" s="404" t="s">
        <v>890</v>
      </c>
      <c r="E268" s="405"/>
      <c r="F268" s="460">
        <f>SUM('Príloha 2019'!F689)</f>
        <v>0</v>
      </c>
      <c r="G268" s="460">
        <f>SUM('Príloha 2019'!G689)</f>
        <v>0</v>
      </c>
      <c r="H268" s="460">
        <f>SUM('Príloha 2019'!H689)</f>
        <v>0</v>
      </c>
      <c r="I268" s="460">
        <f>SUM('Príloha 2019'!I689)</f>
        <v>0</v>
      </c>
      <c r="J268" s="460">
        <f>SUM('Príloha 2019'!J689)</f>
        <v>0</v>
      </c>
      <c r="K268" s="460">
        <f>SUM('Príloha 2019'!K689)</f>
        <v>0</v>
      </c>
      <c r="L268" s="460">
        <f>SUM('Príloha 2019'!L689)</f>
        <v>0</v>
      </c>
    </row>
    <row r="269" spans="1:13" s="465" customFormat="1" x14ac:dyDescent="0.2">
      <c r="A269" s="464"/>
      <c r="B269" s="100"/>
      <c r="C269" s="100"/>
      <c r="D269" s="468" t="s">
        <v>1055</v>
      </c>
      <c r="E269" s="514"/>
      <c r="F269" s="460">
        <f>SUM('Príloha 2019'!F690)</f>
        <v>0</v>
      </c>
      <c r="G269" s="460">
        <f>SUM('Príloha 2019'!G690)</f>
        <v>0</v>
      </c>
      <c r="H269" s="460">
        <f>SUM('Príloha 2019'!H690)</f>
        <v>12.5</v>
      </c>
      <c r="I269" s="460">
        <f>SUM('Príloha 2019'!I690)</f>
        <v>32</v>
      </c>
      <c r="J269" s="460">
        <f>SUM('Príloha 2019'!J690)</f>
        <v>0</v>
      </c>
      <c r="K269" s="460">
        <f>SUM('Príloha 2019'!K690)</f>
        <v>0</v>
      </c>
      <c r="L269" s="460">
        <f>SUM('Príloha 2019'!L690)</f>
        <v>0</v>
      </c>
      <c r="M269" s="489"/>
    </row>
    <row r="270" spans="1:13" x14ac:dyDescent="0.2">
      <c r="B270" s="472"/>
      <c r="C270" s="468"/>
      <c r="D270" s="468" t="s">
        <v>938</v>
      </c>
      <c r="E270" s="473"/>
      <c r="F270" s="460">
        <f>SUM('Príloha 2019'!F691)</f>
        <v>0</v>
      </c>
      <c r="G270" s="460">
        <f>SUM('Príloha 2019'!G691)</f>
        <v>2.5</v>
      </c>
      <c r="H270" s="460">
        <f>SUM('Príloha 2019'!H691)</f>
        <v>27.1</v>
      </c>
      <c r="I270" s="460">
        <f>SUM('Príloha 2019'!I691)</f>
        <v>540</v>
      </c>
      <c r="J270" s="460">
        <f>SUM('Príloha 2019'!J691)</f>
        <v>548</v>
      </c>
      <c r="K270" s="460">
        <f>SUM('Príloha 2019'!K691)</f>
        <v>0</v>
      </c>
      <c r="L270" s="460">
        <f>SUM('Príloha 2019'!L691)</f>
        <v>0</v>
      </c>
      <c r="M270" s="489"/>
    </row>
    <row r="271" spans="1:13" s="465" customFormat="1" x14ac:dyDescent="0.2">
      <c r="A271" s="464"/>
      <c r="B271" s="472"/>
      <c r="C271" s="472"/>
      <c r="D271" s="468" t="s">
        <v>939</v>
      </c>
      <c r="E271" s="469"/>
      <c r="F271" s="460">
        <f>SUM('Príloha 2019'!F692)</f>
        <v>2</v>
      </c>
      <c r="G271" s="460">
        <f>SUM('Príloha 2019'!G692)</f>
        <v>0</v>
      </c>
      <c r="H271" s="460">
        <f>SUM('Príloha 2019'!H692)</f>
        <v>35.6</v>
      </c>
      <c r="I271" s="460">
        <f>SUM('Príloha 2019'!I692)</f>
        <v>711.5</v>
      </c>
      <c r="J271" s="460">
        <f>SUM('Príloha 2019'!J692)</f>
        <v>712</v>
      </c>
      <c r="K271" s="460">
        <f>SUM('Príloha 2019'!K692)</f>
        <v>0</v>
      </c>
      <c r="L271" s="460">
        <f>SUM('Príloha 2019'!L692)</f>
        <v>0</v>
      </c>
      <c r="M271" s="489"/>
    </row>
    <row r="272" spans="1:13" s="399" customFormat="1" ht="12.75" x14ac:dyDescent="0.2">
      <c r="A272" s="398"/>
      <c r="B272" s="100"/>
      <c r="C272" s="100"/>
      <c r="D272" s="404" t="s">
        <v>969</v>
      </c>
      <c r="E272" s="405"/>
      <c r="F272" s="460">
        <f>SUM('Príloha 2019'!F693)</f>
        <v>15.2</v>
      </c>
      <c r="G272" s="460">
        <f>SUM('Príloha 2019'!G693)</f>
        <v>0</v>
      </c>
      <c r="H272" s="460">
        <f>SUM('Príloha 2019'!H693)</f>
        <v>0</v>
      </c>
      <c r="I272" s="460">
        <f>SUM('Príloha 2019'!I693)</f>
        <v>0</v>
      </c>
      <c r="J272" s="460">
        <f>SUM('Príloha 2019'!J693)</f>
        <v>0</v>
      </c>
      <c r="K272" s="460">
        <f>SUM('Príloha 2019'!K693)</f>
        <v>0</v>
      </c>
      <c r="L272" s="460">
        <f>SUM('Príloha 2019'!L693)</f>
        <v>0</v>
      </c>
      <c r="M272" s="383"/>
    </row>
    <row r="273" spans="1:13" s="399" customFormat="1" x14ac:dyDescent="0.2">
      <c r="A273" s="398"/>
      <c r="B273" s="100"/>
      <c r="C273" s="100"/>
      <c r="D273" s="404" t="s">
        <v>891</v>
      </c>
      <c r="E273" s="405"/>
      <c r="F273" s="460">
        <f>SUM('Príloha 2019'!F694)</f>
        <v>0</v>
      </c>
      <c r="G273" s="460">
        <f>SUM('Príloha 2019'!G694)</f>
        <v>0</v>
      </c>
      <c r="H273" s="460">
        <f>SUM('Príloha 2019'!H694)</f>
        <v>0</v>
      </c>
      <c r="I273" s="460">
        <f>SUM('Príloha 2019'!I694)</f>
        <v>0</v>
      </c>
      <c r="J273" s="460">
        <f>SUM('Príloha 2019'!J694)</f>
        <v>0</v>
      </c>
      <c r="K273" s="460">
        <f>SUM('Príloha 2019'!K694)</f>
        <v>0</v>
      </c>
      <c r="L273" s="460">
        <f>SUM('Príloha 2019'!L694)</f>
        <v>0</v>
      </c>
    </row>
    <row r="274" spans="1:13" s="399" customFormat="1" x14ac:dyDescent="0.2">
      <c r="A274" s="398"/>
      <c r="B274" s="100"/>
      <c r="C274" s="100"/>
      <c r="D274" s="404" t="s">
        <v>892</v>
      </c>
      <c r="E274" s="405"/>
      <c r="F274" s="460">
        <f>SUM('Príloha 2019'!F695)</f>
        <v>0</v>
      </c>
      <c r="G274" s="460">
        <f>SUM('Príloha 2019'!G695)</f>
        <v>0</v>
      </c>
      <c r="H274" s="460">
        <f>SUM('Príloha 2019'!H695)</f>
        <v>0</v>
      </c>
      <c r="I274" s="460">
        <f>SUM('Príloha 2019'!I695)</f>
        <v>0</v>
      </c>
      <c r="J274" s="460">
        <f>SUM('Príloha 2019'!J695)</f>
        <v>0</v>
      </c>
      <c r="K274" s="460">
        <f>SUM('Príloha 2019'!K695)</f>
        <v>0</v>
      </c>
      <c r="L274" s="460">
        <f>SUM('Príloha 2019'!L695)</f>
        <v>0</v>
      </c>
    </row>
    <row r="275" spans="1:13" s="399" customFormat="1" x14ac:dyDescent="0.2">
      <c r="A275" s="398"/>
      <c r="B275" s="100">
        <v>700</v>
      </c>
      <c r="C275" s="100"/>
      <c r="D275" s="100" t="s">
        <v>233</v>
      </c>
      <c r="E275" s="405" t="s">
        <v>702</v>
      </c>
      <c r="F275" s="148">
        <f>SUM('Príloha 2019'!F696)</f>
        <v>0</v>
      </c>
      <c r="G275" s="148">
        <f>SUM('Príloha 2019'!G696)</f>
        <v>100.10000000000001</v>
      </c>
      <c r="H275" s="148">
        <f>SUM('Príloha 2019'!H696)</f>
        <v>180</v>
      </c>
      <c r="I275" s="148">
        <f>SUM('Príloha 2019'!I696)</f>
        <v>208</v>
      </c>
      <c r="J275" s="148">
        <f>SUM('Príloha 2019'!J696)</f>
        <v>0</v>
      </c>
      <c r="K275" s="148">
        <f>SUM('Príloha 2019'!K696)</f>
        <v>0</v>
      </c>
      <c r="L275" s="148">
        <f>SUM('Príloha 2019'!L696)</f>
        <v>0</v>
      </c>
    </row>
    <row r="276" spans="1:13" s="399" customFormat="1" x14ac:dyDescent="0.2">
      <c r="A276" s="398"/>
      <c r="B276" s="100"/>
      <c r="C276" s="100"/>
      <c r="D276" s="404" t="s">
        <v>893</v>
      </c>
      <c r="E276" s="405"/>
      <c r="F276" s="460">
        <f>SUM('Príloha 2019'!F697)</f>
        <v>0</v>
      </c>
      <c r="G276" s="460">
        <f>SUM('Príloha 2019'!G697)</f>
        <v>0.2</v>
      </c>
      <c r="H276" s="460">
        <f>SUM('Príloha 2019'!H697)</f>
        <v>100</v>
      </c>
      <c r="I276" s="460">
        <f>SUM('Príloha 2019'!I697)</f>
        <v>102</v>
      </c>
      <c r="J276" s="460">
        <f>SUM('Príloha 2019'!J697)</f>
        <v>0</v>
      </c>
      <c r="K276" s="460">
        <f>SUM('Príloha 2019'!K697)</f>
        <v>0</v>
      </c>
      <c r="L276" s="460">
        <f>SUM('Príloha 2019'!L697)</f>
        <v>0</v>
      </c>
      <c r="M276" s="465"/>
    </row>
    <row r="277" spans="1:13" s="399" customFormat="1" x14ac:dyDescent="0.2">
      <c r="A277" s="398"/>
      <c r="B277" s="100"/>
      <c r="C277" s="100"/>
      <c r="D277" s="404" t="s">
        <v>894</v>
      </c>
      <c r="E277" s="405"/>
      <c r="F277" s="460">
        <f>SUM('Príloha 2019'!F698)</f>
        <v>0</v>
      </c>
      <c r="G277" s="460">
        <f>SUM('Príloha 2019'!G698)</f>
        <v>99.9</v>
      </c>
      <c r="H277" s="460">
        <f>SUM('Príloha 2019'!H698)</f>
        <v>80</v>
      </c>
      <c r="I277" s="460">
        <f>SUM('Príloha 2019'!I698)</f>
        <v>106</v>
      </c>
      <c r="J277" s="460">
        <f>SUM('Príloha 2019'!J698)</f>
        <v>0</v>
      </c>
      <c r="K277" s="460">
        <f>SUM('Príloha 2019'!K698)</f>
        <v>0</v>
      </c>
      <c r="L277" s="460">
        <f>SUM('Príloha 2019'!L698)</f>
        <v>0</v>
      </c>
      <c r="M277" s="489"/>
    </row>
    <row r="278" spans="1:13" s="399" customFormat="1" x14ac:dyDescent="0.2">
      <c r="A278" s="398"/>
      <c r="B278" s="100">
        <v>700</v>
      </c>
      <c r="C278" s="100"/>
      <c r="D278" s="100" t="s">
        <v>240</v>
      </c>
      <c r="E278" s="406" t="s">
        <v>901</v>
      </c>
      <c r="F278" s="148">
        <f>SUM('Príloha 2019'!F699)</f>
        <v>169.39999999999998</v>
      </c>
      <c r="G278" s="148">
        <f>SUM('Príloha 2019'!G699)</f>
        <v>231.1</v>
      </c>
      <c r="H278" s="148">
        <f>SUM('Príloha 2019'!H699)</f>
        <v>45</v>
      </c>
      <c r="I278" s="148">
        <f>SUM('Príloha 2019'!I699)</f>
        <v>1271.5</v>
      </c>
      <c r="J278" s="148">
        <f>SUM('Príloha 2019'!J699)</f>
        <v>1905.7</v>
      </c>
      <c r="K278" s="148">
        <f>SUM('Príloha 2019'!K699)</f>
        <v>0</v>
      </c>
      <c r="L278" s="148">
        <f>SUM('Príloha 2019'!L699)</f>
        <v>0</v>
      </c>
    </row>
    <row r="279" spans="1:13" s="466" customFormat="1" x14ac:dyDescent="0.2">
      <c r="A279" s="467"/>
      <c r="B279" s="459"/>
      <c r="C279" s="459"/>
      <c r="D279" s="459" t="s">
        <v>1050</v>
      </c>
      <c r="E279" s="505"/>
      <c r="F279" s="460">
        <f>SUM('Príloha 2019'!F700)</f>
        <v>0</v>
      </c>
      <c r="G279" s="460">
        <f>SUM('Príloha 2019'!G700)</f>
        <v>0</v>
      </c>
      <c r="H279" s="460">
        <f>SUM('Príloha 2019'!H700)</f>
        <v>5</v>
      </c>
      <c r="I279" s="460">
        <f>SUM('Príloha 2019'!I700)</f>
        <v>5</v>
      </c>
      <c r="J279" s="460">
        <f>SUM('Príloha 2019'!J700)</f>
        <v>5</v>
      </c>
      <c r="K279" s="460">
        <f>SUM('Príloha 2019'!K700)</f>
        <v>0</v>
      </c>
      <c r="L279" s="460">
        <f>SUM('Príloha 2019'!L700)</f>
        <v>0</v>
      </c>
    </row>
    <row r="280" spans="1:13" s="466" customFormat="1" x14ac:dyDescent="0.2">
      <c r="A280" s="467"/>
      <c r="B280" s="459"/>
      <c r="C280" s="459"/>
      <c r="D280" s="459" t="s">
        <v>1033</v>
      </c>
      <c r="E280" s="505"/>
      <c r="F280" s="460">
        <f>SUM('Príloha 2019'!F701)</f>
        <v>0</v>
      </c>
      <c r="G280" s="460">
        <f>SUM('Príloha 2019'!G701)</f>
        <v>10.1</v>
      </c>
      <c r="H280" s="460">
        <f>SUM('Príloha 2019'!H701)</f>
        <v>0</v>
      </c>
      <c r="I280" s="460">
        <f>SUM('Príloha 2019'!I701)</f>
        <v>505</v>
      </c>
      <c r="J280" s="460">
        <f>SUM('Príloha 2019'!J701)</f>
        <v>1700</v>
      </c>
      <c r="K280" s="460">
        <f>SUM('Príloha 2019'!K701)</f>
        <v>0</v>
      </c>
      <c r="L280" s="460">
        <f>SUM('Príloha 2019'!L701)</f>
        <v>0</v>
      </c>
      <c r="M280" s="488"/>
    </row>
    <row r="281" spans="1:13" s="400" customFormat="1" x14ac:dyDescent="0.2">
      <c r="A281" s="402"/>
      <c r="B281" s="84"/>
      <c r="C281" s="84"/>
      <c r="D281" s="404" t="s">
        <v>895</v>
      </c>
      <c r="E281" s="407"/>
      <c r="F281" s="460">
        <f>SUM('Príloha 2019'!F702)</f>
        <v>0</v>
      </c>
      <c r="G281" s="460">
        <f>SUM('Príloha 2019'!G702)</f>
        <v>0</v>
      </c>
      <c r="H281" s="460">
        <f>SUM('Príloha 2019'!H702)</f>
        <v>0</v>
      </c>
      <c r="I281" s="460">
        <f>SUM('Príloha 2019'!I702)</f>
        <v>0</v>
      </c>
      <c r="J281" s="460">
        <f>SUM('Príloha 2019'!J702)</f>
        <v>0</v>
      </c>
      <c r="K281" s="460">
        <f>SUM('Príloha 2019'!K702)</f>
        <v>0</v>
      </c>
      <c r="L281" s="460">
        <f>SUM('Príloha 2019'!L702)</f>
        <v>0</v>
      </c>
      <c r="M281" s="1"/>
    </row>
    <row r="282" spans="1:13" s="400" customFormat="1" x14ac:dyDescent="0.2">
      <c r="A282" s="402"/>
      <c r="B282" s="84"/>
      <c r="C282" s="84"/>
      <c r="D282" s="404" t="s">
        <v>927</v>
      </c>
      <c r="E282" s="407"/>
      <c r="F282" s="460">
        <f>SUM('Príloha 2019'!F703)</f>
        <v>15.7</v>
      </c>
      <c r="G282" s="460">
        <f>SUM('Príloha 2019'!G703)</f>
        <v>0</v>
      </c>
      <c r="H282" s="460">
        <f>SUM('Príloha 2019'!H703)</f>
        <v>30</v>
      </c>
      <c r="I282" s="460">
        <f>SUM('Príloha 2019'!I703)</f>
        <v>691.5</v>
      </c>
      <c r="J282" s="460">
        <f>SUM('Príloha 2019'!J703)</f>
        <v>9.6999999999999993</v>
      </c>
      <c r="K282" s="460">
        <f>SUM('Príloha 2019'!K703)</f>
        <v>0</v>
      </c>
      <c r="L282" s="460">
        <f>SUM('Príloha 2019'!L703)</f>
        <v>0</v>
      </c>
      <c r="M282" s="488"/>
    </row>
    <row r="283" spans="1:13" s="400" customFormat="1" x14ac:dyDescent="0.2">
      <c r="A283" s="402"/>
      <c r="B283" s="84"/>
      <c r="C283" s="84"/>
      <c r="D283" s="404" t="s">
        <v>928</v>
      </c>
      <c r="E283" s="407"/>
      <c r="F283" s="460">
        <f>SUM('Príloha 2019'!F704)</f>
        <v>122.6</v>
      </c>
      <c r="G283" s="460">
        <f>SUM('Príloha 2019'!G704)</f>
        <v>219.2</v>
      </c>
      <c r="H283" s="460">
        <f>SUM('Príloha 2019'!H704)</f>
        <v>0</v>
      </c>
      <c r="I283" s="460">
        <f>SUM('Príloha 2019'!I704)</f>
        <v>0</v>
      </c>
      <c r="J283" s="460">
        <f>SUM('Príloha 2019'!J704)</f>
        <v>0</v>
      </c>
      <c r="K283" s="460">
        <f>SUM('Príloha 2019'!K704)</f>
        <v>0</v>
      </c>
      <c r="L283" s="460">
        <f>SUM('Príloha 2019'!L704)</f>
        <v>0</v>
      </c>
      <c r="M283" s="465"/>
    </row>
    <row r="284" spans="1:13" s="466" customFormat="1" x14ac:dyDescent="0.2">
      <c r="A284" s="467"/>
      <c r="B284" s="459"/>
      <c r="C284" s="459"/>
      <c r="D284" s="468" t="s">
        <v>976</v>
      </c>
      <c r="E284" s="470"/>
      <c r="F284" s="460">
        <f>SUM('Príloha 2019'!F705)</f>
        <v>0</v>
      </c>
      <c r="G284" s="460">
        <f>SUM('Príloha 2019'!G705)</f>
        <v>1.8</v>
      </c>
      <c r="H284" s="460">
        <f>SUM('Príloha 2019'!H705)</f>
        <v>10</v>
      </c>
      <c r="I284" s="460">
        <f>SUM('Príloha 2019'!I705)</f>
        <v>10</v>
      </c>
      <c r="J284" s="460">
        <f>SUM('Príloha 2019'!J705)</f>
        <v>191</v>
      </c>
      <c r="K284" s="460">
        <f>SUM('Príloha 2019'!K705)</f>
        <v>0</v>
      </c>
      <c r="L284" s="460">
        <f>SUM('Príloha 2019'!L705)</f>
        <v>0</v>
      </c>
      <c r="M284" s="465"/>
    </row>
    <row r="285" spans="1:13" s="400" customFormat="1" x14ac:dyDescent="0.2">
      <c r="A285" s="402"/>
      <c r="B285" s="84"/>
      <c r="C285" s="84"/>
      <c r="D285" s="404" t="s">
        <v>915</v>
      </c>
      <c r="E285" s="407"/>
      <c r="F285" s="460">
        <f>SUM('Príloha 2019'!F706)</f>
        <v>30</v>
      </c>
      <c r="G285" s="460">
        <f>SUM('Príloha 2019'!G706)</f>
        <v>0</v>
      </c>
      <c r="H285" s="460">
        <f>SUM('Príloha 2019'!H706)</f>
        <v>0</v>
      </c>
      <c r="I285" s="460">
        <f>SUM('Príloha 2019'!I706)</f>
        <v>0</v>
      </c>
      <c r="J285" s="460">
        <f>SUM('Príloha 2019'!J706)</f>
        <v>0</v>
      </c>
      <c r="K285" s="460">
        <f>SUM('Príloha 2019'!K706)</f>
        <v>0</v>
      </c>
      <c r="L285" s="460">
        <f>SUM('Príloha 2019'!L706)</f>
        <v>0</v>
      </c>
      <c r="M285" s="1"/>
    </row>
    <row r="286" spans="1:13" s="400" customFormat="1" x14ac:dyDescent="0.2">
      <c r="A286" s="402"/>
      <c r="B286" s="84"/>
      <c r="C286" s="84"/>
      <c r="D286" s="404" t="s">
        <v>896</v>
      </c>
      <c r="E286" s="407"/>
      <c r="F286" s="460">
        <f>SUM('Príloha 2019'!F707)</f>
        <v>0</v>
      </c>
      <c r="G286" s="460">
        <f>SUM('Príloha 2019'!G707)</f>
        <v>0</v>
      </c>
      <c r="H286" s="460">
        <f>SUM('Príloha 2019'!H707)</f>
        <v>0</v>
      </c>
      <c r="I286" s="460">
        <f>SUM('Príloha 2019'!I707)</f>
        <v>0</v>
      </c>
      <c r="J286" s="460">
        <f>SUM('Príloha 2019'!J707)</f>
        <v>0</v>
      </c>
      <c r="K286" s="460">
        <f>SUM('Príloha 2019'!K707)</f>
        <v>0</v>
      </c>
      <c r="L286" s="460">
        <f>SUM('Príloha 2019'!L707)</f>
        <v>0</v>
      </c>
    </row>
    <row r="287" spans="1:13" s="400" customFormat="1" x14ac:dyDescent="0.2">
      <c r="A287" s="402"/>
      <c r="B287" s="84"/>
      <c r="C287" s="84"/>
      <c r="D287" s="404" t="s">
        <v>897</v>
      </c>
      <c r="E287" s="407"/>
      <c r="F287" s="460">
        <f>SUM('Príloha 2019'!F708)</f>
        <v>0</v>
      </c>
      <c r="G287" s="460">
        <f>SUM('Príloha 2019'!G708)</f>
        <v>0</v>
      </c>
      <c r="H287" s="460">
        <f>SUM('Príloha 2019'!H708)</f>
        <v>0</v>
      </c>
      <c r="I287" s="460">
        <f>SUM('Príloha 2019'!I708)</f>
        <v>0</v>
      </c>
      <c r="J287" s="460">
        <f>SUM('Príloha 2019'!J708)</f>
        <v>0</v>
      </c>
      <c r="K287" s="460">
        <f>SUM('Príloha 2019'!K708)</f>
        <v>0</v>
      </c>
      <c r="L287" s="460">
        <f>SUM('Príloha 2019'!L708)</f>
        <v>0</v>
      </c>
    </row>
    <row r="288" spans="1:13" s="400" customFormat="1" x14ac:dyDescent="0.2">
      <c r="A288" s="402"/>
      <c r="B288" s="84"/>
      <c r="C288" s="84"/>
      <c r="D288" s="404" t="s">
        <v>900</v>
      </c>
      <c r="E288" s="407"/>
      <c r="F288" s="460">
        <f>SUM('Príloha 2019'!F709)</f>
        <v>0</v>
      </c>
      <c r="G288" s="460">
        <f>SUM('Príloha 2019'!G709)</f>
        <v>0</v>
      </c>
      <c r="H288" s="460">
        <f>SUM('Príloha 2019'!H709)</f>
        <v>0</v>
      </c>
      <c r="I288" s="460">
        <f>SUM('Príloha 2019'!I709)</f>
        <v>0</v>
      </c>
      <c r="J288" s="460">
        <f>SUM('Príloha 2019'!J709)</f>
        <v>0</v>
      </c>
      <c r="K288" s="460">
        <f>SUM('Príloha 2019'!K709)</f>
        <v>0</v>
      </c>
      <c r="L288" s="460">
        <f>SUM('Príloha 2019'!L709)</f>
        <v>0</v>
      </c>
    </row>
    <row r="289" spans="1:13" s="400" customFormat="1" ht="11.25" customHeight="1" x14ac:dyDescent="0.2">
      <c r="A289" s="402"/>
      <c r="B289" s="84"/>
      <c r="C289" s="84"/>
      <c r="D289" s="404" t="s">
        <v>898</v>
      </c>
      <c r="E289" s="407"/>
      <c r="F289" s="460">
        <f>SUM('Príloha 2019'!F710)</f>
        <v>1.1000000000000001</v>
      </c>
      <c r="G289" s="460">
        <f>SUM('Príloha 2019'!G710)</f>
        <v>0</v>
      </c>
      <c r="H289" s="460">
        <f>SUM('Príloha 2019'!H710)</f>
        <v>0</v>
      </c>
      <c r="I289" s="460">
        <f>SUM('Príloha 2019'!I710)</f>
        <v>0</v>
      </c>
      <c r="J289" s="460">
        <f>SUM('Príloha 2019'!J710)</f>
        <v>0</v>
      </c>
      <c r="K289" s="460">
        <f>SUM('Príloha 2019'!K710)</f>
        <v>0</v>
      </c>
      <c r="L289" s="460">
        <f>SUM('Príloha 2019'!L710)</f>
        <v>0</v>
      </c>
      <c r="M289" s="465"/>
    </row>
    <row r="290" spans="1:13" s="400" customFormat="1" x14ac:dyDescent="0.2">
      <c r="A290" s="402"/>
      <c r="B290" s="84"/>
      <c r="C290" s="84"/>
      <c r="D290" s="404" t="s">
        <v>899</v>
      </c>
      <c r="E290" s="407"/>
      <c r="F290" s="460">
        <f>SUM('Príloha 2019'!F711)</f>
        <v>0</v>
      </c>
      <c r="G290" s="460">
        <f>SUM('Príloha 2019'!G711)</f>
        <v>0</v>
      </c>
      <c r="H290" s="460">
        <f>SUM('Príloha 2019'!H711)</f>
        <v>0</v>
      </c>
      <c r="I290" s="460">
        <f>SUM('Príloha 2019'!I711)</f>
        <v>0</v>
      </c>
      <c r="J290" s="460">
        <f>SUM('Príloha 2019'!J711)</f>
        <v>0</v>
      </c>
      <c r="K290" s="460">
        <f>SUM('Príloha 2019'!K711)</f>
        <v>0</v>
      </c>
      <c r="L290" s="460">
        <f>SUM('Príloha 2019'!L711)</f>
        <v>0</v>
      </c>
    </row>
    <row r="291" spans="1:13" s="466" customFormat="1" x14ac:dyDescent="0.2">
      <c r="A291" s="467"/>
      <c r="B291" s="459"/>
      <c r="C291" s="459"/>
      <c r="D291" s="468" t="s">
        <v>1093</v>
      </c>
      <c r="E291" s="470"/>
      <c r="F291" s="460">
        <f>SUM('Príloha 2019'!F712)</f>
        <v>0</v>
      </c>
      <c r="G291" s="460">
        <f>SUM('Príloha 2019'!G712)</f>
        <v>0</v>
      </c>
      <c r="H291" s="460">
        <f>SUM('Príloha 2019'!H712)</f>
        <v>0</v>
      </c>
      <c r="I291" s="460">
        <f>SUM('Príloha 2019'!I712)</f>
        <v>60</v>
      </c>
      <c r="J291" s="460">
        <f>SUM('Príloha 2019'!J712)</f>
        <v>0</v>
      </c>
      <c r="K291" s="460">
        <f>SUM('Príloha 2019'!K712)</f>
        <v>0</v>
      </c>
      <c r="L291" s="460">
        <f>SUM('Príloha 2019'!L712)</f>
        <v>0</v>
      </c>
      <c r="M291" s="488"/>
    </row>
    <row r="292" spans="1:13" s="400" customFormat="1" x14ac:dyDescent="0.2">
      <c r="A292" s="402"/>
      <c r="B292" s="100">
        <v>700</v>
      </c>
      <c r="C292" s="84"/>
      <c r="D292" s="436" t="s">
        <v>925</v>
      </c>
      <c r="E292" s="406" t="s">
        <v>743</v>
      </c>
      <c r="F292" s="148">
        <f>SUM('Príloha 2019'!F713)</f>
        <v>5</v>
      </c>
      <c r="G292" s="148">
        <f>SUM('Príloha 2019'!G713)</f>
        <v>1.2</v>
      </c>
      <c r="H292" s="148">
        <f>SUM('Príloha 2019'!H713)</f>
        <v>13</v>
      </c>
      <c r="I292" s="148">
        <f>SUM('Príloha 2019'!I713)</f>
        <v>291.7</v>
      </c>
      <c r="J292" s="148">
        <f>SUM('Príloha 2019'!J713)</f>
        <v>5.8</v>
      </c>
      <c r="K292" s="148">
        <f>SUM('Príloha 2019'!K713)</f>
        <v>0</v>
      </c>
      <c r="L292" s="148">
        <f>SUM('Príloha 2019'!L713)</f>
        <v>0</v>
      </c>
    </row>
    <row r="293" spans="1:13" s="400" customFormat="1" x14ac:dyDescent="0.2">
      <c r="A293" s="402"/>
      <c r="B293" s="84"/>
      <c r="C293" s="84"/>
      <c r="D293" s="404" t="s">
        <v>926</v>
      </c>
      <c r="E293" s="407"/>
      <c r="F293" s="460">
        <f>SUM('Príloha 2019'!F714)</f>
        <v>5</v>
      </c>
      <c r="G293" s="460">
        <f>SUM('Príloha 2019'!G714)</f>
        <v>1.2</v>
      </c>
      <c r="H293" s="460">
        <f>SUM('Príloha 2019'!H714)</f>
        <v>13</v>
      </c>
      <c r="I293" s="460">
        <f>SUM('Príloha 2019'!I714)</f>
        <v>291.7</v>
      </c>
      <c r="J293" s="460">
        <f>SUM('Príloha 2019'!J714)</f>
        <v>5.8</v>
      </c>
      <c r="K293" s="460">
        <f>SUM('Príloha 2019'!K714)</f>
        <v>0</v>
      </c>
      <c r="L293" s="460">
        <f>SUM('Príloha 2019'!L714)</f>
        <v>0</v>
      </c>
      <c r="M293" s="489"/>
    </row>
    <row r="294" spans="1:13" s="466" customFormat="1" x14ac:dyDescent="0.2">
      <c r="A294" s="467"/>
      <c r="B294" s="459"/>
      <c r="C294" s="459"/>
      <c r="D294" s="472" t="s">
        <v>1021</v>
      </c>
      <c r="E294" s="406" t="s">
        <v>1018</v>
      </c>
      <c r="F294" s="148">
        <f>SUM('Príloha 2019'!F715)</f>
        <v>0</v>
      </c>
      <c r="G294" s="148">
        <f>SUM('Príloha 2019'!G715)</f>
        <v>0</v>
      </c>
      <c r="H294" s="148">
        <f>SUM('Príloha 2019'!H715)</f>
        <v>37.5</v>
      </c>
      <c r="I294" s="148">
        <f>SUM('Príloha 2019'!I715)</f>
        <v>0</v>
      </c>
      <c r="J294" s="148">
        <f>SUM('Príloha 2019'!J715)</f>
        <v>116</v>
      </c>
      <c r="K294" s="148">
        <f>SUM('Príloha 2019'!K715)</f>
        <v>0</v>
      </c>
      <c r="L294" s="148">
        <f>SUM('Príloha 2019'!L715)</f>
        <v>0</v>
      </c>
      <c r="M294" s="465"/>
    </row>
    <row r="295" spans="1:13" s="466" customFormat="1" x14ac:dyDescent="0.2">
      <c r="A295" s="467"/>
      <c r="B295" s="459"/>
      <c r="C295" s="459"/>
      <c r="D295" s="468" t="s">
        <v>1022</v>
      </c>
      <c r="E295" s="470"/>
      <c r="F295" s="460">
        <f>SUM('Príloha 2019'!F716)</f>
        <v>0</v>
      </c>
      <c r="G295" s="460">
        <f>SUM('Príloha 2019'!G716)</f>
        <v>0</v>
      </c>
      <c r="H295" s="460">
        <f>SUM('Príloha 2019'!H716)</f>
        <v>37.5</v>
      </c>
      <c r="I295" s="460">
        <f>SUM('Príloha 2019'!I716)</f>
        <v>0</v>
      </c>
      <c r="J295" s="460">
        <f>SUM('Príloha 2019'!J716)</f>
        <v>116</v>
      </c>
      <c r="K295" s="460">
        <f>SUM('Príloha 2019'!K716)</f>
        <v>0</v>
      </c>
      <c r="L295" s="460">
        <f>SUM('Príloha 2019'!L716)</f>
        <v>0</v>
      </c>
      <c r="M295" s="489"/>
    </row>
    <row r="296" spans="1:13" ht="11.25" customHeight="1" x14ac:dyDescent="0.2">
      <c r="A296" s="10"/>
      <c r="B296" s="34"/>
      <c r="C296" s="34"/>
      <c r="D296" s="39" t="s">
        <v>736</v>
      </c>
      <c r="E296" s="35"/>
      <c r="F296" s="290">
        <f>SUM('Príloha 2019'!F717)</f>
        <v>2609.6000000000004</v>
      </c>
      <c r="G296" s="290">
        <f>SUM('Príloha 2019'!G717)</f>
        <v>2808.5</v>
      </c>
      <c r="H296" s="290">
        <f>SUM('Príloha 2019'!H717)</f>
        <v>3016.3</v>
      </c>
      <c r="I296" s="290">
        <f>SUM('Príloha 2019'!I717)</f>
        <v>3246.7</v>
      </c>
      <c r="J296" s="290">
        <f>SUM('Príloha 2019'!J717)</f>
        <v>3398.2</v>
      </c>
      <c r="K296" s="290">
        <f>SUM('Príloha 2019'!K717)</f>
        <v>3365.2</v>
      </c>
      <c r="L296" s="290">
        <f>SUM('Príloha 2019'!L717)</f>
        <v>3366.2</v>
      </c>
    </row>
    <row r="297" spans="1:13" s="465" customFormat="1" ht="15" customHeight="1" x14ac:dyDescent="0.2">
      <c r="A297" s="401"/>
      <c r="B297" s="354"/>
      <c r="C297" s="354"/>
      <c r="D297" s="354" t="s">
        <v>205</v>
      </c>
      <c r="E297" s="355"/>
      <c r="F297" s="355">
        <f>SUM('Príloha 2019'!F718)</f>
        <v>1612.9</v>
      </c>
      <c r="G297" s="355">
        <f>SUM('Príloha 2019'!G718)</f>
        <v>1731.9999999999998</v>
      </c>
      <c r="H297" s="355">
        <f>SUM('Príloha 2019'!H718)</f>
        <v>1865.1</v>
      </c>
      <c r="I297" s="355">
        <f>SUM('Príloha 2019'!I718)</f>
        <v>1958.6999999999998</v>
      </c>
      <c r="J297" s="355">
        <f>SUM('Príloha 2019'!J718)</f>
        <v>2017.7999999999997</v>
      </c>
      <c r="K297" s="355">
        <f>SUM('Príloha 2019'!K718)</f>
        <v>1968.7999999999997</v>
      </c>
      <c r="L297" s="355">
        <f>SUM('Príloha 2019'!L718)</f>
        <v>1969.7999999999997</v>
      </c>
    </row>
    <row r="298" spans="1:13" s="465" customFormat="1" ht="11.25" customHeight="1" x14ac:dyDescent="0.2">
      <c r="A298" s="401"/>
      <c r="B298" s="582" t="s">
        <v>826</v>
      </c>
      <c r="C298" s="583"/>
      <c r="D298" s="100" t="s">
        <v>827</v>
      </c>
      <c r="E298" s="148"/>
      <c r="F298" s="148">
        <f>SUM('Príloha 2019'!F721)</f>
        <v>794.5</v>
      </c>
      <c r="G298" s="148">
        <f>SUM('Príloha 2019'!G721)</f>
        <v>844.49999999999989</v>
      </c>
      <c r="H298" s="148">
        <f>SUM('Príloha 2019'!H721)</f>
        <v>842.1</v>
      </c>
      <c r="I298" s="148">
        <f>SUM('Príloha 2019'!I721)</f>
        <v>915.99999999999989</v>
      </c>
      <c r="J298" s="148">
        <f>SUM('Príloha 2019'!J721)</f>
        <v>951.49999999999989</v>
      </c>
      <c r="K298" s="148">
        <f>SUM('Príloha 2019'!K721)</f>
        <v>951.49999999999989</v>
      </c>
      <c r="L298" s="148">
        <f>SUM('Príloha 2019'!L721)</f>
        <v>951.49999999999989</v>
      </c>
    </row>
    <row r="299" spans="1:13" s="1" customFormat="1" ht="11.25" customHeight="1" x14ac:dyDescent="0.2">
      <c r="A299" s="8"/>
      <c r="B299" s="36"/>
      <c r="C299" s="36"/>
      <c r="D299" s="84" t="s">
        <v>280</v>
      </c>
      <c r="E299" s="148"/>
      <c r="F299" s="460">
        <f>SUM('Príloha 2019'!F722)</f>
        <v>505.8</v>
      </c>
      <c r="G299" s="460">
        <f>SUM('Príloha 2019'!G722)</f>
        <v>522.29999999999995</v>
      </c>
      <c r="H299" s="460">
        <f>SUM('Príloha 2019'!H722)</f>
        <v>518.20000000000005</v>
      </c>
      <c r="I299" s="460">
        <f>SUM('Príloha 2019'!I722)</f>
        <v>554.9</v>
      </c>
      <c r="J299" s="460">
        <f>SUM('Príloha 2019'!J722)</f>
        <v>599</v>
      </c>
      <c r="K299" s="460">
        <f>SUM('Príloha 2019'!K722)</f>
        <v>599</v>
      </c>
      <c r="L299" s="460">
        <f>SUM('Príloha 2019'!L722)</f>
        <v>599</v>
      </c>
      <c r="M299" s="488"/>
    </row>
    <row r="300" spans="1:13" s="1" customFormat="1" ht="11.25" customHeight="1" x14ac:dyDescent="0.2">
      <c r="A300" s="8"/>
      <c r="B300" s="36"/>
      <c r="C300" s="36"/>
      <c r="D300" s="84" t="s">
        <v>279</v>
      </c>
      <c r="E300" s="148"/>
      <c r="F300" s="460">
        <f>SUM('Príloha 2019'!F723)</f>
        <v>186.9</v>
      </c>
      <c r="G300" s="460">
        <f>SUM('Príloha 2019'!G723)</f>
        <v>193</v>
      </c>
      <c r="H300" s="460">
        <f>SUM('Príloha 2019'!H723)</f>
        <v>191.4</v>
      </c>
      <c r="I300" s="460">
        <f>SUM('Príloha 2019'!I723)</f>
        <v>205.7</v>
      </c>
      <c r="J300" s="460">
        <f>SUM('Príloha 2019'!J723)</f>
        <v>221.4</v>
      </c>
      <c r="K300" s="460">
        <f>SUM('Príloha 2019'!K723)</f>
        <v>221.4</v>
      </c>
      <c r="L300" s="460">
        <f>SUM('Príloha 2019'!L723)</f>
        <v>221.4</v>
      </c>
      <c r="M300" s="488"/>
    </row>
    <row r="301" spans="1:13" s="1" customFormat="1" ht="11.25" customHeight="1" x14ac:dyDescent="0.2">
      <c r="A301" s="8"/>
      <c r="B301" s="36"/>
      <c r="C301" s="36"/>
      <c r="D301" s="84" t="s">
        <v>162</v>
      </c>
      <c r="E301" s="148"/>
      <c r="F301" s="460">
        <f>SUM('Príloha 2019'!F724)</f>
        <v>101.8</v>
      </c>
      <c r="G301" s="460">
        <f>SUM('Príloha 2019'!G724)</f>
        <v>127.8</v>
      </c>
      <c r="H301" s="460">
        <f>SUM('Príloha 2019'!H724)</f>
        <v>131.1</v>
      </c>
      <c r="I301" s="460">
        <f>SUM('Príloha 2019'!I724)</f>
        <v>154</v>
      </c>
      <c r="J301" s="460">
        <f>SUM('Príloha 2019'!J724)</f>
        <v>129.69999999999999</v>
      </c>
      <c r="K301" s="460">
        <f>SUM('Príloha 2019'!K724)</f>
        <v>129.69999999999999</v>
      </c>
      <c r="L301" s="460">
        <f>SUM('Príloha 2019'!L724)</f>
        <v>129.69999999999999</v>
      </c>
      <c r="M301" s="489"/>
    </row>
    <row r="302" spans="1:13" s="1" customFormat="1" ht="11.25" customHeight="1" x14ac:dyDescent="0.2">
      <c r="A302" s="8"/>
      <c r="B302" s="36"/>
      <c r="C302" s="36"/>
      <c r="D302" s="84" t="s">
        <v>828</v>
      </c>
      <c r="E302" s="148"/>
      <c r="F302" s="460">
        <f>SUM('Príloha 2019'!F725)</f>
        <v>0</v>
      </c>
      <c r="G302" s="460">
        <f>SUM('Príloha 2019'!G725)</f>
        <v>1.4</v>
      </c>
      <c r="H302" s="460">
        <f>SUM('Príloha 2019'!H725)</f>
        <v>1.4</v>
      </c>
      <c r="I302" s="460">
        <f>SUM('Príloha 2019'!I725)</f>
        <v>1.4</v>
      </c>
      <c r="J302" s="460">
        <f>SUM('Príloha 2019'!J725)</f>
        <v>1.4</v>
      </c>
      <c r="K302" s="460">
        <f>SUM('Príloha 2019'!K725)</f>
        <v>1.4</v>
      </c>
      <c r="L302" s="460">
        <f>SUM('Príloha 2019'!L725)</f>
        <v>1.4</v>
      </c>
      <c r="M302" s="315"/>
    </row>
    <row r="303" spans="1:13" s="465" customFormat="1" ht="11.25" customHeight="1" x14ac:dyDescent="0.2">
      <c r="A303" s="401"/>
      <c r="B303" s="582" t="s">
        <v>829</v>
      </c>
      <c r="C303" s="583"/>
      <c r="D303" s="100" t="s">
        <v>830</v>
      </c>
      <c r="E303" s="148"/>
      <c r="F303" s="148">
        <f>SUM('Príloha 2019'!F726)</f>
        <v>81.499999999999986</v>
      </c>
      <c r="G303" s="148">
        <f>SUM('Príloha 2019'!G726)</f>
        <v>119</v>
      </c>
      <c r="H303" s="148">
        <f>SUM('Príloha 2019'!H726)</f>
        <v>143.69999999999999</v>
      </c>
      <c r="I303" s="148">
        <f>SUM('Príloha 2019'!I726)</f>
        <v>142.79999999999998</v>
      </c>
      <c r="J303" s="148">
        <f>SUM('Príloha 2019'!J726)</f>
        <v>162.49999999999997</v>
      </c>
      <c r="K303" s="148">
        <f>SUM('Príloha 2019'!K726)</f>
        <v>163.49999999999997</v>
      </c>
      <c r="L303" s="148">
        <f>SUM('Príloha 2019'!L726)</f>
        <v>164.49999999999997</v>
      </c>
      <c r="M303" s="474"/>
    </row>
    <row r="304" spans="1:13" s="1" customFormat="1" ht="11.25" customHeight="1" x14ac:dyDescent="0.2">
      <c r="A304" s="8"/>
      <c r="B304" s="36"/>
      <c r="C304" s="36"/>
      <c r="D304" s="84" t="s">
        <v>831</v>
      </c>
      <c r="E304" s="148"/>
      <c r="F304" s="460">
        <f>SUM('Príloha 2019'!F727)</f>
        <v>11.3</v>
      </c>
      <c r="G304" s="460">
        <f>SUM('Príloha 2019'!G727)</f>
        <v>10.8</v>
      </c>
      <c r="H304" s="460">
        <f>SUM('Príloha 2019'!H727)</f>
        <v>7</v>
      </c>
      <c r="I304" s="460">
        <f>SUM('Príloha 2019'!I727)</f>
        <v>9.8000000000000007</v>
      </c>
      <c r="J304" s="460">
        <f>SUM('Príloha 2019'!J727)</f>
        <v>9.5</v>
      </c>
      <c r="K304" s="460">
        <f>SUM('Príloha 2019'!K727)</f>
        <v>9.5</v>
      </c>
      <c r="L304" s="460">
        <f>SUM('Príloha 2019'!L727)</f>
        <v>9.5</v>
      </c>
      <c r="M304" s="489"/>
    </row>
    <row r="305" spans="1:13" s="1" customFormat="1" ht="11.25" customHeight="1" x14ac:dyDescent="0.2">
      <c r="A305" s="8"/>
      <c r="B305" s="36"/>
      <c r="C305" s="36"/>
      <c r="D305" s="84" t="s">
        <v>859</v>
      </c>
      <c r="E305" s="148"/>
      <c r="F305" s="460">
        <f>SUM('Príloha 2019'!F728)</f>
        <v>11.8</v>
      </c>
      <c r="G305" s="460">
        <f>SUM('Príloha 2019'!G728)</f>
        <v>16.5</v>
      </c>
      <c r="H305" s="460">
        <f>SUM('Príloha 2019'!H728)</f>
        <v>13.9</v>
      </c>
      <c r="I305" s="460">
        <f>SUM('Príloha 2019'!I728)</f>
        <v>15.3</v>
      </c>
      <c r="J305" s="460">
        <f>SUM('Príloha 2019'!J728)</f>
        <v>24.1</v>
      </c>
      <c r="K305" s="460">
        <f>SUM('Príloha 2019'!K728)</f>
        <v>24.1</v>
      </c>
      <c r="L305" s="460">
        <f>SUM('Príloha 2019'!L728)</f>
        <v>24.1</v>
      </c>
      <c r="M305" s="489"/>
    </row>
    <row r="306" spans="1:13" s="1" customFormat="1" ht="11.25" customHeight="1" x14ac:dyDescent="0.2">
      <c r="A306" s="8"/>
      <c r="B306" s="36"/>
      <c r="C306" s="36"/>
      <c r="D306" s="84" t="s">
        <v>832</v>
      </c>
      <c r="E306" s="148"/>
      <c r="F306" s="460">
        <f>SUM('Príloha 2019'!F729)</f>
        <v>34.799999999999997</v>
      </c>
      <c r="G306" s="460">
        <f>SUM('Príloha 2019'!G729)</f>
        <v>18.5</v>
      </c>
      <c r="H306" s="460">
        <f>SUM('Príloha 2019'!H729)</f>
        <v>32.799999999999997</v>
      </c>
      <c r="I306" s="460">
        <f>SUM('Príloha 2019'!I729)</f>
        <v>20.2</v>
      </c>
      <c r="J306" s="460">
        <f>SUM('Príloha 2019'!J729)</f>
        <v>42.6</v>
      </c>
      <c r="K306" s="460">
        <f>SUM('Príloha 2019'!K729)</f>
        <v>42.6</v>
      </c>
      <c r="L306" s="460">
        <f>SUM('Príloha 2019'!L729)</f>
        <v>42.6</v>
      </c>
      <c r="M306" s="489"/>
    </row>
    <row r="307" spans="1:13" s="455" customFormat="1" ht="11.25" customHeight="1" x14ac:dyDescent="0.2">
      <c r="A307" s="8"/>
      <c r="B307" s="457"/>
      <c r="C307" s="457"/>
      <c r="D307" s="459" t="s">
        <v>1153</v>
      </c>
      <c r="E307" s="148"/>
      <c r="F307" s="460">
        <f>SUM('Príloha 2019'!F730)</f>
        <v>0</v>
      </c>
      <c r="G307" s="460">
        <f>SUM('Príloha 2019'!G730)</f>
        <v>0</v>
      </c>
      <c r="H307" s="460">
        <f>SUM('Príloha 2019'!H730)</f>
        <v>0</v>
      </c>
      <c r="I307" s="460">
        <f>SUM('Príloha 2019'!I730)</f>
        <v>5.2</v>
      </c>
      <c r="J307" s="460">
        <f>SUM('Príloha 2019'!J730)</f>
        <v>3.3</v>
      </c>
      <c r="K307" s="460">
        <f>SUM('Príloha 2019'!K730)</f>
        <v>3.3</v>
      </c>
      <c r="L307" s="460">
        <f>SUM('Príloha 2019'!L730)</f>
        <v>3.3</v>
      </c>
      <c r="M307" s="489"/>
    </row>
    <row r="308" spans="1:13" s="455" customFormat="1" ht="11.25" customHeight="1" x14ac:dyDescent="0.2">
      <c r="A308" s="8"/>
      <c r="B308" s="457"/>
      <c r="C308" s="457"/>
      <c r="D308" s="459" t="s">
        <v>1094</v>
      </c>
      <c r="E308" s="148"/>
      <c r="F308" s="460">
        <f>SUM('Príloha 2019'!F731)</f>
        <v>0</v>
      </c>
      <c r="G308" s="460">
        <f>SUM('Príloha 2019'!G731)</f>
        <v>0</v>
      </c>
      <c r="H308" s="460">
        <f>SUM('Príloha 2019'!H731)</f>
        <v>0</v>
      </c>
      <c r="I308" s="460">
        <f>SUM('Príloha 2019'!I731)</f>
        <v>2</v>
      </c>
      <c r="J308" s="460">
        <f>SUM('Príloha 2019'!J731)</f>
        <v>1.5</v>
      </c>
      <c r="K308" s="460">
        <f>SUM('Príloha 2019'!K731)</f>
        <v>1.5</v>
      </c>
      <c r="L308" s="460">
        <f>SUM('Príloha 2019'!L731)</f>
        <v>1.5</v>
      </c>
      <c r="M308" s="489"/>
    </row>
    <row r="309" spans="1:13" s="1" customFormat="1" ht="11.25" customHeight="1" x14ac:dyDescent="0.2">
      <c r="A309" s="8"/>
      <c r="B309" s="36"/>
      <c r="C309" s="36"/>
      <c r="D309" s="84" t="s">
        <v>1014</v>
      </c>
      <c r="E309" s="148"/>
      <c r="F309" s="460">
        <f>SUM('Príloha 2019'!F732)</f>
        <v>0</v>
      </c>
      <c r="G309" s="460">
        <f>SUM('Príloha 2019'!G732)</f>
        <v>49.8</v>
      </c>
      <c r="H309" s="460">
        <f>SUM('Príloha 2019'!H732)</f>
        <v>66</v>
      </c>
      <c r="I309" s="460">
        <f>SUM('Príloha 2019'!I732)</f>
        <v>66</v>
      </c>
      <c r="J309" s="460">
        <f>SUM('Príloha 2019'!J732)</f>
        <v>50.1</v>
      </c>
      <c r="K309" s="460">
        <f>SUM('Príloha 2019'!K732)</f>
        <v>51.1</v>
      </c>
      <c r="L309" s="460">
        <f>SUM('Príloha 2019'!L732)</f>
        <v>52.1</v>
      </c>
      <c r="M309" s="489"/>
    </row>
    <row r="310" spans="1:13" s="455" customFormat="1" ht="11.25" customHeight="1" x14ac:dyDescent="0.2">
      <c r="A310" s="8"/>
      <c r="B310" s="457"/>
      <c r="C310" s="457"/>
      <c r="D310" s="459" t="s">
        <v>1143</v>
      </c>
      <c r="E310" s="148"/>
      <c r="F310" s="460">
        <f>SUM('Príloha 2019'!F733)</f>
        <v>0</v>
      </c>
      <c r="G310" s="460">
        <f>SUM('Príloha 2019'!G733)</f>
        <v>0</v>
      </c>
      <c r="H310" s="460">
        <f>SUM('Príloha 2019'!H733)</f>
        <v>0</v>
      </c>
      <c r="I310" s="460">
        <f>SUM('Príloha 2019'!I733)</f>
        <v>2</v>
      </c>
      <c r="J310" s="460">
        <f>SUM('Príloha 2019'!J733)</f>
        <v>4.5999999999999996</v>
      </c>
      <c r="K310" s="460">
        <f>SUM('Príloha 2019'!K733)</f>
        <v>4.5999999999999996</v>
      </c>
      <c r="L310" s="460">
        <f>SUM('Príloha 2019'!L733)</f>
        <v>4.5999999999999996</v>
      </c>
      <c r="M310" s="489"/>
    </row>
    <row r="311" spans="1:13" s="1" customFormat="1" ht="11.25" customHeight="1" x14ac:dyDescent="0.2">
      <c r="A311" s="8"/>
      <c r="B311" s="36"/>
      <c r="C311" s="36"/>
      <c r="D311" s="84" t="s">
        <v>76</v>
      </c>
      <c r="E311" s="148"/>
      <c r="F311" s="460">
        <f>SUM('Príloha 2019'!F734)</f>
        <v>12.2</v>
      </c>
      <c r="G311" s="460">
        <f>SUM('Príloha 2019'!G734)</f>
        <v>13.5</v>
      </c>
      <c r="H311" s="460">
        <f>SUM('Príloha 2019'!H734)</f>
        <v>13</v>
      </c>
      <c r="I311" s="460">
        <f>SUM('Príloha 2019'!I734)</f>
        <v>12.2</v>
      </c>
      <c r="J311" s="460">
        <f>SUM('Príloha 2019'!J734)</f>
        <v>13</v>
      </c>
      <c r="K311" s="460">
        <f>SUM('Príloha 2019'!K734)</f>
        <v>13</v>
      </c>
      <c r="L311" s="460">
        <f>SUM('Príloha 2019'!L734)</f>
        <v>13</v>
      </c>
      <c r="M311" s="489"/>
    </row>
    <row r="312" spans="1:13" s="1" customFormat="1" ht="11.25" customHeight="1" x14ac:dyDescent="0.2">
      <c r="A312" s="8"/>
      <c r="B312" s="36"/>
      <c r="C312" s="36"/>
      <c r="D312" s="84" t="s">
        <v>834</v>
      </c>
      <c r="E312" s="148"/>
      <c r="F312" s="460">
        <f>SUM('Príloha 2019'!F735)</f>
        <v>0</v>
      </c>
      <c r="G312" s="460">
        <f>SUM('Príloha 2019'!G735)</f>
        <v>6.4</v>
      </c>
      <c r="H312" s="460">
        <f>SUM('Príloha 2019'!H735)</f>
        <v>0</v>
      </c>
      <c r="I312" s="460">
        <f>SUM('Príloha 2019'!I735)</f>
        <v>2</v>
      </c>
      <c r="J312" s="460">
        <f>SUM('Príloha 2019'!J735)</f>
        <v>0</v>
      </c>
      <c r="K312" s="460">
        <f>SUM('Príloha 2019'!K735)</f>
        <v>0</v>
      </c>
      <c r="L312" s="460">
        <f>SUM('Príloha 2019'!L735)</f>
        <v>0</v>
      </c>
      <c r="M312" s="489"/>
    </row>
    <row r="313" spans="1:13" s="1" customFormat="1" ht="11.25" customHeight="1" x14ac:dyDescent="0.2">
      <c r="A313" s="8"/>
      <c r="B313" s="36"/>
      <c r="C313" s="36"/>
      <c r="D313" s="84" t="s">
        <v>835</v>
      </c>
      <c r="E313" s="148"/>
      <c r="F313" s="460">
        <f>SUM('Príloha 2019'!F736)</f>
        <v>3.1</v>
      </c>
      <c r="G313" s="460">
        <f>SUM('Príloha 2019'!G736)</f>
        <v>0</v>
      </c>
      <c r="H313" s="460">
        <f>SUM('Príloha 2019'!H736)</f>
        <v>7.5</v>
      </c>
      <c r="I313" s="460">
        <f>SUM('Príloha 2019'!I736)</f>
        <v>1.8</v>
      </c>
      <c r="J313" s="460">
        <f>SUM('Príloha 2019'!J736)</f>
        <v>6.2</v>
      </c>
      <c r="K313" s="460">
        <f>SUM('Príloha 2019'!K736)</f>
        <v>6.2</v>
      </c>
      <c r="L313" s="460">
        <f>SUM('Príloha 2019'!L736)</f>
        <v>6.2</v>
      </c>
      <c r="M313" s="489"/>
    </row>
    <row r="314" spans="1:13" s="1" customFormat="1" ht="11.25" customHeight="1" x14ac:dyDescent="0.2">
      <c r="A314" s="8"/>
      <c r="B314" s="36"/>
      <c r="C314" s="36"/>
      <c r="D314" s="84" t="s">
        <v>836</v>
      </c>
      <c r="E314" s="148"/>
      <c r="F314" s="460">
        <f>SUM('Príloha 2019'!F737)</f>
        <v>6</v>
      </c>
      <c r="G314" s="460">
        <f>SUM('Príloha 2019'!G737)</f>
        <v>3.3</v>
      </c>
      <c r="H314" s="460">
        <f>SUM('Príloha 2019'!H737)</f>
        <v>3.3</v>
      </c>
      <c r="I314" s="460">
        <f>SUM('Príloha 2019'!I737)</f>
        <v>3.5</v>
      </c>
      <c r="J314" s="460">
        <f>SUM('Príloha 2019'!J737)</f>
        <v>7.4</v>
      </c>
      <c r="K314" s="460">
        <f>SUM('Príloha 2019'!K737)</f>
        <v>7.4</v>
      </c>
      <c r="L314" s="460">
        <f>SUM('Príloha 2019'!L737)</f>
        <v>7.4</v>
      </c>
      <c r="M314" s="489"/>
    </row>
    <row r="315" spans="1:13" s="1" customFormat="1" ht="11.25" customHeight="1" x14ac:dyDescent="0.2">
      <c r="A315" s="8"/>
      <c r="B315" s="36"/>
      <c r="C315" s="36"/>
      <c r="D315" s="422" t="s">
        <v>906</v>
      </c>
      <c r="E315" s="349"/>
      <c r="F315" s="460">
        <f>SUM('Príloha 2019'!F738)</f>
        <v>2.2999999999999998</v>
      </c>
      <c r="G315" s="460">
        <f>SUM('Príloha 2019'!G738)</f>
        <v>0.2</v>
      </c>
      <c r="H315" s="460">
        <f>SUM('Príloha 2019'!H738)</f>
        <v>0.2</v>
      </c>
      <c r="I315" s="460">
        <f>SUM('Príloha 2019'!I738)</f>
        <v>0.2</v>
      </c>
      <c r="J315" s="460">
        <f>SUM('Príloha 2019'!J738)</f>
        <v>0.2</v>
      </c>
      <c r="K315" s="460">
        <f>SUM('Príloha 2019'!K738)</f>
        <v>0.2</v>
      </c>
      <c r="L315" s="460">
        <f>SUM('Príloha 2019'!L738)</f>
        <v>0.2</v>
      </c>
      <c r="M315" s="489"/>
    </row>
    <row r="316" spans="1:13" s="455" customFormat="1" ht="11.25" customHeight="1" x14ac:dyDescent="0.2">
      <c r="A316" s="8"/>
      <c r="B316" s="557"/>
      <c r="C316" s="558"/>
      <c r="D316" s="422" t="s">
        <v>1155</v>
      </c>
      <c r="E316" s="349"/>
      <c r="F316" s="460">
        <f>SUM('Príloha 2019'!F739)</f>
        <v>0</v>
      </c>
      <c r="G316" s="460">
        <f>SUM('Príloha 2019'!G739)</f>
        <v>0</v>
      </c>
      <c r="H316" s="460">
        <f>SUM('Príloha 2019'!H739)</f>
        <v>0</v>
      </c>
      <c r="I316" s="460">
        <f>SUM('Príloha 2019'!I739)</f>
        <v>2.6</v>
      </c>
      <c r="J316" s="460">
        <f>SUM('Príloha 2019'!J739)</f>
        <v>0</v>
      </c>
      <c r="K316" s="460">
        <f>SUM('Príloha 2019'!K739)</f>
        <v>0</v>
      </c>
      <c r="L316" s="460">
        <f>SUM('Príloha 2019'!L739)</f>
        <v>0</v>
      </c>
      <c r="M316" s="489"/>
    </row>
    <row r="317" spans="1:13" s="465" customFormat="1" ht="11.25" customHeight="1" x14ac:dyDescent="0.2">
      <c r="A317" s="401"/>
      <c r="B317" s="584" t="s">
        <v>825</v>
      </c>
      <c r="C317" s="585"/>
      <c r="D317" s="348" t="s">
        <v>837</v>
      </c>
      <c r="E317" s="349"/>
      <c r="F317" s="148">
        <f>SUM('Príloha 2019'!F740)</f>
        <v>656.50000000000011</v>
      </c>
      <c r="G317" s="148">
        <f>SUM('Príloha 2019'!G740)</f>
        <v>638.79999999999995</v>
      </c>
      <c r="H317" s="148">
        <f>SUM('Príloha 2019'!H740)</f>
        <v>697.5</v>
      </c>
      <c r="I317" s="148">
        <f>SUM('Príloha 2019'!I740)</f>
        <v>700.5</v>
      </c>
      <c r="J317" s="148">
        <f>SUM('Príloha 2019'!J740)</f>
        <v>768.5</v>
      </c>
      <c r="K317" s="148">
        <f>SUM('Príloha 2019'!K740)</f>
        <v>768.5</v>
      </c>
      <c r="L317" s="148">
        <f>SUM('Príloha 2019'!L740)</f>
        <v>768.5</v>
      </c>
      <c r="M317" s="474"/>
    </row>
    <row r="318" spans="1:13" s="1" customFormat="1" ht="11.25" customHeight="1" x14ac:dyDescent="0.2">
      <c r="A318" s="8"/>
      <c r="B318" s="347"/>
      <c r="C318" s="347"/>
      <c r="D318" s="84" t="s">
        <v>280</v>
      </c>
      <c r="E318" s="148"/>
      <c r="F318" s="460">
        <f>SUM('Príloha 2019'!F741)</f>
        <v>421.6</v>
      </c>
      <c r="G318" s="460">
        <f>SUM('Príloha 2019'!G741)</f>
        <v>402</v>
      </c>
      <c r="H318" s="460">
        <f>SUM('Príloha 2019'!H741)</f>
        <v>442.4</v>
      </c>
      <c r="I318" s="460">
        <f>SUM('Príloha 2019'!I741)</f>
        <v>428.5</v>
      </c>
      <c r="J318" s="460">
        <f>SUM('Príloha 2019'!J741)</f>
        <v>498.7</v>
      </c>
      <c r="K318" s="460">
        <f>SUM('Príloha 2019'!K741)</f>
        <v>498.7</v>
      </c>
      <c r="L318" s="460">
        <f>SUM('Príloha 2019'!L741)</f>
        <v>498.7</v>
      </c>
      <c r="M318" s="489"/>
    </row>
    <row r="319" spans="1:13" s="1" customFormat="1" ht="11.25" customHeight="1" x14ac:dyDescent="0.2">
      <c r="A319" s="8"/>
      <c r="B319" s="347"/>
      <c r="C319" s="347"/>
      <c r="D319" s="84" t="s">
        <v>279</v>
      </c>
      <c r="E319" s="148"/>
      <c r="F319" s="460">
        <f>SUM('Príloha 2019'!F742)</f>
        <v>155.80000000000001</v>
      </c>
      <c r="G319" s="460">
        <f>SUM('Príloha 2019'!G742)</f>
        <v>148.5</v>
      </c>
      <c r="H319" s="460">
        <f>SUM('Príloha 2019'!H742)</f>
        <v>163.5</v>
      </c>
      <c r="I319" s="460">
        <f>SUM('Príloha 2019'!I742)</f>
        <v>159.69999999999999</v>
      </c>
      <c r="J319" s="460">
        <f>SUM('Príloha 2019'!J742)</f>
        <v>178</v>
      </c>
      <c r="K319" s="460">
        <f>SUM('Príloha 2019'!K742)</f>
        <v>178</v>
      </c>
      <c r="L319" s="460">
        <f>SUM('Príloha 2019'!L742)</f>
        <v>178</v>
      </c>
      <c r="M319" s="489"/>
    </row>
    <row r="320" spans="1:13" s="1" customFormat="1" ht="11.25" customHeight="1" x14ac:dyDescent="0.2">
      <c r="A320" s="8"/>
      <c r="B320" s="347"/>
      <c r="C320" s="347"/>
      <c r="D320" s="84" t="s">
        <v>162</v>
      </c>
      <c r="E320" s="148"/>
      <c r="F320" s="460">
        <f>SUM('Príloha 2019'!F743)</f>
        <v>79.099999999999994</v>
      </c>
      <c r="G320" s="460">
        <f>SUM('Príloha 2019'!G743)</f>
        <v>86.4</v>
      </c>
      <c r="H320" s="460">
        <f>SUM('Príloha 2019'!H743)</f>
        <v>89.6</v>
      </c>
      <c r="I320" s="460">
        <f>SUM('Príloha 2019'!I743)</f>
        <v>110.3</v>
      </c>
      <c r="J320" s="460">
        <f>SUM('Príloha 2019'!J743)</f>
        <v>89.8</v>
      </c>
      <c r="K320" s="460">
        <f>SUM('Príloha 2019'!K743)</f>
        <v>89.8</v>
      </c>
      <c r="L320" s="460">
        <f>SUM('Príloha 2019'!L743)</f>
        <v>89.8</v>
      </c>
      <c r="M320" s="489"/>
    </row>
    <row r="321" spans="1:13" s="1" customFormat="1" ht="11.25" customHeight="1" x14ac:dyDescent="0.2">
      <c r="A321" s="8"/>
      <c r="B321" s="347"/>
      <c r="C321" s="347"/>
      <c r="D321" s="84" t="s">
        <v>828</v>
      </c>
      <c r="E321" s="148"/>
      <c r="F321" s="460">
        <f>SUM('Príloha 2019'!F744)</f>
        <v>0</v>
      </c>
      <c r="G321" s="460">
        <f>SUM('Príloha 2019'!G744)</f>
        <v>1.9</v>
      </c>
      <c r="H321" s="460">
        <f>SUM('Príloha 2019'!H744)</f>
        <v>2</v>
      </c>
      <c r="I321" s="460">
        <f>SUM('Príloha 2019'!I744)</f>
        <v>2</v>
      </c>
      <c r="J321" s="460">
        <f>SUM('Príloha 2019'!J744)</f>
        <v>2</v>
      </c>
      <c r="K321" s="460">
        <f>SUM('Príloha 2019'!K744)</f>
        <v>2</v>
      </c>
      <c r="L321" s="460">
        <f>SUM('Príloha 2019'!L744)</f>
        <v>2</v>
      </c>
      <c r="M321" s="315"/>
    </row>
    <row r="322" spans="1:13" s="465" customFormat="1" ht="11.25" customHeight="1" x14ac:dyDescent="0.2">
      <c r="A322" s="401"/>
      <c r="B322" s="582" t="s">
        <v>829</v>
      </c>
      <c r="C322" s="583"/>
      <c r="D322" s="100" t="s">
        <v>837</v>
      </c>
      <c r="E322" s="148"/>
      <c r="F322" s="148">
        <f>SUM('Príloha 2019'!F745)</f>
        <v>33.899999999999991</v>
      </c>
      <c r="G322" s="148">
        <f>SUM('Príloha 2019'!G745)</f>
        <v>90.4</v>
      </c>
      <c r="H322" s="148">
        <f>SUM('Príloha 2019'!H745)</f>
        <v>132</v>
      </c>
      <c r="I322" s="148">
        <f>SUM('Príloha 2019'!I745)</f>
        <v>149.6</v>
      </c>
      <c r="J322" s="148">
        <f>SUM('Príloha 2019'!J745)</f>
        <v>85.5</v>
      </c>
      <c r="K322" s="148">
        <f>SUM('Príloha 2019'!K745)</f>
        <v>35.5</v>
      </c>
      <c r="L322" s="148">
        <f>SUM('Príloha 2019'!L745)</f>
        <v>35.5</v>
      </c>
      <c r="M322" s="474"/>
    </row>
    <row r="323" spans="1:13" s="1" customFormat="1" ht="11.25" customHeight="1" x14ac:dyDescent="0.2">
      <c r="A323" s="8"/>
      <c r="B323" s="347"/>
      <c r="C323" s="347"/>
      <c r="D323" s="84" t="s">
        <v>831</v>
      </c>
      <c r="E323" s="148"/>
      <c r="F323" s="460">
        <f>SUM('Príloha 2019'!F746)</f>
        <v>9.8000000000000007</v>
      </c>
      <c r="G323" s="460">
        <f>SUM('Príloha 2019'!G746)</f>
        <v>8.9</v>
      </c>
      <c r="H323" s="460">
        <f>SUM('Príloha 2019'!H746)</f>
        <v>8</v>
      </c>
      <c r="I323" s="460">
        <f>SUM('Príloha 2019'!I746)</f>
        <v>8.1</v>
      </c>
      <c r="J323" s="460">
        <f>SUM('Príloha 2019'!J746)</f>
        <v>8</v>
      </c>
      <c r="K323" s="460">
        <f>SUM('Príloha 2019'!K746)</f>
        <v>8</v>
      </c>
      <c r="L323" s="460">
        <f>SUM('Príloha 2019'!L746)</f>
        <v>8</v>
      </c>
      <c r="M323" s="489"/>
    </row>
    <row r="324" spans="1:13" s="1" customFormat="1" ht="11.25" customHeight="1" x14ac:dyDescent="0.2">
      <c r="A324" s="8"/>
      <c r="B324" s="347"/>
      <c r="C324" s="347"/>
      <c r="D324" s="84" t="s">
        <v>859</v>
      </c>
      <c r="E324" s="148"/>
      <c r="F324" s="460">
        <f>SUM('Príloha 2019'!F747)</f>
        <v>11.2</v>
      </c>
      <c r="G324" s="460">
        <f>SUM('Príloha 2019'!G747)</f>
        <v>17.3</v>
      </c>
      <c r="H324" s="460">
        <f>SUM('Príloha 2019'!H747)</f>
        <v>12</v>
      </c>
      <c r="I324" s="460">
        <f>SUM('Príloha 2019'!I747)</f>
        <v>16.8</v>
      </c>
      <c r="J324" s="460">
        <f>SUM('Príloha 2019'!J747)</f>
        <v>12</v>
      </c>
      <c r="K324" s="460">
        <f>SUM('Príloha 2019'!K747)</f>
        <v>12</v>
      </c>
      <c r="L324" s="460">
        <f>SUM('Príloha 2019'!L747)</f>
        <v>12</v>
      </c>
      <c r="M324" s="489"/>
    </row>
    <row r="325" spans="1:13" s="1" customFormat="1" ht="11.25" customHeight="1" x14ac:dyDescent="0.2">
      <c r="A325" s="8"/>
      <c r="B325" s="347"/>
      <c r="C325" s="347"/>
      <c r="D325" s="84" t="s">
        <v>832</v>
      </c>
      <c r="E325" s="148"/>
      <c r="F325" s="460">
        <f>SUM('Príloha 2019'!F748)</f>
        <v>0</v>
      </c>
      <c r="G325" s="460">
        <f>SUM('Príloha 2019'!G748)</f>
        <v>6</v>
      </c>
      <c r="H325" s="460">
        <f>SUM('Príloha 2019'!H748)</f>
        <v>0</v>
      </c>
      <c r="I325" s="460">
        <f>SUM('Príloha 2019'!I748)</f>
        <v>0</v>
      </c>
      <c r="J325" s="460">
        <f>SUM('Príloha 2019'!J748)</f>
        <v>0</v>
      </c>
      <c r="K325" s="460">
        <f>SUM('Príloha 2019'!K748)</f>
        <v>0</v>
      </c>
      <c r="L325" s="460">
        <f>SUM('Príloha 2019'!L748)</f>
        <v>0</v>
      </c>
      <c r="M325" s="489"/>
    </row>
    <row r="326" spans="1:13" s="455" customFormat="1" ht="11.25" customHeight="1" x14ac:dyDescent="0.2">
      <c r="A326" s="8"/>
      <c r="B326" s="487"/>
      <c r="C326" s="487"/>
      <c r="D326" s="459" t="s">
        <v>833</v>
      </c>
      <c r="E326" s="148"/>
      <c r="F326" s="460">
        <f>SUM('Príloha 2019'!F749)</f>
        <v>0</v>
      </c>
      <c r="G326" s="460">
        <f>SUM('Príloha 2019'!G749)</f>
        <v>34.9</v>
      </c>
      <c r="H326" s="460">
        <f>SUM('Príloha 2019'!H749)</f>
        <v>50</v>
      </c>
      <c r="I326" s="460">
        <f>SUM('Príloha 2019'!I749)</f>
        <v>50</v>
      </c>
      <c r="J326" s="460">
        <f>SUM('Príloha 2019'!J749)</f>
        <v>26</v>
      </c>
      <c r="K326" s="460">
        <f>SUM('Príloha 2019'!K749)</f>
        <v>0</v>
      </c>
      <c r="L326" s="460">
        <f>SUM('Príloha 2019'!L749)</f>
        <v>0</v>
      </c>
    </row>
    <row r="327" spans="1:13" s="455" customFormat="1" ht="11.25" customHeight="1" x14ac:dyDescent="0.2">
      <c r="A327" s="8"/>
      <c r="B327" s="513"/>
      <c r="C327" s="513"/>
      <c r="D327" s="459" t="s">
        <v>1053</v>
      </c>
      <c r="E327" s="148"/>
      <c r="F327" s="460">
        <f>SUM('Príloha 2019'!F750)</f>
        <v>0</v>
      </c>
      <c r="G327" s="460">
        <f>SUM('Príloha 2019'!G750)</f>
        <v>4.2</v>
      </c>
      <c r="H327" s="460">
        <f>SUM('Príloha 2019'!H750)</f>
        <v>49</v>
      </c>
      <c r="I327" s="460">
        <f>SUM('Príloha 2019'!I750)</f>
        <v>49</v>
      </c>
      <c r="J327" s="460">
        <f>SUM('Príloha 2019'!J750)</f>
        <v>18</v>
      </c>
      <c r="K327" s="460">
        <f>SUM('Príloha 2019'!K750)</f>
        <v>0</v>
      </c>
      <c r="L327" s="460">
        <f>SUM('Príloha 2019'!L750)</f>
        <v>0</v>
      </c>
    </row>
    <row r="328" spans="1:13" s="1" customFormat="1" ht="11.25" customHeight="1" x14ac:dyDescent="0.2">
      <c r="A328" s="8"/>
      <c r="B328" s="347"/>
      <c r="C328" s="347"/>
      <c r="D328" s="84" t="s">
        <v>76</v>
      </c>
      <c r="E328" s="148"/>
      <c r="F328" s="460">
        <f>SUM('Príloha 2019'!F751)</f>
        <v>4.4000000000000004</v>
      </c>
      <c r="G328" s="460">
        <f>SUM('Príloha 2019'!G751)</f>
        <v>2.4</v>
      </c>
      <c r="H328" s="460">
        <f>SUM('Príloha 2019'!H751)</f>
        <v>13</v>
      </c>
      <c r="I328" s="460">
        <f>SUM('Príloha 2019'!I751)</f>
        <v>3.5</v>
      </c>
      <c r="J328" s="460">
        <f>SUM('Príloha 2019'!J751)</f>
        <v>7.5</v>
      </c>
      <c r="K328" s="460">
        <f>SUM('Príloha 2019'!K751)</f>
        <v>7.5</v>
      </c>
      <c r="L328" s="460">
        <f>SUM('Príloha 2019'!L751)</f>
        <v>7.5</v>
      </c>
      <c r="M328" s="489"/>
    </row>
    <row r="329" spans="1:13" s="1" customFormat="1" ht="11.25" customHeight="1" x14ac:dyDescent="0.2">
      <c r="A329" s="8"/>
      <c r="B329" s="347"/>
      <c r="C329" s="347"/>
      <c r="D329" s="84" t="s">
        <v>834</v>
      </c>
      <c r="E329" s="148"/>
      <c r="F329" s="460">
        <f>SUM('Príloha 2019'!F752)</f>
        <v>0</v>
      </c>
      <c r="G329" s="460">
        <f>SUM('Príloha 2019'!G752)</f>
        <v>0</v>
      </c>
      <c r="H329" s="460">
        <f>SUM('Príloha 2019'!H752)</f>
        <v>0</v>
      </c>
      <c r="I329" s="460">
        <f>SUM('Príloha 2019'!I752)</f>
        <v>2.2000000000000002</v>
      </c>
      <c r="J329" s="460">
        <f>SUM('Príloha 2019'!J752)</f>
        <v>0</v>
      </c>
      <c r="K329" s="460">
        <f>SUM('Príloha 2019'!K752)</f>
        <v>0</v>
      </c>
      <c r="L329" s="460">
        <f>SUM('Príloha 2019'!L752)</f>
        <v>0</v>
      </c>
      <c r="M329" s="315"/>
    </row>
    <row r="330" spans="1:13" s="1" customFormat="1" ht="11.25" customHeight="1" x14ac:dyDescent="0.2">
      <c r="A330" s="8"/>
      <c r="B330" s="347"/>
      <c r="C330" s="347"/>
      <c r="D330" s="84" t="s">
        <v>835</v>
      </c>
      <c r="E330" s="148"/>
      <c r="F330" s="460">
        <f>SUM('Príloha 2019'!F753)</f>
        <v>3.7</v>
      </c>
      <c r="G330" s="460">
        <f>SUM('Príloha 2019'!G753)</f>
        <v>11.4</v>
      </c>
      <c r="H330" s="460">
        <f>SUM('Príloha 2019'!H753)</f>
        <v>0</v>
      </c>
      <c r="I330" s="460">
        <f>SUM('Príloha 2019'!I753)</f>
        <v>2.8</v>
      </c>
      <c r="J330" s="460">
        <f>SUM('Príloha 2019'!J753)</f>
        <v>3</v>
      </c>
      <c r="K330" s="460">
        <f>SUM('Príloha 2019'!K753)</f>
        <v>3</v>
      </c>
      <c r="L330" s="460">
        <f>SUM('Príloha 2019'!L753)</f>
        <v>3</v>
      </c>
      <c r="M330" s="489"/>
    </row>
    <row r="331" spans="1:13" s="1" customFormat="1" ht="11.25" customHeight="1" x14ac:dyDescent="0.2">
      <c r="A331" s="8"/>
      <c r="B331" s="347"/>
      <c r="C331" s="347"/>
      <c r="D331" s="84" t="s">
        <v>836</v>
      </c>
      <c r="E331" s="148"/>
      <c r="F331" s="460">
        <f>SUM('Príloha 2019'!F754)</f>
        <v>3</v>
      </c>
      <c r="G331" s="460">
        <f>SUM('Príloha 2019'!G754)</f>
        <v>5.0999999999999996</v>
      </c>
      <c r="H331" s="460">
        <f>SUM('Príloha 2019'!H754)</f>
        <v>0</v>
      </c>
      <c r="I331" s="460">
        <f>SUM('Príloha 2019'!I754)</f>
        <v>5</v>
      </c>
      <c r="J331" s="460">
        <f>SUM('Príloha 2019'!J754)</f>
        <v>5</v>
      </c>
      <c r="K331" s="460">
        <f>SUM('Príloha 2019'!K754)</f>
        <v>5</v>
      </c>
      <c r="L331" s="460">
        <f>SUM('Príloha 2019'!L754)</f>
        <v>5</v>
      </c>
      <c r="M331" s="489"/>
    </row>
    <row r="332" spans="1:13" s="1" customFormat="1" ht="11.25" customHeight="1" x14ac:dyDescent="0.2">
      <c r="A332" s="8"/>
      <c r="B332" s="415"/>
      <c r="C332" s="415"/>
      <c r="D332" s="422" t="s">
        <v>906</v>
      </c>
      <c r="E332" s="148"/>
      <c r="F332" s="460">
        <f>SUM('Príloha 2019'!F755)</f>
        <v>1.8</v>
      </c>
      <c r="G332" s="460">
        <f>SUM('Príloha 2019'!G755)</f>
        <v>0.2</v>
      </c>
      <c r="H332" s="460">
        <f>SUM('Príloha 2019'!H755)</f>
        <v>0</v>
      </c>
      <c r="I332" s="460">
        <f>SUM('Príloha 2019'!I755)</f>
        <v>0.2</v>
      </c>
      <c r="J332" s="460">
        <f>SUM('Príloha 2019'!J755)</f>
        <v>0</v>
      </c>
      <c r="K332" s="460">
        <f>SUM('Príloha 2019'!K755)</f>
        <v>0</v>
      </c>
      <c r="L332" s="460">
        <f>SUM('Príloha 2019'!L755)</f>
        <v>0</v>
      </c>
      <c r="M332" s="489"/>
    </row>
    <row r="333" spans="1:13" s="455" customFormat="1" ht="11.25" customHeight="1" x14ac:dyDescent="0.2">
      <c r="A333" s="8"/>
      <c r="B333" s="535"/>
      <c r="C333" s="535"/>
      <c r="D333" s="422" t="s">
        <v>1143</v>
      </c>
      <c r="E333" s="148"/>
      <c r="F333" s="460">
        <f>SUM('Príloha 2019'!F756)</f>
        <v>0</v>
      </c>
      <c r="G333" s="460">
        <f>SUM('Príloha 2019'!G756)</f>
        <v>0</v>
      </c>
      <c r="H333" s="460">
        <f>SUM('Príloha 2019'!H756)</f>
        <v>0</v>
      </c>
      <c r="I333" s="460">
        <f>SUM('Príloha 2019'!I756)</f>
        <v>6</v>
      </c>
      <c r="J333" s="460">
        <f>SUM('Príloha 2019'!J756)</f>
        <v>6</v>
      </c>
      <c r="K333" s="460">
        <f>SUM('Príloha 2019'!K756)</f>
        <v>0</v>
      </c>
      <c r="L333" s="460">
        <f>SUM('Príloha 2019'!L756)</f>
        <v>0</v>
      </c>
      <c r="M333" s="489"/>
    </row>
    <row r="334" spans="1:13" s="455" customFormat="1" ht="11.25" customHeight="1" x14ac:dyDescent="0.2">
      <c r="A334" s="8"/>
      <c r="B334" s="535"/>
      <c r="C334" s="535"/>
      <c r="D334" s="422" t="s">
        <v>1156</v>
      </c>
      <c r="E334" s="148"/>
      <c r="F334" s="460">
        <f>SUM('Príloha 2019'!F757)</f>
        <v>0</v>
      </c>
      <c r="G334" s="460">
        <f>SUM('Príloha 2019'!G757)</f>
        <v>0</v>
      </c>
      <c r="H334" s="460">
        <f>SUM('Príloha 2019'!H757)</f>
        <v>0</v>
      </c>
      <c r="I334" s="460">
        <f>SUM('Príloha 2019'!I757)</f>
        <v>0.6</v>
      </c>
      <c r="J334" s="460">
        <f>SUM('Príloha 2019'!J757)</f>
        <v>0</v>
      </c>
      <c r="K334" s="460">
        <f>SUM('Príloha 2019'!K757)</f>
        <v>0</v>
      </c>
      <c r="L334" s="460">
        <f>SUM('Príloha 2019'!L757)</f>
        <v>0</v>
      </c>
      <c r="M334" s="489"/>
    </row>
    <row r="335" spans="1:13" s="455" customFormat="1" ht="11.25" customHeight="1" x14ac:dyDescent="0.2">
      <c r="A335" s="8"/>
      <c r="B335" s="535"/>
      <c r="C335" s="535"/>
      <c r="D335" s="422" t="s">
        <v>1157</v>
      </c>
      <c r="E335" s="148"/>
      <c r="F335" s="460">
        <f>SUM('Príloha 2019'!F758)</f>
        <v>0</v>
      </c>
      <c r="G335" s="460">
        <f>SUM('Príloha 2019'!G758)</f>
        <v>0</v>
      </c>
      <c r="H335" s="460">
        <f>SUM('Príloha 2019'!H758)</f>
        <v>0</v>
      </c>
      <c r="I335" s="460">
        <f>SUM('Príloha 2019'!I758)</f>
        <v>3.4</v>
      </c>
      <c r="J335" s="460">
        <f>SUM('Príloha 2019'!J758)</f>
        <v>0</v>
      </c>
      <c r="K335" s="460">
        <f>SUM('Príloha 2019'!K758)</f>
        <v>0</v>
      </c>
      <c r="L335" s="460">
        <f>SUM('Príloha 2019'!L758)</f>
        <v>0</v>
      </c>
      <c r="M335" s="489"/>
    </row>
    <row r="336" spans="1:13" s="455" customFormat="1" ht="11.25" customHeight="1" x14ac:dyDescent="0.2">
      <c r="A336" s="8"/>
      <c r="B336" s="535"/>
      <c r="C336" s="535"/>
      <c r="D336" s="422" t="s">
        <v>1158</v>
      </c>
      <c r="E336" s="148"/>
      <c r="F336" s="460">
        <f>SUM('Príloha 2019'!F759)</f>
        <v>0</v>
      </c>
      <c r="G336" s="460">
        <f>SUM('Príloha 2019'!G759)</f>
        <v>0</v>
      </c>
      <c r="H336" s="460">
        <f>SUM('Príloha 2019'!H759)</f>
        <v>0</v>
      </c>
      <c r="I336" s="460">
        <f>SUM('Príloha 2019'!I759)</f>
        <v>2</v>
      </c>
      <c r="J336" s="460">
        <f>SUM('Príloha 2019'!J759)</f>
        <v>0</v>
      </c>
      <c r="K336" s="460">
        <f>SUM('Príloha 2019'!K759)</f>
        <v>0</v>
      </c>
      <c r="L336" s="460">
        <f>SUM('Príloha 2019'!L759)</f>
        <v>0</v>
      </c>
      <c r="M336" s="489"/>
    </row>
    <row r="337" spans="1:13" s="465" customFormat="1" ht="11.25" customHeight="1" x14ac:dyDescent="0.2">
      <c r="A337" s="401"/>
      <c r="B337" s="551"/>
      <c r="C337" s="551"/>
      <c r="D337" s="351" t="s">
        <v>838</v>
      </c>
      <c r="E337" s="352"/>
      <c r="F337" s="352">
        <f>SUM('Príloha 2019'!F760)</f>
        <v>123.1</v>
      </c>
      <c r="G337" s="352">
        <f>SUM('Príloha 2019'!G760)</f>
        <v>117.80000000000001</v>
      </c>
      <c r="H337" s="352">
        <f>SUM('Príloha 2019'!H760)</f>
        <v>142.19999999999999</v>
      </c>
      <c r="I337" s="352">
        <f>SUM('Príloha 2019'!I760)</f>
        <v>130.9</v>
      </c>
      <c r="J337" s="352">
        <f>SUM('Príloha 2019'!J760)</f>
        <v>116.5</v>
      </c>
      <c r="K337" s="352">
        <f>SUM('Príloha 2019'!K760)</f>
        <v>119.4</v>
      </c>
      <c r="L337" s="352">
        <f>SUM('Príloha 2019'!L760)</f>
        <v>119.4</v>
      </c>
      <c r="M337" s="474"/>
    </row>
    <row r="338" spans="1:13" s="465" customFormat="1" ht="11.25" customHeight="1" x14ac:dyDescent="0.2">
      <c r="A338" s="401"/>
      <c r="B338" s="552"/>
      <c r="C338" s="552"/>
      <c r="D338" s="100" t="s">
        <v>794</v>
      </c>
      <c r="E338" s="148"/>
      <c r="F338" s="148">
        <f>SUM('Príloha 2019'!F761)</f>
        <v>71.900000000000006</v>
      </c>
      <c r="G338" s="148">
        <f>SUM('Príloha 2019'!G761)</f>
        <v>70.5</v>
      </c>
      <c r="H338" s="148">
        <f>SUM('Príloha 2019'!H761)</f>
        <v>83.7</v>
      </c>
      <c r="I338" s="148">
        <f>SUM('Príloha 2019'!I761)</f>
        <v>72.2</v>
      </c>
      <c r="J338" s="148">
        <f>SUM('Príloha 2019'!J761)</f>
        <v>56.499999999999993</v>
      </c>
      <c r="K338" s="148">
        <f>SUM('Príloha 2019'!K761)</f>
        <v>56.499999999999993</v>
      </c>
      <c r="L338" s="148">
        <f>SUM('Príloha 2019'!L761)</f>
        <v>56.499999999999993</v>
      </c>
      <c r="M338" s="474"/>
    </row>
    <row r="339" spans="1:13" s="1" customFormat="1" ht="11.25" customHeight="1" x14ac:dyDescent="0.2">
      <c r="A339" s="8"/>
      <c r="B339" s="347"/>
      <c r="C339" s="347"/>
      <c r="D339" s="84" t="s">
        <v>280</v>
      </c>
      <c r="E339" s="148"/>
      <c r="F339" s="460">
        <f>SUM('Príloha 2019'!F762)</f>
        <v>46.3</v>
      </c>
      <c r="G339" s="460">
        <f>SUM('Príloha 2019'!G762)</f>
        <v>45.2</v>
      </c>
      <c r="H339" s="460">
        <f>SUM('Príloha 2019'!H762)</f>
        <v>54.5</v>
      </c>
      <c r="I339" s="460">
        <f>SUM('Príloha 2019'!I762)</f>
        <v>46.1</v>
      </c>
      <c r="J339" s="460">
        <f>SUM('Príloha 2019'!J762)</f>
        <v>34.9</v>
      </c>
      <c r="K339" s="460">
        <f>SUM('Príloha 2019'!K762)</f>
        <v>34.9</v>
      </c>
      <c r="L339" s="460">
        <f>SUM('Príloha 2019'!L762)</f>
        <v>34.9</v>
      </c>
      <c r="M339" s="315"/>
    </row>
    <row r="340" spans="1:13" s="1" customFormat="1" ht="11.25" customHeight="1" x14ac:dyDescent="0.2">
      <c r="A340" s="8"/>
      <c r="B340" s="347"/>
      <c r="C340" s="347"/>
      <c r="D340" s="84" t="s">
        <v>279</v>
      </c>
      <c r="E340" s="148"/>
      <c r="F340" s="460">
        <f>SUM('Príloha 2019'!F763)</f>
        <v>17.100000000000001</v>
      </c>
      <c r="G340" s="460">
        <f>SUM('Príloha 2019'!G763)</f>
        <v>16.7</v>
      </c>
      <c r="H340" s="460">
        <f>SUM('Príloha 2019'!H763)</f>
        <v>20.5</v>
      </c>
      <c r="I340" s="460">
        <f>SUM('Príloha 2019'!I763)</f>
        <v>17.399999999999999</v>
      </c>
      <c r="J340" s="460">
        <f>SUM('Príloha 2019'!J763)</f>
        <v>12.9</v>
      </c>
      <c r="K340" s="460">
        <f>SUM('Príloha 2019'!K763)</f>
        <v>12.9</v>
      </c>
      <c r="L340" s="460">
        <f>SUM('Príloha 2019'!L763)</f>
        <v>12.9</v>
      </c>
      <c r="M340" s="315"/>
    </row>
    <row r="341" spans="1:13" s="1" customFormat="1" ht="11.25" customHeight="1" x14ac:dyDescent="0.2">
      <c r="A341" s="8"/>
      <c r="B341" s="347"/>
      <c r="C341" s="347"/>
      <c r="D341" s="84" t="s">
        <v>162</v>
      </c>
      <c r="E341" s="148"/>
      <c r="F341" s="460">
        <f>SUM('Príloha 2019'!F764)</f>
        <v>8.1</v>
      </c>
      <c r="G341" s="460">
        <f>SUM('Príloha 2019'!G764)</f>
        <v>8.3000000000000007</v>
      </c>
      <c r="H341" s="460">
        <f>SUM('Príloha 2019'!H764)</f>
        <v>8.4</v>
      </c>
      <c r="I341" s="460">
        <f>SUM('Príloha 2019'!I764)</f>
        <v>8.4</v>
      </c>
      <c r="J341" s="460">
        <f>SUM('Príloha 2019'!J764)</f>
        <v>8.4</v>
      </c>
      <c r="K341" s="460">
        <f>SUM('Príloha 2019'!K764)</f>
        <v>8.4</v>
      </c>
      <c r="L341" s="460">
        <f>SUM('Príloha 2019'!L764)</f>
        <v>8.4</v>
      </c>
      <c r="M341" s="315"/>
    </row>
    <row r="342" spans="1:13" s="1" customFormat="1" ht="11.25" customHeight="1" x14ac:dyDescent="0.2">
      <c r="A342" s="8"/>
      <c r="B342" s="347"/>
      <c r="C342" s="347"/>
      <c r="D342" s="84" t="s">
        <v>828</v>
      </c>
      <c r="E342" s="148"/>
      <c r="F342" s="460">
        <f>SUM('Príloha 2019'!F765)</f>
        <v>0.4</v>
      </c>
      <c r="G342" s="460">
        <f>SUM('Príloha 2019'!G765)</f>
        <v>0.3</v>
      </c>
      <c r="H342" s="460">
        <f>SUM('Príloha 2019'!H765)</f>
        <v>0.3</v>
      </c>
      <c r="I342" s="460">
        <f>SUM('Príloha 2019'!I765)</f>
        <v>0.3</v>
      </c>
      <c r="J342" s="460">
        <f>SUM('Príloha 2019'!J765)</f>
        <v>0.3</v>
      </c>
      <c r="K342" s="460">
        <f>SUM('Príloha 2019'!K765)</f>
        <v>0.3</v>
      </c>
      <c r="L342" s="460">
        <f>SUM('Príloha 2019'!L765)</f>
        <v>0.3</v>
      </c>
    </row>
    <row r="343" spans="1:13" s="465" customFormat="1" ht="11.25" customHeight="1" x14ac:dyDescent="0.2">
      <c r="A343" s="401"/>
      <c r="B343" s="552"/>
      <c r="C343" s="552"/>
      <c r="D343" s="100" t="s">
        <v>795</v>
      </c>
      <c r="E343" s="148"/>
      <c r="F343" s="148">
        <f>SUM('Príloha 2019'!F766)</f>
        <v>51.199999999999996</v>
      </c>
      <c r="G343" s="148">
        <f>SUM('Príloha 2019'!G766)</f>
        <v>47.300000000000004</v>
      </c>
      <c r="H343" s="148">
        <f>SUM('Príloha 2019'!H766)</f>
        <v>58.5</v>
      </c>
      <c r="I343" s="148">
        <f>SUM('Príloha 2019'!I766)</f>
        <v>58.7</v>
      </c>
      <c r="J343" s="148">
        <f>SUM('Príloha 2019'!J766)</f>
        <v>60</v>
      </c>
      <c r="K343" s="148">
        <f>SUM('Príloha 2019'!K766)</f>
        <v>62.900000000000006</v>
      </c>
      <c r="L343" s="148">
        <f>SUM('Príloha 2019'!L766)</f>
        <v>62.900000000000006</v>
      </c>
      <c r="M343" s="474"/>
    </row>
    <row r="344" spans="1:13" s="1" customFormat="1" ht="11.25" customHeight="1" x14ac:dyDescent="0.2">
      <c r="A344" s="8"/>
      <c r="B344" s="347"/>
      <c r="C344" s="347"/>
      <c r="D344" s="84" t="s">
        <v>280</v>
      </c>
      <c r="E344" s="148"/>
      <c r="F344" s="460">
        <f>SUM('Príloha 2019'!F767)</f>
        <v>33.799999999999997</v>
      </c>
      <c r="G344" s="460">
        <f>SUM('Príloha 2019'!G767)</f>
        <v>30.1</v>
      </c>
      <c r="H344" s="460">
        <f>SUM('Príloha 2019'!H767)</f>
        <v>40.299999999999997</v>
      </c>
      <c r="I344" s="460">
        <f>SUM('Príloha 2019'!I767)</f>
        <v>40.299999999999997</v>
      </c>
      <c r="J344" s="460">
        <f>SUM('Príloha 2019'!J767)</f>
        <v>42</v>
      </c>
      <c r="K344" s="460">
        <f>SUM('Príloha 2019'!K767)</f>
        <v>43.6</v>
      </c>
      <c r="L344" s="460">
        <f>SUM('Príloha 2019'!L767)</f>
        <v>43.6</v>
      </c>
      <c r="M344" s="465"/>
    </row>
    <row r="345" spans="1:13" s="1" customFormat="1" ht="11.25" customHeight="1" x14ac:dyDescent="0.2">
      <c r="A345" s="8"/>
      <c r="B345" s="347"/>
      <c r="C345" s="347"/>
      <c r="D345" s="84" t="s">
        <v>279</v>
      </c>
      <c r="E345" s="148"/>
      <c r="F345" s="460">
        <f>SUM('Príloha 2019'!F768)</f>
        <v>12.5</v>
      </c>
      <c r="G345" s="460">
        <f>SUM('Príloha 2019'!G768)</f>
        <v>11.1</v>
      </c>
      <c r="H345" s="460">
        <f>SUM('Príloha 2019'!H768)</f>
        <v>14.9</v>
      </c>
      <c r="I345" s="460">
        <f>SUM('Príloha 2019'!I768)</f>
        <v>15.1</v>
      </c>
      <c r="J345" s="460">
        <f>SUM('Príloha 2019'!J768)</f>
        <v>15.5</v>
      </c>
      <c r="K345" s="460">
        <f>SUM('Príloha 2019'!K768)</f>
        <v>16</v>
      </c>
      <c r="L345" s="460">
        <f>SUM('Príloha 2019'!L768)</f>
        <v>16</v>
      </c>
      <c r="M345" s="465"/>
    </row>
    <row r="346" spans="1:13" s="1" customFormat="1" ht="11.25" customHeight="1" x14ac:dyDescent="0.2">
      <c r="A346" s="8"/>
      <c r="B346" s="347"/>
      <c r="C346" s="347"/>
      <c r="D346" s="84" t="s">
        <v>162</v>
      </c>
      <c r="E346" s="148"/>
      <c r="F346" s="460">
        <f>SUM('Príloha 2019'!F769)</f>
        <v>4.9000000000000004</v>
      </c>
      <c r="G346" s="460">
        <f>SUM('Príloha 2019'!G769)</f>
        <v>5.2</v>
      </c>
      <c r="H346" s="460">
        <f>SUM('Príloha 2019'!H769)</f>
        <v>2.7</v>
      </c>
      <c r="I346" s="460">
        <f>SUM('Príloha 2019'!I769)</f>
        <v>2.7</v>
      </c>
      <c r="J346" s="460">
        <f>SUM('Príloha 2019'!J769)</f>
        <v>2</v>
      </c>
      <c r="K346" s="460">
        <f>SUM('Príloha 2019'!K769)</f>
        <v>2.7</v>
      </c>
      <c r="L346" s="460">
        <f>SUM('Príloha 2019'!L769)</f>
        <v>2.7</v>
      </c>
      <c r="M346" s="315"/>
    </row>
    <row r="347" spans="1:13" s="455" customFormat="1" ht="11.25" customHeight="1" x14ac:dyDescent="0.2">
      <c r="A347" s="8"/>
      <c r="B347" s="535"/>
      <c r="C347" s="535"/>
      <c r="D347" s="459" t="s">
        <v>1092</v>
      </c>
      <c r="E347" s="148"/>
      <c r="F347" s="460">
        <f>SUM('Príloha 2019'!F770)</f>
        <v>0</v>
      </c>
      <c r="G347" s="460">
        <f>SUM('Príloha 2019'!G770)</f>
        <v>0</v>
      </c>
      <c r="H347" s="460">
        <f>SUM('Príloha 2019'!H770)</f>
        <v>0</v>
      </c>
      <c r="I347" s="460">
        <f>SUM('Príloha 2019'!I770)</f>
        <v>0</v>
      </c>
      <c r="J347" s="460">
        <f>SUM('Príloha 2019'!J770)</f>
        <v>0</v>
      </c>
      <c r="K347" s="460">
        <f>SUM('Príloha 2019'!K770)</f>
        <v>0</v>
      </c>
      <c r="L347" s="460">
        <f>SUM('Príloha 2019'!L770)</f>
        <v>0</v>
      </c>
      <c r="M347" s="536"/>
    </row>
    <row r="348" spans="1:13" s="1" customFormat="1" ht="11.25" customHeight="1" x14ac:dyDescent="0.2">
      <c r="A348" s="8"/>
      <c r="B348" s="347"/>
      <c r="C348" s="347"/>
      <c r="D348" s="84" t="s">
        <v>828</v>
      </c>
      <c r="E348" s="148"/>
      <c r="F348" s="460">
        <f>SUM('Príloha 2019'!F771)</f>
        <v>0</v>
      </c>
      <c r="G348" s="460">
        <f>SUM('Príloha 2019'!G771)</f>
        <v>0.9</v>
      </c>
      <c r="H348" s="460">
        <f>SUM('Príloha 2019'!H771)</f>
        <v>0.6</v>
      </c>
      <c r="I348" s="460">
        <f>SUM('Príloha 2019'!I771)</f>
        <v>0.6</v>
      </c>
      <c r="J348" s="460">
        <f>SUM('Príloha 2019'!J771)</f>
        <v>0.5</v>
      </c>
      <c r="K348" s="460">
        <f>SUM('Príloha 2019'!K771)</f>
        <v>0.6</v>
      </c>
      <c r="L348" s="460">
        <f>SUM('Príloha 2019'!L771)</f>
        <v>0.6</v>
      </c>
      <c r="M348" s="315"/>
    </row>
    <row r="349" spans="1:13" s="1" customFormat="1" ht="11.25" customHeight="1" x14ac:dyDescent="0.2">
      <c r="A349" s="8"/>
      <c r="B349" s="350"/>
      <c r="C349" s="350"/>
      <c r="D349" s="351" t="s">
        <v>839</v>
      </c>
      <c r="E349" s="352"/>
      <c r="F349" s="352">
        <f>SUM('Príloha 2019'!F772)</f>
        <v>140.5</v>
      </c>
      <c r="G349" s="352">
        <f>SUM('Príloha 2019'!G772)</f>
        <v>145.6</v>
      </c>
      <c r="H349" s="352">
        <f>SUM('Príloha 2019'!H772)</f>
        <v>154.60000000000002</v>
      </c>
      <c r="I349" s="352">
        <f>SUM('Príloha 2019'!I772)</f>
        <v>281.3</v>
      </c>
      <c r="J349" s="352">
        <f>SUM('Príloha 2019'!J772)</f>
        <v>265.39999999999998</v>
      </c>
      <c r="K349" s="352">
        <f>SUM('Príloha 2019'!K772)</f>
        <v>267.70000000000005</v>
      </c>
      <c r="L349" s="352">
        <f>SUM('Príloha 2019'!L772)</f>
        <v>267.70000000000005</v>
      </c>
      <c r="M349" s="315"/>
    </row>
    <row r="350" spans="1:13" s="465" customFormat="1" ht="11.25" customHeight="1" x14ac:dyDescent="0.2">
      <c r="A350" s="401"/>
      <c r="B350" s="100"/>
      <c r="C350" s="100"/>
      <c r="D350" s="100" t="s">
        <v>797</v>
      </c>
      <c r="E350" s="148"/>
      <c r="F350" s="148">
        <f>SUM('Príloha 2019'!F773)</f>
        <v>65.500000000000014</v>
      </c>
      <c r="G350" s="148">
        <f>SUM('Príloha 2019'!G773)</f>
        <v>67.399999999999991</v>
      </c>
      <c r="H350" s="148">
        <f>SUM('Príloha 2019'!H773)</f>
        <v>69.700000000000017</v>
      </c>
      <c r="I350" s="148">
        <f>SUM('Príloha 2019'!I773)</f>
        <v>122.80000000000001</v>
      </c>
      <c r="J350" s="148">
        <f>SUM('Príloha 2019'!J773)</f>
        <v>119.4</v>
      </c>
      <c r="K350" s="148">
        <f>SUM('Príloha 2019'!K773)</f>
        <v>119.4</v>
      </c>
      <c r="L350" s="148">
        <f>SUM('Príloha 2019'!L773)</f>
        <v>119.4</v>
      </c>
    </row>
    <row r="351" spans="1:13" s="1" customFormat="1" ht="11.25" customHeight="1" x14ac:dyDescent="0.2">
      <c r="A351" s="8"/>
      <c r="B351" s="36"/>
      <c r="C351" s="36"/>
      <c r="D351" s="84" t="s">
        <v>280</v>
      </c>
      <c r="E351" s="148"/>
      <c r="F351" s="460">
        <f>SUM('Príloha 2019'!F774)</f>
        <v>32.700000000000003</v>
      </c>
      <c r="G351" s="460">
        <f>SUM('Príloha 2019'!G774)</f>
        <v>32.799999999999997</v>
      </c>
      <c r="H351" s="460">
        <f>SUM('Príloha 2019'!H774)</f>
        <v>37</v>
      </c>
      <c r="I351" s="460">
        <f>SUM('Príloha 2019'!I774)</f>
        <v>37</v>
      </c>
      <c r="J351" s="460">
        <f>SUM('Príloha 2019'!J774)</f>
        <v>47</v>
      </c>
      <c r="K351" s="460">
        <f>SUM('Príloha 2019'!K774)</f>
        <v>47</v>
      </c>
      <c r="L351" s="460">
        <f>SUM('Príloha 2019'!L774)</f>
        <v>47</v>
      </c>
      <c r="M351" s="489"/>
    </row>
    <row r="352" spans="1:13" s="1" customFormat="1" ht="11.25" customHeight="1" x14ac:dyDescent="0.2">
      <c r="A352" s="8"/>
      <c r="B352" s="36"/>
      <c r="C352" s="36"/>
      <c r="D352" s="84" t="s">
        <v>279</v>
      </c>
      <c r="E352" s="148"/>
      <c r="F352" s="460">
        <f>SUM('Príloha 2019'!F775)</f>
        <v>12.1</v>
      </c>
      <c r="G352" s="460">
        <f>SUM('Príloha 2019'!G775)</f>
        <v>12</v>
      </c>
      <c r="H352" s="460">
        <f>SUM('Príloha 2019'!H775)</f>
        <v>13.7</v>
      </c>
      <c r="I352" s="460">
        <f>SUM('Príloha 2019'!I775)</f>
        <v>14.3</v>
      </c>
      <c r="J352" s="460">
        <f>SUM('Príloha 2019'!J775)</f>
        <v>17.399999999999999</v>
      </c>
      <c r="K352" s="460">
        <f>SUM('Príloha 2019'!K775)</f>
        <v>17.399999999999999</v>
      </c>
      <c r="L352" s="460">
        <f>SUM('Príloha 2019'!L775)</f>
        <v>17.399999999999999</v>
      </c>
      <c r="M352" s="489"/>
    </row>
    <row r="353" spans="1:13" s="1" customFormat="1" ht="11.25" customHeight="1" x14ac:dyDescent="0.2">
      <c r="A353" s="8"/>
      <c r="B353" s="36"/>
      <c r="C353" s="36"/>
      <c r="D353" s="84" t="s">
        <v>162</v>
      </c>
      <c r="E353" s="148"/>
      <c r="F353" s="460">
        <f>SUM('Príloha 2019'!F776)</f>
        <v>20.3</v>
      </c>
      <c r="G353" s="460">
        <f>SUM('Príloha 2019'!G776)</f>
        <v>17.399999999999999</v>
      </c>
      <c r="H353" s="460">
        <f>SUM('Príloha 2019'!H776)</f>
        <v>18.600000000000001</v>
      </c>
      <c r="I353" s="460">
        <f>SUM('Príloha 2019'!I776)</f>
        <v>25.6</v>
      </c>
      <c r="J353" s="460">
        <f>SUM('Príloha 2019'!J776)</f>
        <v>18.7</v>
      </c>
      <c r="K353" s="460">
        <f>SUM('Príloha 2019'!K776)</f>
        <v>18.7</v>
      </c>
      <c r="L353" s="460">
        <f>SUM('Príloha 2019'!L776)</f>
        <v>18.7</v>
      </c>
      <c r="M353" s="489"/>
    </row>
    <row r="354" spans="1:13" s="455" customFormat="1" ht="11.25" customHeight="1" x14ac:dyDescent="0.2">
      <c r="A354" s="8"/>
      <c r="B354" s="457"/>
      <c r="C354" s="457"/>
      <c r="D354" s="459" t="s">
        <v>1062</v>
      </c>
      <c r="E354" s="148"/>
      <c r="F354" s="460">
        <f>SUM('Príloha 2019'!F777)</f>
        <v>0</v>
      </c>
      <c r="G354" s="460">
        <f>SUM('Príloha 2019'!G777)</f>
        <v>1.4</v>
      </c>
      <c r="H354" s="460">
        <f>SUM('Príloha 2019'!H777)</f>
        <v>0</v>
      </c>
      <c r="I354" s="460">
        <f>SUM('Príloha 2019'!I777)</f>
        <v>36</v>
      </c>
      <c r="J354" s="460">
        <f>SUM('Príloha 2019'!J777)</f>
        <v>36</v>
      </c>
      <c r="K354" s="460">
        <f>SUM('Príloha 2019'!K777)</f>
        <v>36</v>
      </c>
      <c r="L354" s="460">
        <f>SUM('Príloha 2019'!L777)</f>
        <v>36</v>
      </c>
      <c r="M354" s="489"/>
    </row>
    <row r="355" spans="1:13" s="1" customFormat="1" ht="11.25" customHeight="1" x14ac:dyDescent="0.2">
      <c r="A355" s="8"/>
      <c r="B355" s="36"/>
      <c r="C355" s="36"/>
      <c r="D355" s="84" t="s">
        <v>828</v>
      </c>
      <c r="E355" s="148"/>
      <c r="F355" s="460">
        <f>SUM('Príloha 2019'!F778)</f>
        <v>0.4</v>
      </c>
      <c r="G355" s="460">
        <f>SUM('Príloha 2019'!G778)</f>
        <v>3.8</v>
      </c>
      <c r="H355" s="460">
        <f>SUM('Príloha 2019'!H778)</f>
        <v>0.4</v>
      </c>
      <c r="I355" s="460">
        <f>SUM('Príloha 2019'!I778)</f>
        <v>0.4</v>
      </c>
      <c r="J355" s="460">
        <f>SUM('Príloha 2019'!J778)</f>
        <v>0.3</v>
      </c>
      <c r="K355" s="460">
        <f>SUM('Príloha 2019'!K778)</f>
        <v>0.3</v>
      </c>
      <c r="L355" s="460">
        <f>SUM('Príloha 2019'!L778)</f>
        <v>0.3</v>
      </c>
      <c r="M355" s="489"/>
    </row>
    <row r="356" spans="1:13" s="455" customFormat="1" ht="11.25" customHeight="1" x14ac:dyDescent="0.2">
      <c r="A356" s="8"/>
      <c r="B356" s="457"/>
      <c r="C356" s="457"/>
      <c r="D356" s="459" t="s">
        <v>1160</v>
      </c>
      <c r="E356" s="148"/>
      <c r="F356" s="460">
        <f>SUM('Príloha 2019'!F779)</f>
        <v>0</v>
      </c>
      <c r="G356" s="460">
        <f>SUM('Príloha 2019'!G779)</f>
        <v>0</v>
      </c>
      <c r="H356" s="460">
        <f>SUM('Príloha 2019'!H779)</f>
        <v>0</v>
      </c>
      <c r="I356" s="460">
        <f>SUM('Príloha 2019'!I779)</f>
        <v>9.5</v>
      </c>
      <c r="J356" s="460">
        <f>SUM('Príloha 2019'!J779)</f>
        <v>0</v>
      </c>
      <c r="K356" s="460">
        <f>SUM('Príloha 2019'!K779)</f>
        <v>0</v>
      </c>
      <c r="L356" s="460">
        <f>SUM('Príloha 2019'!L779)</f>
        <v>0</v>
      </c>
      <c r="M356" s="489"/>
    </row>
    <row r="357" spans="1:13" s="1" customFormat="1" ht="11.25" customHeight="1" x14ac:dyDescent="0.2">
      <c r="A357" s="8"/>
      <c r="B357" s="36"/>
      <c r="C357" s="36"/>
      <c r="D357" s="100" t="s">
        <v>798</v>
      </c>
      <c r="E357" s="148"/>
      <c r="F357" s="148">
        <f>SUM('Príloha 2019'!F780)</f>
        <v>75</v>
      </c>
      <c r="G357" s="148">
        <f>SUM('Príloha 2019'!G780)</f>
        <v>78.2</v>
      </c>
      <c r="H357" s="148">
        <f>SUM('Príloha 2019'!H780)</f>
        <v>84.9</v>
      </c>
      <c r="I357" s="148">
        <f>SUM('Príloha 2019'!I780)</f>
        <v>158.5</v>
      </c>
      <c r="J357" s="148">
        <f>SUM('Príloha 2019'!J780)</f>
        <v>146</v>
      </c>
      <c r="K357" s="148">
        <f>SUM('Príloha 2019'!K780)</f>
        <v>148.30000000000001</v>
      </c>
      <c r="L357" s="148">
        <f>SUM('Príloha 2019'!L780)</f>
        <v>148.30000000000001</v>
      </c>
    </row>
    <row r="358" spans="1:13" s="1" customFormat="1" ht="11.25" customHeight="1" x14ac:dyDescent="0.2">
      <c r="A358" s="8"/>
      <c r="B358" s="36"/>
      <c r="C358" s="36"/>
      <c r="D358" s="84" t="s">
        <v>280</v>
      </c>
      <c r="E358" s="148"/>
      <c r="F358" s="460">
        <f>SUM('Príloha 2019'!F781)</f>
        <v>32.700000000000003</v>
      </c>
      <c r="G358" s="460">
        <f>SUM('Príloha 2019'!G781)</f>
        <v>31.2</v>
      </c>
      <c r="H358" s="460">
        <f>SUM('Príloha 2019'!H781)</f>
        <v>39</v>
      </c>
      <c r="I358" s="460">
        <f>SUM('Príloha 2019'!I781)</f>
        <v>39</v>
      </c>
      <c r="J358" s="460">
        <f>SUM('Príloha 2019'!J781)</f>
        <v>40.6</v>
      </c>
      <c r="K358" s="460">
        <f>SUM('Príloha 2019'!K781)</f>
        <v>41.6</v>
      </c>
      <c r="L358" s="460">
        <f>SUM('Príloha 2019'!L781)</f>
        <v>41.6</v>
      </c>
    </row>
    <row r="359" spans="1:13" s="1" customFormat="1" ht="11.25" customHeight="1" x14ac:dyDescent="0.2">
      <c r="A359" s="8"/>
      <c r="B359" s="36"/>
      <c r="C359" s="36"/>
      <c r="D359" s="84" t="s">
        <v>279</v>
      </c>
      <c r="E359" s="148"/>
      <c r="F359" s="460">
        <f>SUM('Príloha 2019'!F782)</f>
        <v>11.3</v>
      </c>
      <c r="G359" s="460">
        <f>SUM('Príloha 2019'!G782)</f>
        <v>10.4</v>
      </c>
      <c r="H359" s="460">
        <f>SUM('Príloha 2019'!H782)</f>
        <v>14.4</v>
      </c>
      <c r="I359" s="460">
        <f>SUM('Príloha 2019'!I782)</f>
        <v>15.6</v>
      </c>
      <c r="J359" s="460">
        <f>SUM('Príloha 2019'!J782)</f>
        <v>14</v>
      </c>
      <c r="K359" s="460">
        <f>SUM('Príloha 2019'!K782)</f>
        <v>14.3</v>
      </c>
      <c r="L359" s="460">
        <f>SUM('Príloha 2019'!L782)</f>
        <v>14.3</v>
      </c>
    </row>
    <row r="360" spans="1:13" s="1" customFormat="1" ht="11.25" customHeight="1" x14ac:dyDescent="0.2">
      <c r="A360" s="8"/>
      <c r="B360" s="36"/>
      <c r="C360" s="36"/>
      <c r="D360" s="84" t="s">
        <v>162</v>
      </c>
      <c r="E360" s="148"/>
      <c r="F360" s="460">
        <f>SUM('Príloha 2019'!F783)</f>
        <v>31</v>
      </c>
      <c r="G360" s="460">
        <f>SUM('Príloha 2019'!G783)</f>
        <v>36.1</v>
      </c>
      <c r="H360" s="460">
        <f>SUM('Príloha 2019'!H783)</f>
        <v>31</v>
      </c>
      <c r="I360" s="460">
        <f>SUM('Príloha 2019'!I783)</f>
        <v>39.299999999999997</v>
      </c>
      <c r="J360" s="460">
        <f>SUM('Príloha 2019'!J783)</f>
        <v>30</v>
      </c>
      <c r="K360" s="460">
        <f>SUM('Príloha 2019'!K783)</f>
        <v>31</v>
      </c>
      <c r="L360" s="460">
        <f>SUM('Príloha 2019'!L783)</f>
        <v>31</v>
      </c>
      <c r="M360" s="489"/>
    </row>
    <row r="361" spans="1:13" s="455" customFormat="1" ht="11.25" customHeight="1" x14ac:dyDescent="0.2">
      <c r="A361" s="8"/>
      <c r="B361" s="457"/>
      <c r="C361" s="457"/>
      <c r="D361" s="459" t="s">
        <v>1062</v>
      </c>
      <c r="E361" s="148"/>
      <c r="F361" s="460">
        <f>SUM('Príloha 2019'!F784)</f>
        <v>0</v>
      </c>
      <c r="G361" s="460">
        <f>SUM('Príloha 2019'!G784)</f>
        <v>0.5</v>
      </c>
      <c r="H361" s="460">
        <f>SUM('Príloha 2019'!H784)</f>
        <v>0</v>
      </c>
      <c r="I361" s="460">
        <f>SUM('Príloha 2019'!I784)</f>
        <v>64.099999999999994</v>
      </c>
      <c r="J361" s="460">
        <f>SUM('Príloha 2019'!J784)</f>
        <v>60</v>
      </c>
      <c r="K361" s="460">
        <f>SUM('Príloha 2019'!K784)</f>
        <v>60</v>
      </c>
      <c r="L361" s="460">
        <f>SUM('Príloha 2019'!L784)</f>
        <v>60</v>
      </c>
      <c r="M361" s="489"/>
    </row>
    <row r="362" spans="1:13" s="1" customFormat="1" ht="11.25" customHeight="1" x14ac:dyDescent="0.2">
      <c r="A362" s="8"/>
      <c r="B362" s="36"/>
      <c r="C362" s="36"/>
      <c r="D362" s="84" t="s">
        <v>828</v>
      </c>
      <c r="E362" s="148"/>
      <c r="F362" s="460">
        <f>SUM('Príloha 2019'!F785)</f>
        <v>0</v>
      </c>
      <c r="G362" s="460">
        <f>SUM('Príloha 2019'!G785)</f>
        <v>0</v>
      </c>
      <c r="H362" s="460">
        <f>SUM('Príloha 2019'!H785)</f>
        <v>0.5</v>
      </c>
      <c r="I362" s="460">
        <f>SUM('Príloha 2019'!I785)</f>
        <v>0.5</v>
      </c>
      <c r="J362" s="460">
        <f>SUM('Príloha 2019'!J785)</f>
        <v>1.4</v>
      </c>
      <c r="K362" s="460">
        <f>SUM('Príloha 2019'!K785)</f>
        <v>1.4</v>
      </c>
      <c r="L362" s="460">
        <f>SUM('Príloha 2019'!L785)</f>
        <v>1.4</v>
      </c>
    </row>
    <row r="363" spans="1:13" s="1" customFormat="1" ht="11.25" customHeight="1" x14ac:dyDescent="0.2">
      <c r="A363" s="8"/>
      <c r="B363" s="157"/>
      <c r="C363" s="157"/>
      <c r="D363" s="354" t="s">
        <v>753</v>
      </c>
      <c r="E363" s="355"/>
      <c r="F363" s="550">
        <f>SUM('Príloha 2019'!F786)</f>
        <v>46.5</v>
      </c>
      <c r="G363" s="550">
        <f>SUM('Príloha 2019'!G786)</f>
        <v>39.299999999999997</v>
      </c>
      <c r="H363" s="550">
        <f>SUM('Príloha 2019'!H786)</f>
        <v>49.8</v>
      </c>
      <c r="I363" s="550">
        <f>SUM('Príloha 2019'!I786)</f>
        <v>49.8</v>
      </c>
      <c r="J363" s="550">
        <f>SUM('Príloha 2019'!J786)</f>
        <v>49.8</v>
      </c>
      <c r="K363" s="550">
        <f>SUM('Príloha 2019'!K786)</f>
        <v>49.8</v>
      </c>
      <c r="L363" s="550">
        <f>SUM('Príloha 2019'!L786)</f>
        <v>49.8</v>
      </c>
      <c r="M363" s="465"/>
    </row>
    <row r="364" spans="1:13" ht="11.25" customHeight="1" x14ac:dyDescent="0.2">
      <c r="A364" s="10"/>
      <c r="B364" s="357"/>
      <c r="C364" s="357"/>
      <c r="D364" s="351" t="s">
        <v>840</v>
      </c>
      <c r="E364" s="353"/>
      <c r="F364" s="353">
        <f>SUM('Príloha 2019'!F789)</f>
        <v>346.2</v>
      </c>
      <c r="G364" s="353">
        <f>SUM('Príloha 2019'!G789)</f>
        <v>373.90000000000003</v>
      </c>
      <c r="H364" s="353">
        <f>SUM('Príloha 2019'!H789)</f>
        <v>402.7</v>
      </c>
      <c r="I364" s="353">
        <f>SUM('Príloha 2019'!I789)</f>
        <v>403.7</v>
      </c>
      <c r="J364" s="353">
        <f>SUM('Príloha 2019'!J789)</f>
        <v>440</v>
      </c>
      <c r="K364" s="353">
        <f>SUM('Príloha 2019'!K789)</f>
        <v>444.1</v>
      </c>
      <c r="L364" s="353">
        <f>SUM('Príloha 2019'!L789)</f>
        <v>444.1</v>
      </c>
    </row>
    <row r="365" spans="1:13" ht="11.25" customHeight="1" x14ac:dyDescent="0.2">
      <c r="A365" s="10"/>
      <c r="B365" s="36"/>
      <c r="C365" s="37"/>
      <c r="D365" s="84" t="s">
        <v>280</v>
      </c>
      <c r="E365" s="36"/>
      <c r="F365" s="553">
        <f>SUM('Príloha 2019'!F790)</f>
        <v>218.5</v>
      </c>
      <c r="G365" s="553">
        <f>SUM('Príloha 2019'!G790)</f>
        <v>236</v>
      </c>
      <c r="H365" s="553">
        <f>SUM('Príloha 2019'!H790)</f>
        <v>251.5</v>
      </c>
      <c r="I365" s="553">
        <f>SUM('Príloha 2019'!I790)</f>
        <v>249.1</v>
      </c>
      <c r="J365" s="553">
        <f>SUM('Príloha 2019'!J790)</f>
        <v>279.7</v>
      </c>
      <c r="K365" s="553">
        <f>SUM('Príloha 2019'!K790)</f>
        <v>279.7</v>
      </c>
      <c r="L365" s="553">
        <f>SUM('Príloha 2019'!L790)</f>
        <v>279.7</v>
      </c>
      <c r="M365" s="489"/>
    </row>
    <row r="366" spans="1:13" ht="11.25" customHeight="1" x14ac:dyDescent="0.2">
      <c r="A366" s="10"/>
      <c r="B366" s="36"/>
      <c r="C366" s="37"/>
      <c r="D366" s="84" t="s">
        <v>279</v>
      </c>
      <c r="E366" s="36"/>
      <c r="F366" s="553">
        <f>SUM('Príloha 2019'!F791)</f>
        <v>80.7</v>
      </c>
      <c r="G366" s="553">
        <f>SUM('Príloha 2019'!G791)</f>
        <v>86.6</v>
      </c>
      <c r="H366" s="553">
        <f>SUM('Príloha 2019'!H791)</f>
        <v>93</v>
      </c>
      <c r="I366" s="553">
        <f>SUM('Príloha 2019'!I791)</f>
        <v>93.1</v>
      </c>
      <c r="J366" s="553">
        <f>SUM('Príloha 2019'!J791)</f>
        <v>103.4</v>
      </c>
      <c r="K366" s="553">
        <f>SUM('Príloha 2019'!K791)</f>
        <v>103.4</v>
      </c>
      <c r="L366" s="553">
        <f>SUM('Príloha 2019'!L791)</f>
        <v>103.4</v>
      </c>
      <c r="M366" s="358"/>
    </row>
    <row r="367" spans="1:13" ht="11.25" customHeight="1" x14ac:dyDescent="0.2">
      <c r="A367" s="10"/>
      <c r="B367" s="36"/>
      <c r="C367" s="37"/>
      <c r="D367" s="84" t="s">
        <v>162</v>
      </c>
      <c r="E367" s="36"/>
      <c r="F367" s="553">
        <f>SUM('Príloha 2019'!F792)</f>
        <v>46</v>
      </c>
      <c r="G367" s="553">
        <f>SUM('Príloha 2019'!G792)</f>
        <v>50</v>
      </c>
      <c r="H367" s="553">
        <f>SUM('Príloha 2019'!H792)</f>
        <v>56.2</v>
      </c>
      <c r="I367" s="553">
        <f>SUM('Príloha 2019'!I792)</f>
        <v>57.1</v>
      </c>
      <c r="J367" s="553">
        <f>SUM('Príloha 2019'!J792)</f>
        <v>55</v>
      </c>
      <c r="K367" s="553">
        <f>SUM('Príloha 2019'!K792)</f>
        <v>59</v>
      </c>
      <c r="L367" s="553">
        <f>SUM('Príloha 2019'!L792)</f>
        <v>59</v>
      </c>
      <c r="M367" s="489"/>
    </row>
    <row r="368" spans="1:13" ht="11.25" customHeight="1" x14ac:dyDescent="0.2">
      <c r="A368" s="10"/>
      <c r="B368" s="36"/>
      <c r="C368" s="37"/>
      <c r="D368" s="84" t="s">
        <v>828</v>
      </c>
      <c r="E368" s="36"/>
      <c r="F368" s="553">
        <f>SUM('Príloha 2019'!F793)</f>
        <v>1</v>
      </c>
      <c r="G368" s="553">
        <f>SUM('Príloha 2019'!G793)</f>
        <v>1.3</v>
      </c>
      <c r="H368" s="553">
        <f>SUM('Príloha 2019'!H793)</f>
        <v>2</v>
      </c>
      <c r="I368" s="553">
        <f>SUM('Príloha 2019'!I793)</f>
        <v>4.4000000000000004</v>
      </c>
      <c r="J368" s="553">
        <f>SUM('Príloha 2019'!J793)</f>
        <v>1.9</v>
      </c>
      <c r="K368" s="553">
        <f>SUM('Príloha 2019'!K793)</f>
        <v>2</v>
      </c>
      <c r="L368" s="553">
        <f>SUM('Príloha 2019'!L793)</f>
        <v>2</v>
      </c>
      <c r="M368" s="489"/>
    </row>
    <row r="369" spans="1:13" ht="11.25" customHeight="1" x14ac:dyDescent="0.2">
      <c r="A369" s="10"/>
      <c r="B369" s="357"/>
      <c r="C369" s="183"/>
      <c r="D369" s="351" t="s">
        <v>841</v>
      </c>
      <c r="E369" s="357"/>
      <c r="F369" s="353">
        <f>SUM('Príloha 2019'!F794)</f>
        <v>386.90000000000003</v>
      </c>
      <c r="G369" s="353">
        <f>SUM('Príloha 2019'!G794)</f>
        <v>439.19999999999993</v>
      </c>
      <c r="H369" s="353">
        <f>SUM('Príloha 2019'!H794)</f>
        <v>451.7</v>
      </c>
      <c r="I369" s="353">
        <f>SUM('Príloha 2019'!I794)</f>
        <v>472.09999999999997</v>
      </c>
      <c r="J369" s="353">
        <f>SUM('Príloha 2019'!J794)</f>
        <v>558.5</v>
      </c>
      <c r="K369" s="353">
        <f>SUM('Príloha 2019'!K794)</f>
        <v>565.19999999999993</v>
      </c>
      <c r="L369" s="353">
        <f>SUM('Príloha 2019'!L794)</f>
        <v>565.19999999999993</v>
      </c>
      <c r="M369" s="358"/>
    </row>
    <row r="370" spans="1:13" ht="11.25" customHeight="1" x14ac:dyDescent="0.2">
      <c r="A370" s="10"/>
      <c r="B370" s="36"/>
      <c r="C370" s="37"/>
      <c r="D370" s="84" t="s">
        <v>280</v>
      </c>
      <c r="E370" s="36"/>
      <c r="F370" s="553">
        <f>SUM('Príloha 2019'!F795)</f>
        <v>218.6</v>
      </c>
      <c r="G370" s="553">
        <f>SUM('Príloha 2019'!G795)</f>
        <v>254</v>
      </c>
      <c r="H370" s="553">
        <f>SUM('Príloha 2019'!H795)</f>
        <v>272.5</v>
      </c>
      <c r="I370" s="553">
        <f>SUM('Príloha 2019'!I795)</f>
        <v>282.89999999999998</v>
      </c>
      <c r="J370" s="553">
        <f>SUM('Príloha 2019'!J795)</f>
        <v>348.2</v>
      </c>
      <c r="K370" s="553">
        <f>SUM('Príloha 2019'!K795)</f>
        <v>348.2</v>
      </c>
      <c r="L370" s="553">
        <f>SUM('Príloha 2019'!L795)</f>
        <v>348.2</v>
      </c>
      <c r="M370" s="489"/>
    </row>
    <row r="371" spans="1:13" ht="11.25" customHeight="1" x14ac:dyDescent="0.2">
      <c r="A371" s="10"/>
      <c r="B371" s="36"/>
      <c r="C371" s="37"/>
      <c r="D371" s="84" t="s">
        <v>279</v>
      </c>
      <c r="E371" s="36"/>
      <c r="F371" s="553">
        <f>SUM('Príloha 2019'!F796)</f>
        <v>80.8</v>
      </c>
      <c r="G371" s="553">
        <f>SUM('Príloha 2019'!G796)</f>
        <v>94</v>
      </c>
      <c r="H371" s="553">
        <f>SUM('Príloha 2019'!H796)</f>
        <v>100.7</v>
      </c>
      <c r="I371" s="553">
        <f>SUM('Príloha 2019'!I796)</f>
        <v>104.4</v>
      </c>
      <c r="J371" s="553">
        <f>SUM('Príloha 2019'!J796)</f>
        <v>128.6</v>
      </c>
      <c r="K371" s="553">
        <f>SUM('Príloha 2019'!K796)</f>
        <v>128.6</v>
      </c>
      <c r="L371" s="553">
        <f>SUM('Príloha 2019'!L796)</f>
        <v>128.6</v>
      </c>
      <c r="M371" s="489"/>
    </row>
    <row r="372" spans="1:13" ht="11.25" customHeight="1" x14ac:dyDescent="0.2">
      <c r="A372" s="10"/>
      <c r="B372" s="36"/>
      <c r="C372" s="37"/>
      <c r="D372" s="84" t="s">
        <v>162</v>
      </c>
      <c r="E372" s="36"/>
      <c r="F372" s="553">
        <f>SUM('Príloha 2019'!F797)</f>
        <v>70.5</v>
      </c>
      <c r="G372" s="553">
        <f>SUM('Príloha 2019'!G797)</f>
        <v>71.7</v>
      </c>
      <c r="H372" s="553">
        <f>SUM('Príloha 2019'!H797)</f>
        <v>60</v>
      </c>
      <c r="I372" s="553">
        <f>SUM('Príloha 2019'!I797)</f>
        <v>63.6</v>
      </c>
      <c r="J372" s="553">
        <f>SUM('Príloha 2019'!J797)</f>
        <v>60</v>
      </c>
      <c r="K372" s="553">
        <f>SUM('Príloha 2019'!K797)</f>
        <v>66.8</v>
      </c>
      <c r="L372" s="553">
        <f>SUM('Príloha 2019'!L797)</f>
        <v>66.8</v>
      </c>
      <c r="M372" s="489"/>
    </row>
    <row r="373" spans="1:13" ht="11.25" customHeight="1" x14ac:dyDescent="0.2">
      <c r="A373" s="10"/>
      <c r="B373" s="36"/>
      <c r="C373" s="37"/>
      <c r="D373" s="84" t="s">
        <v>828</v>
      </c>
      <c r="E373" s="36"/>
      <c r="F373" s="553">
        <f>SUM('Príloha 2019'!F798)</f>
        <v>0.6</v>
      </c>
      <c r="G373" s="553">
        <f>SUM('Príloha 2019'!G798)</f>
        <v>2.4</v>
      </c>
      <c r="H373" s="553">
        <f>SUM('Príloha 2019'!H798)</f>
        <v>2</v>
      </c>
      <c r="I373" s="553">
        <f>SUM('Príloha 2019'!I798)</f>
        <v>2</v>
      </c>
      <c r="J373" s="553">
        <f>SUM('Príloha 2019'!J798)</f>
        <v>1.2</v>
      </c>
      <c r="K373" s="553">
        <f>SUM('Príloha 2019'!K798)</f>
        <v>1.1000000000000001</v>
      </c>
      <c r="L373" s="553">
        <f>SUM('Príloha 2019'!L798)</f>
        <v>1.1000000000000001</v>
      </c>
      <c r="M373" s="358"/>
    </row>
    <row r="374" spans="1:13" ht="11.25" customHeight="1" x14ac:dyDescent="0.2">
      <c r="A374" s="10"/>
      <c r="B374" s="36"/>
      <c r="C374" s="37"/>
      <c r="D374" s="84" t="s">
        <v>843</v>
      </c>
      <c r="E374" s="36"/>
      <c r="F374" s="553">
        <f>SUM('Príloha 2019'!F799)</f>
        <v>0.5</v>
      </c>
      <c r="G374" s="553">
        <f>SUM('Príloha 2019'!G799)</f>
        <v>0.5</v>
      </c>
      <c r="H374" s="553">
        <f>SUM('Príloha 2019'!H799)</f>
        <v>0.5</v>
      </c>
      <c r="I374" s="553">
        <f>SUM('Príloha 2019'!I799)</f>
        <v>0.5</v>
      </c>
      <c r="J374" s="553">
        <f>SUM('Príloha 2019'!J799)</f>
        <v>0.5</v>
      </c>
      <c r="K374" s="553">
        <f>SUM('Príloha 2019'!K799)</f>
        <v>0.5</v>
      </c>
      <c r="L374" s="553">
        <f>SUM('Príloha 2019'!L799)</f>
        <v>0.5</v>
      </c>
      <c r="M374" s="465"/>
    </row>
    <row r="375" spans="1:13" ht="11.25" customHeight="1" x14ac:dyDescent="0.2">
      <c r="A375" s="10"/>
      <c r="B375" s="36"/>
      <c r="C375" s="37"/>
      <c r="D375" s="84" t="s">
        <v>842</v>
      </c>
      <c r="E375" s="36"/>
      <c r="F375" s="553">
        <f>SUM('Príloha 2019'!F800)</f>
        <v>4.5999999999999996</v>
      </c>
      <c r="G375" s="553">
        <f>SUM('Príloha 2019'!G800)</f>
        <v>4.2</v>
      </c>
      <c r="H375" s="553">
        <f>SUM('Príloha 2019'!H800)</f>
        <v>4.9000000000000004</v>
      </c>
      <c r="I375" s="553">
        <f>SUM('Príloha 2019'!I800)</f>
        <v>4.9000000000000004</v>
      </c>
      <c r="J375" s="553">
        <f>SUM('Príloha 2019'!J800)</f>
        <v>5</v>
      </c>
      <c r="K375" s="553">
        <f>SUM('Príloha 2019'!K800)</f>
        <v>5</v>
      </c>
      <c r="L375" s="553">
        <f>SUM('Príloha 2019'!L800)</f>
        <v>5</v>
      </c>
      <c r="M375" s="465"/>
    </row>
    <row r="376" spans="1:13" ht="11.25" customHeight="1" x14ac:dyDescent="0.2">
      <c r="A376" s="10"/>
      <c r="B376" s="36"/>
      <c r="C376" s="37"/>
      <c r="D376" s="84" t="s">
        <v>844</v>
      </c>
      <c r="E376" s="36"/>
      <c r="F376" s="553">
        <f>SUM('Príloha 2019'!F801)</f>
        <v>11.3</v>
      </c>
      <c r="G376" s="553">
        <f>SUM('Príloha 2019'!G801)</f>
        <v>12.4</v>
      </c>
      <c r="H376" s="553">
        <f>SUM('Príloha 2019'!H801)</f>
        <v>11.1</v>
      </c>
      <c r="I376" s="553">
        <f>SUM('Príloha 2019'!I801)</f>
        <v>13.8</v>
      </c>
      <c r="J376" s="553">
        <f>SUM('Príloha 2019'!J801)</f>
        <v>15</v>
      </c>
      <c r="K376" s="553">
        <f>SUM('Príloha 2019'!K801)</f>
        <v>15</v>
      </c>
      <c r="L376" s="553">
        <f>SUM('Príloha 2019'!L801)</f>
        <v>15</v>
      </c>
      <c r="M376" s="489"/>
    </row>
    <row r="377" spans="1:13" ht="11.25" customHeight="1" x14ac:dyDescent="0.2">
      <c r="A377" s="10"/>
      <c r="B377" s="36"/>
      <c r="C377" s="36"/>
      <c r="D377" s="36"/>
      <c r="E377" s="36"/>
      <c r="F377" s="37"/>
      <c r="G377" s="37"/>
      <c r="H377" s="37"/>
      <c r="I377" s="37"/>
      <c r="J377" s="36"/>
      <c r="K377" s="37"/>
      <c r="L377" s="37"/>
      <c r="M377" s="197"/>
    </row>
    <row r="378" spans="1:13" ht="11.25" customHeight="1" x14ac:dyDescent="0.2">
      <c r="A378" s="10"/>
      <c r="B378" s="34"/>
      <c r="C378" s="34"/>
      <c r="D378" s="34" t="s">
        <v>242</v>
      </c>
      <c r="E378" s="35"/>
      <c r="F378" s="394">
        <f>SUM('Príloha 2019'!F802)</f>
        <v>0</v>
      </c>
      <c r="G378" s="394">
        <f>SUM('Príloha 2019'!G802)</f>
        <v>0</v>
      </c>
      <c r="H378" s="394">
        <f>SUM('Príloha 2019'!H802)</f>
        <v>0</v>
      </c>
      <c r="I378" s="394">
        <f>SUM('Príloha 2019'!I802)</f>
        <v>0</v>
      </c>
      <c r="J378" s="394">
        <f>SUM('Príloha 2019'!J802)</f>
        <v>0</v>
      </c>
      <c r="K378" s="394">
        <f>SUM('Príloha 2019'!K802)</f>
        <v>0</v>
      </c>
      <c r="L378" s="394">
        <f>SUM('Príloha 2019'!L802)</f>
        <v>0</v>
      </c>
    </row>
    <row r="379" spans="1:13" s="1" customFormat="1" ht="11.25" customHeight="1" x14ac:dyDescent="0.2">
      <c r="A379" s="8"/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3" ht="11.25" customHeight="1" thickBot="1" x14ac:dyDescent="0.25">
      <c r="A380" s="10"/>
      <c r="B380" s="46"/>
      <c r="C380" s="46"/>
      <c r="D380" s="46" t="s">
        <v>243</v>
      </c>
      <c r="E380" s="47"/>
      <c r="F380" s="392"/>
      <c r="G380" s="392"/>
      <c r="H380" s="392"/>
      <c r="I380" s="47"/>
      <c r="J380" s="47"/>
      <c r="K380" s="47"/>
      <c r="L380" s="47"/>
    </row>
    <row r="381" spans="1:13" s="1" customFormat="1" ht="11.25" customHeight="1" thickBot="1" x14ac:dyDescent="0.25">
      <c r="A381" s="17"/>
      <c r="B381" s="48"/>
      <c r="C381" s="49"/>
      <c r="D381" s="49" t="s">
        <v>244</v>
      </c>
      <c r="E381" s="50"/>
      <c r="F381" s="50">
        <f>'Príloha 2019'!F808</f>
        <v>5527</v>
      </c>
      <c r="G381" s="458">
        <f>'Príloha 2019'!G808</f>
        <v>5650.2000000000007</v>
      </c>
      <c r="H381" s="458">
        <f>'Príloha 2019'!H808</f>
        <v>6192.2999999999993</v>
      </c>
      <c r="I381" s="458">
        <f>'Príloha 2019'!I808</f>
        <v>6619.4000000000005</v>
      </c>
      <c r="J381" s="458">
        <f>'Príloha 2019'!J808</f>
        <v>6857.3</v>
      </c>
      <c r="K381" s="458">
        <f>'Príloha 2019'!K808</f>
        <v>6832.7000000000007</v>
      </c>
      <c r="L381" s="458">
        <f>'Príloha 2019'!L808</f>
        <v>7066.7000000000007</v>
      </c>
    </row>
    <row r="382" spans="1:13" ht="11.25" customHeight="1" x14ac:dyDescent="0.2">
      <c r="A382" s="15"/>
      <c r="B382" s="48"/>
      <c r="C382" s="49"/>
      <c r="D382" s="49" t="s">
        <v>245</v>
      </c>
      <c r="E382" s="50"/>
      <c r="F382" s="458">
        <f>'Príloha 2019'!F809</f>
        <v>2621.0000000000005</v>
      </c>
      <c r="G382" s="458">
        <f>'Príloha 2019'!G809</f>
        <v>2526</v>
      </c>
      <c r="H382" s="458">
        <f>'Príloha 2019'!H809</f>
        <v>2911.2000000000003</v>
      </c>
      <c r="I382" s="458">
        <f>'Príloha 2019'!I809</f>
        <v>3082.7000000000003</v>
      </c>
      <c r="J382" s="458">
        <f>'Príloha 2019'!J809</f>
        <v>3152.2999999999997</v>
      </c>
      <c r="K382" s="458">
        <f>'Príloha 2019'!K809</f>
        <v>3108.3</v>
      </c>
      <c r="L382" s="458">
        <f>'Príloha 2019'!L809</f>
        <v>3184.2999999999997</v>
      </c>
    </row>
    <row r="383" spans="1:13" ht="11.25" customHeight="1" x14ac:dyDescent="0.2">
      <c r="A383" s="15"/>
      <c r="B383" s="48"/>
      <c r="C383" s="49"/>
      <c r="D383" s="49" t="s">
        <v>246</v>
      </c>
      <c r="E383" s="50"/>
      <c r="F383" s="458">
        <f>'Príloha 2019'!F810</f>
        <v>2905.9999999999995</v>
      </c>
      <c r="G383" s="458">
        <f>'Príloha 2019'!G810</f>
        <v>3124.2000000000007</v>
      </c>
      <c r="H383" s="458">
        <f>'Príloha 2019'!H810</f>
        <v>3281.099999999999</v>
      </c>
      <c r="I383" s="458">
        <f>'Príloha 2019'!I810</f>
        <v>3536.7000000000003</v>
      </c>
      <c r="J383" s="458">
        <f>'Príloha 2019'!J810</f>
        <v>3705.0000000000005</v>
      </c>
      <c r="K383" s="458">
        <f>'Príloha 2019'!K810</f>
        <v>3724.4000000000005</v>
      </c>
      <c r="L383" s="458">
        <f>'Príloha 2019'!L810</f>
        <v>3882.400000000001</v>
      </c>
    </row>
    <row r="384" spans="1:13" ht="11.25" customHeight="1" x14ac:dyDescent="0.2">
      <c r="A384" s="15"/>
      <c r="B384" s="48"/>
      <c r="C384" s="49"/>
      <c r="D384" s="49" t="s">
        <v>247</v>
      </c>
      <c r="E384" s="50"/>
      <c r="F384" s="458">
        <f>'Príloha 2019'!F811</f>
        <v>665.6</v>
      </c>
      <c r="G384" s="458">
        <f>'Príloha 2019'!G811</f>
        <v>205.1</v>
      </c>
      <c r="H384" s="458">
        <f>'Príloha 2019'!H811</f>
        <v>12</v>
      </c>
      <c r="I384" s="458">
        <f>'Príloha 2019'!I811</f>
        <v>2060.6999999999998</v>
      </c>
      <c r="J384" s="458">
        <f>'Príloha 2019'!J811</f>
        <v>1522.3000000000002</v>
      </c>
      <c r="K384" s="458">
        <f>'Príloha 2019'!K811</f>
        <v>417</v>
      </c>
      <c r="L384" s="458">
        <f>'Príloha 2019'!L811</f>
        <v>17</v>
      </c>
    </row>
    <row r="385" spans="1:12" ht="11.25" customHeight="1" x14ac:dyDescent="0.2">
      <c r="A385" s="15"/>
      <c r="B385" s="48"/>
      <c r="C385" s="49"/>
      <c r="D385" s="49" t="s">
        <v>248</v>
      </c>
      <c r="E385" s="50"/>
      <c r="F385" s="458">
        <f>'Príloha 2019'!F812</f>
        <v>217.59999999999997</v>
      </c>
      <c r="G385" s="458">
        <f>'Príloha 2019'!G812</f>
        <v>624.70000000000005</v>
      </c>
      <c r="H385" s="458">
        <f>'Príloha 2019'!H812</f>
        <v>443.7</v>
      </c>
      <c r="I385" s="458">
        <f>'Príloha 2019'!I812</f>
        <v>3339.3999999999996</v>
      </c>
      <c r="J385" s="458">
        <f>'Príloha 2019'!J812</f>
        <v>3994</v>
      </c>
      <c r="K385" s="458">
        <f>'Príloha 2019'!K812</f>
        <v>203</v>
      </c>
      <c r="L385" s="458">
        <f>'Príloha 2019'!L812</f>
        <v>360</v>
      </c>
    </row>
    <row r="386" spans="1:12" ht="11.25" customHeight="1" x14ac:dyDescent="0.2">
      <c r="A386" s="15"/>
      <c r="B386" s="48"/>
      <c r="C386" s="49"/>
      <c r="D386" s="49" t="s">
        <v>249</v>
      </c>
      <c r="E386" s="50"/>
      <c r="F386" s="458">
        <f>'Príloha 2019'!F813</f>
        <v>448.00000000000006</v>
      </c>
      <c r="G386" s="458">
        <f>'Príloha 2019'!G813</f>
        <v>-419.6</v>
      </c>
      <c r="H386" s="458">
        <f>'Príloha 2019'!H813</f>
        <v>-431.7</v>
      </c>
      <c r="I386" s="458">
        <f>'Príloha 2019'!I813</f>
        <v>-1278.6999999999998</v>
      </c>
      <c r="J386" s="458">
        <f>'Príloha 2019'!J813</f>
        <v>-2471.6999999999998</v>
      </c>
      <c r="K386" s="458">
        <f>'Príloha 2019'!K813</f>
        <v>214</v>
      </c>
      <c r="L386" s="458">
        <f>'Príloha 2019'!L813</f>
        <v>-343</v>
      </c>
    </row>
    <row r="387" spans="1:12" ht="11.25" customHeight="1" x14ac:dyDescent="0.2">
      <c r="A387" s="15"/>
      <c r="B387" s="48"/>
      <c r="C387" s="49"/>
      <c r="D387" s="49" t="s">
        <v>1168</v>
      </c>
      <c r="E387" s="458"/>
      <c r="F387" s="458">
        <f>SUM('Príloha 2019'!F814)</f>
        <v>0</v>
      </c>
      <c r="G387" s="458">
        <f>SUM('Príloha 2019'!G814)</f>
        <v>0</v>
      </c>
      <c r="H387" s="458">
        <f>SUM('Príloha 2019'!H814)</f>
        <v>0</v>
      </c>
      <c r="I387" s="458">
        <f>SUM('Príloha 2019'!I814)</f>
        <v>0</v>
      </c>
      <c r="J387" s="458">
        <f>SUM('Príloha 2019'!J814)</f>
        <v>109.89999999999999</v>
      </c>
      <c r="K387" s="458">
        <f>SUM('Príloha 2019'!K814)</f>
        <v>0</v>
      </c>
      <c r="L387" s="458">
        <f>SUM('Príloha 2019'!L814)</f>
        <v>0</v>
      </c>
    </row>
    <row r="388" spans="1:12" ht="11.25" customHeight="1" x14ac:dyDescent="0.2">
      <c r="A388" s="15"/>
      <c r="B388" s="48"/>
      <c r="C388" s="49"/>
      <c r="D388" s="49" t="s">
        <v>253</v>
      </c>
      <c r="E388" s="50"/>
      <c r="F388" s="458">
        <f>'Príloha 2019'!F815</f>
        <v>2609.6000000000004</v>
      </c>
      <c r="G388" s="458">
        <f>'Príloha 2019'!G815</f>
        <v>2808.5</v>
      </c>
      <c r="H388" s="458">
        <f>'Príloha 2019'!H815</f>
        <v>3016.3</v>
      </c>
      <c r="I388" s="458">
        <f>'Príloha 2019'!I815</f>
        <v>3246.7</v>
      </c>
      <c r="J388" s="458">
        <f>'Príloha 2019'!J815</f>
        <v>3398.2</v>
      </c>
      <c r="K388" s="458">
        <f>'Príloha 2019'!K815</f>
        <v>3365.2</v>
      </c>
      <c r="L388" s="458">
        <f>'Príloha 2019'!L815</f>
        <v>3366.2</v>
      </c>
    </row>
    <row r="389" spans="1:12" s="387" customFormat="1" ht="11.25" customHeight="1" x14ac:dyDescent="0.2">
      <c r="A389" s="385"/>
      <c r="B389" s="386"/>
      <c r="C389" s="386"/>
      <c r="D389" s="386" t="s">
        <v>756</v>
      </c>
      <c r="E389" s="148"/>
      <c r="F389" s="391">
        <f>'Príloha 2019'!F816</f>
        <v>744.39999999999918</v>
      </c>
      <c r="G389" s="391">
        <f>'Príloha 2019'!G816</f>
        <v>-103.89999999999918</v>
      </c>
      <c r="H389" s="391">
        <f>'Príloha 2019'!H816</f>
        <v>-166.900000000001</v>
      </c>
      <c r="I389" s="391">
        <f>'Príloha 2019'!I816</f>
        <v>-988.69999999999936</v>
      </c>
      <c r="J389" s="391">
        <f>'Príloha 2019'!J816</f>
        <v>-2164.8999999999992</v>
      </c>
      <c r="K389" s="391">
        <f>'Príloha 2019'!K816</f>
        <v>573.20000000000073</v>
      </c>
      <c r="L389" s="391">
        <f>'Príloha 2019'!L816</f>
        <v>173.20000000000118</v>
      </c>
    </row>
    <row r="390" spans="1:12" ht="11.25" customHeight="1" x14ac:dyDescent="0.2">
      <c r="A390" s="15"/>
      <c r="B390" s="48"/>
      <c r="C390" s="49"/>
      <c r="D390" s="49" t="s">
        <v>269</v>
      </c>
      <c r="E390" s="50"/>
      <c r="F390" s="50">
        <f>'Príloha 2019'!F817</f>
        <v>111.3</v>
      </c>
      <c r="G390" s="458">
        <f>'Príloha 2019'!G817</f>
        <v>0</v>
      </c>
      <c r="H390" s="458">
        <f>'Príloha 2019'!H817</f>
        <v>0</v>
      </c>
      <c r="I390" s="458">
        <f>'Príloha 2019'!I817</f>
        <v>0</v>
      </c>
      <c r="J390" s="458">
        <f>'Príloha 2019'!J817</f>
        <v>0</v>
      </c>
      <c r="K390" s="458">
        <f>'Príloha 2019'!K817</f>
        <v>0</v>
      </c>
      <c r="L390" s="458">
        <f>'Príloha 2019'!L817</f>
        <v>0</v>
      </c>
    </row>
    <row r="391" spans="1:12" ht="11.25" customHeight="1" x14ac:dyDescent="0.2">
      <c r="A391" s="15"/>
      <c r="B391" s="51"/>
      <c r="C391" s="52"/>
      <c r="D391" s="52" t="s">
        <v>242</v>
      </c>
      <c r="E391" s="50"/>
      <c r="F391" s="458">
        <f>'Príloha 2019'!F818</f>
        <v>76.8</v>
      </c>
      <c r="G391" s="458">
        <f>'Príloha 2019'!G818</f>
        <v>0</v>
      </c>
      <c r="H391" s="458">
        <f>'Príloha 2019'!H818</f>
        <v>0</v>
      </c>
      <c r="I391" s="458">
        <f>'Príloha 2019'!I818</f>
        <v>0</v>
      </c>
      <c r="J391" s="458">
        <f>'Príloha 2019'!J818</f>
        <v>0</v>
      </c>
      <c r="K391" s="458">
        <f>'Príloha 2019'!K818</f>
        <v>0</v>
      </c>
      <c r="L391" s="458">
        <f>'Príloha 2019'!L818</f>
        <v>0</v>
      </c>
    </row>
    <row r="392" spans="1:12" ht="11.25" customHeight="1" x14ac:dyDescent="0.2">
      <c r="A392" s="15"/>
      <c r="B392" s="48"/>
      <c r="C392" s="49"/>
      <c r="D392" s="49" t="s">
        <v>250</v>
      </c>
      <c r="E392" s="50"/>
      <c r="F392" s="458">
        <f>'Príloha 2019'!F819</f>
        <v>1342.4</v>
      </c>
      <c r="G392" s="458">
        <f>'Príloha 2019'!G819</f>
        <v>893.3</v>
      </c>
      <c r="H392" s="458">
        <f>'Príloha 2019'!H819</f>
        <v>607.5</v>
      </c>
      <c r="I392" s="458">
        <f>'Príloha 2019'!I819</f>
        <v>1445.8000000000002</v>
      </c>
      <c r="J392" s="458">
        <f>'Príloha 2019'!J819</f>
        <v>2789.8</v>
      </c>
      <c r="K392" s="458">
        <f>'Príloha 2019'!K819</f>
        <v>261.60000000000002</v>
      </c>
      <c r="L392" s="458">
        <f>'Príloha 2019'!L819</f>
        <v>261.60000000000002</v>
      </c>
    </row>
    <row r="393" spans="1:12" ht="11.25" customHeight="1" x14ac:dyDescent="0.2">
      <c r="A393" s="15"/>
      <c r="B393" s="48"/>
      <c r="C393" s="49"/>
      <c r="D393" s="49" t="s">
        <v>251</v>
      </c>
      <c r="E393" s="50"/>
      <c r="F393" s="458">
        <f>'Príloha 2019'!F820</f>
        <v>1230.7</v>
      </c>
      <c r="G393" s="458">
        <f>'Príloha 2019'!G820</f>
        <v>297.2</v>
      </c>
      <c r="H393" s="458">
        <f>'Príloha 2019'!H820</f>
        <v>440.6</v>
      </c>
      <c r="I393" s="458">
        <f>'Príloha 2019'!I820</f>
        <v>457.1</v>
      </c>
      <c r="J393" s="458">
        <f>'Príloha 2019'!J820</f>
        <v>734.80000000000007</v>
      </c>
      <c r="K393" s="458">
        <f>'Príloha 2019'!K820</f>
        <v>834.80000000000007</v>
      </c>
      <c r="L393" s="458">
        <f>'Príloha 2019'!L820</f>
        <v>434.8</v>
      </c>
    </row>
    <row r="394" spans="1:12" ht="11.25" customHeight="1" x14ac:dyDescent="0.2">
      <c r="A394" s="15"/>
      <c r="B394" s="48"/>
      <c r="C394" s="49"/>
      <c r="D394" s="49" t="s">
        <v>733</v>
      </c>
      <c r="E394" s="50"/>
      <c r="F394" s="458">
        <f>'Príloha 2019'!F821</f>
        <v>111.70000000000005</v>
      </c>
      <c r="G394" s="458">
        <f>'Príloha 2019'!G821</f>
        <v>596.09999999999991</v>
      </c>
      <c r="H394" s="458">
        <f>'Príloha 2019'!H821</f>
        <v>166.89999999999998</v>
      </c>
      <c r="I394" s="458">
        <f>'Príloha 2019'!I821</f>
        <v>988.70000000000016</v>
      </c>
      <c r="J394" s="458">
        <f>'Príloha 2019'!J821</f>
        <v>2055</v>
      </c>
      <c r="K394" s="458">
        <f>'Príloha 2019'!K821</f>
        <v>-573.20000000000005</v>
      </c>
      <c r="L394" s="458">
        <f>'Príloha 2019'!L821</f>
        <v>-173.2</v>
      </c>
    </row>
    <row r="397" spans="1:12" x14ac:dyDescent="0.2">
      <c r="E397" s="409" t="s">
        <v>902</v>
      </c>
      <c r="F397" s="410">
        <f>SUM('Príloha 2019'!F824)</f>
        <v>7646.3</v>
      </c>
      <c r="G397" s="410">
        <f>SUM('Príloha 2019'!G824)</f>
        <v>6748.6000000000013</v>
      </c>
      <c r="H397" s="410">
        <f>SUM('Príloha 2019'!H824)</f>
        <v>6811.7999999999993</v>
      </c>
      <c r="I397" s="410">
        <f>SUM('Príloha 2019'!I824)</f>
        <v>10125.900000000001</v>
      </c>
      <c r="J397" s="410">
        <f>SUM('Príloha 2019'!J824)</f>
        <v>11279.3</v>
      </c>
      <c r="K397" s="410">
        <f>SUM('Príloha 2019'!K824)</f>
        <v>7511.3000000000011</v>
      </c>
      <c r="L397" s="410">
        <f>SUM('Príloha 2019'!L824)</f>
        <v>7345.3000000000011</v>
      </c>
    </row>
    <row r="398" spans="1:12" x14ac:dyDescent="0.2">
      <c r="E398" s="409" t="s">
        <v>903</v>
      </c>
      <c r="F398" s="410">
        <f>SUM('Príloha 2019'!F825)</f>
        <v>6755.7000000000007</v>
      </c>
      <c r="G398" s="410">
        <f>SUM('Príloha 2019'!G825)</f>
        <v>6256.4</v>
      </c>
      <c r="H398" s="410">
        <f>SUM('Príloha 2019'!H825)</f>
        <v>6811.8</v>
      </c>
      <c r="I398" s="410">
        <f>SUM('Príloha 2019'!I825)</f>
        <v>10125.900000000001</v>
      </c>
      <c r="J398" s="410">
        <f>SUM('Príloha 2019'!J825)</f>
        <v>11279.3</v>
      </c>
      <c r="K398" s="410">
        <f>SUM('Príloha 2019'!K825)</f>
        <v>7511.3</v>
      </c>
      <c r="L398" s="410">
        <f>SUM('Príloha 2019'!L825)</f>
        <v>7345.2999999999993</v>
      </c>
    </row>
    <row r="399" spans="1:12" ht="12.75" x14ac:dyDescent="0.2">
      <c r="D399" s="53"/>
      <c r="E399" s="409" t="s">
        <v>633</v>
      </c>
      <c r="F399" s="410">
        <f>SUM('Príloha 2019'!F826)</f>
        <v>890.59999999999945</v>
      </c>
      <c r="G399" s="410">
        <f>SUM('Príloha 2019'!G826)</f>
        <v>492.20000000000164</v>
      </c>
      <c r="H399" s="410">
        <f>SUM('Príloha 2019'!H826)</f>
        <v>0</v>
      </c>
      <c r="I399" s="410">
        <f>SUM('Príloha 2019'!I826)</f>
        <v>0</v>
      </c>
      <c r="J399" s="410">
        <f>SUM('Príloha 2019'!J826)</f>
        <v>0</v>
      </c>
      <c r="K399" s="410">
        <f>SUM('Príloha 2019'!K826)</f>
        <v>0</v>
      </c>
      <c r="L399" s="410">
        <f>SUM('Príloha 2019'!L826)</f>
        <v>0</v>
      </c>
    </row>
    <row r="400" spans="1:12" ht="12.75" customHeight="1" x14ac:dyDescent="0.2"/>
    <row r="401" spans="6:12" ht="12.75" customHeight="1" x14ac:dyDescent="0.2"/>
    <row r="403" spans="6:12" x14ac:dyDescent="0.2">
      <c r="F403" s="4"/>
      <c r="G403" s="4"/>
      <c r="H403" s="4"/>
      <c r="I403" s="4"/>
      <c r="J403" s="4"/>
      <c r="K403" s="4"/>
      <c r="L403" s="4"/>
    </row>
    <row r="404" spans="6:12" ht="15" customHeight="1" x14ac:dyDescent="0.2">
      <c r="F404" s="4"/>
      <c r="G404" s="4"/>
      <c r="H404" s="4"/>
      <c r="I404" s="4"/>
      <c r="J404" s="4"/>
      <c r="K404" s="4"/>
      <c r="L404" s="4"/>
    </row>
    <row r="405" spans="6:12" ht="13.5" customHeight="1" x14ac:dyDescent="0.2"/>
  </sheetData>
  <mergeCells count="9">
    <mergeCell ref="B303:C303"/>
    <mergeCell ref="B317:C317"/>
    <mergeCell ref="B322:C322"/>
    <mergeCell ref="B3:D3"/>
    <mergeCell ref="F2:G2"/>
    <mergeCell ref="B117:C117"/>
    <mergeCell ref="B119:C119"/>
    <mergeCell ref="B138:C138"/>
    <mergeCell ref="B298:C298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4"/>
  <sheetViews>
    <sheetView tabSelected="1" zoomScale="120" zoomScaleNormal="120" workbookViewId="0">
      <pane ySplit="3" topLeftCell="A792" activePane="bottomLeft" state="frozen"/>
      <selection pane="bottomLeft" activeCell="B1" sqref="B1"/>
    </sheetView>
  </sheetViews>
  <sheetFormatPr defaultRowHeight="12.75" x14ac:dyDescent="0.2"/>
  <cols>
    <col min="1" max="1" width="0.140625" style="236" customWidth="1"/>
    <col min="2" max="2" width="6" style="234" customWidth="1"/>
    <col min="3" max="3" width="8.42578125" style="210" customWidth="1"/>
    <col min="4" max="4" width="25.5703125" style="235" customWidth="1"/>
    <col min="5" max="5" width="5.7109375" style="207" customWidth="1"/>
    <col min="6" max="6" width="7.5703125" style="508" customWidth="1"/>
    <col min="7" max="7" width="6.5703125" style="207" customWidth="1"/>
    <col min="8" max="8" width="7" style="244" customWidth="1"/>
    <col min="9" max="10" width="6.28515625" style="244" customWidth="1"/>
    <col min="11" max="11" width="6.42578125" style="244" customWidth="1"/>
    <col min="12" max="12" width="6.5703125" style="244" customWidth="1"/>
    <col min="13" max="13" width="7.5703125" customWidth="1"/>
    <col min="14" max="14" width="9.140625" style="255"/>
    <col min="15" max="16384" width="9.140625" style="207"/>
  </cols>
  <sheetData>
    <row r="1" spans="1:13" ht="24" customHeight="1" x14ac:dyDescent="0.2">
      <c r="A1" s="205"/>
      <c r="B1" s="245" t="s">
        <v>1174</v>
      </c>
      <c r="C1" s="246"/>
      <c r="D1" s="246"/>
      <c r="E1" s="206"/>
      <c r="G1" s="206"/>
    </row>
    <row r="2" spans="1:13" ht="23.25" customHeight="1" x14ac:dyDescent="0.2">
      <c r="A2" s="208"/>
      <c r="B2" s="209"/>
      <c r="D2" s="211"/>
      <c r="E2" s="247"/>
      <c r="K2" s="244" t="s">
        <v>672</v>
      </c>
    </row>
    <row r="3" spans="1:13" ht="42.75" customHeight="1" x14ac:dyDescent="0.2">
      <c r="A3" s="208"/>
      <c r="B3" s="212"/>
      <c r="C3" s="213"/>
      <c r="D3" s="214"/>
      <c r="E3" s="250" t="s">
        <v>701</v>
      </c>
      <c r="F3" s="509" t="s">
        <v>1035</v>
      </c>
      <c r="G3" s="380" t="s">
        <v>1117</v>
      </c>
      <c r="H3" s="215" t="s">
        <v>1116</v>
      </c>
      <c r="I3" s="215" t="s">
        <v>1106</v>
      </c>
      <c r="J3" s="215" t="s">
        <v>930</v>
      </c>
      <c r="K3" s="215" t="s">
        <v>1034</v>
      </c>
      <c r="L3" s="215" t="s">
        <v>1107</v>
      </c>
    </row>
    <row r="4" spans="1:13" ht="15.75" x14ac:dyDescent="0.25">
      <c r="A4" s="205"/>
      <c r="B4" s="217" t="s">
        <v>331</v>
      </c>
      <c r="C4" s="218"/>
      <c r="D4" s="219" t="s">
        <v>442</v>
      </c>
      <c r="E4" s="220"/>
      <c r="F4" s="510"/>
      <c r="G4" s="506"/>
      <c r="H4" s="216"/>
      <c r="I4" s="216"/>
      <c r="J4" s="216"/>
      <c r="K4" s="216"/>
      <c r="L4" s="216"/>
    </row>
    <row r="5" spans="1:13" x14ac:dyDescent="0.2">
      <c r="A5" s="205"/>
      <c r="B5" s="212"/>
      <c r="C5" s="221"/>
      <c r="D5" s="283" t="s">
        <v>329</v>
      </c>
      <c r="E5" s="359"/>
      <c r="F5" s="360">
        <f t="shared" ref="F5:L5" si="0">SUM(F6+F30+F85)</f>
        <v>5527</v>
      </c>
      <c r="G5" s="360">
        <f t="shared" si="0"/>
        <v>5650.2000000000007</v>
      </c>
      <c r="H5" s="359">
        <f t="shared" si="0"/>
        <v>6192.2999999999993</v>
      </c>
      <c r="I5" s="359">
        <f t="shared" si="0"/>
        <v>6619.4000000000005</v>
      </c>
      <c r="J5" s="359">
        <f t="shared" si="0"/>
        <v>6857.3</v>
      </c>
      <c r="K5" s="359">
        <f t="shared" si="0"/>
        <v>6832.7000000000007</v>
      </c>
      <c r="L5" s="359">
        <f t="shared" si="0"/>
        <v>7066.7000000000007</v>
      </c>
      <c r="M5" s="494"/>
    </row>
    <row r="6" spans="1:13" x14ac:dyDescent="0.2">
      <c r="A6" s="205"/>
      <c r="B6" s="212"/>
      <c r="C6" s="221"/>
      <c r="D6" s="283" t="s">
        <v>1</v>
      </c>
      <c r="E6" s="359"/>
      <c r="F6" s="360">
        <f>SUM(F8+F10+F18)</f>
        <v>2696.7999999999997</v>
      </c>
      <c r="G6" s="360">
        <f>SUM(G8+G10+G18)</f>
        <v>2965.2</v>
      </c>
      <c r="H6" s="359">
        <f t="shared" ref="H6" si="1">SUM(H8+H10+H18)</f>
        <v>3137.0000000000005</v>
      </c>
      <c r="I6" s="359">
        <f t="shared" ref="I6" si="2">SUM(I8+I10+I18)</f>
        <v>3240.5000000000005</v>
      </c>
      <c r="J6" s="359">
        <f>SUM(J8+J10+J18+J28)</f>
        <v>3551.3</v>
      </c>
      <c r="K6" s="359">
        <f t="shared" ref="K6:L6" si="3">SUM(K8+K10+K18+K28)</f>
        <v>3694.1000000000004</v>
      </c>
      <c r="L6" s="359">
        <f t="shared" si="3"/>
        <v>3927.1000000000004</v>
      </c>
      <c r="M6" s="494"/>
    </row>
    <row r="7" spans="1:13" x14ac:dyDescent="0.2">
      <c r="A7" s="208"/>
      <c r="B7" s="212"/>
      <c r="C7" s="213"/>
      <c r="D7" s="214"/>
      <c r="E7" s="224"/>
      <c r="F7" s="223"/>
      <c r="G7" s="223"/>
      <c r="H7" s="224"/>
      <c r="I7" s="224"/>
      <c r="J7" s="224"/>
      <c r="K7" s="224"/>
      <c r="L7" s="224"/>
      <c r="M7" s="494"/>
    </row>
    <row r="8" spans="1:13" x14ac:dyDescent="0.2">
      <c r="A8" s="205"/>
      <c r="B8" s="212">
        <v>110</v>
      </c>
      <c r="C8" s="221"/>
      <c r="D8" s="283" t="s">
        <v>2</v>
      </c>
      <c r="E8" s="284"/>
      <c r="F8" s="284">
        <f t="shared" ref="F8:G8" si="4">SUM(F9)</f>
        <v>2348.4</v>
      </c>
      <c r="G8" s="284">
        <f t="shared" si="4"/>
        <v>2577.6</v>
      </c>
      <c r="H8" s="285">
        <f t="shared" ref="H8" si="5">SUM(H9)</f>
        <v>2760.9</v>
      </c>
      <c r="I8" s="285">
        <f t="shared" ref="I8:L8" si="6">SUM(I9)</f>
        <v>2864.4</v>
      </c>
      <c r="J8" s="285">
        <f t="shared" si="6"/>
        <v>3106</v>
      </c>
      <c r="K8" s="285">
        <f t="shared" si="6"/>
        <v>3317</v>
      </c>
      <c r="L8" s="285">
        <f t="shared" si="6"/>
        <v>3550</v>
      </c>
      <c r="M8" s="494"/>
    </row>
    <row r="9" spans="1:13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2348.4</v>
      </c>
      <c r="G9" s="223">
        <v>2577.6</v>
      </c>
      <c r="H9" s="224">
        <v>2760.9</v>
      </c>
      <c r="I9" s="224">
        <v>2864.4</v>
      </c>
      <c r="J9" s="564">
        <v>3106</v>
      </c>
      <c r="K9" s="224">
        <v>3317</v>
      </c>
      <c r="L9" s="224">
        <v>3550</v>
      </c>
      <c r="M9" s="518"/>
    </row>
    <row r="10" spans="1:13" x14ac:dyDescent="0.2">
      <c r="A10" s="205"/>
      <c r="B10" s="212">
        <v>120</v>
      </c>
      <c r="C10" s="221"/>
      <c r="D10" s="283" t="s">
        <v>3</v>
      </c>
      <c r="E10" s="284"/>
      <c r="F10" s="284">
        <f>SUM(F11:F17)</f>
        <v>175.20000000000002</v>
      </c>
      <c r="G10" s="284">
        <f>SUM(G11:G17)</f>
        <v>203.1</v>
      </c>
      <c r="H10" s="284">
        <f t="shared" ref="H10:L10" si="7">SUM(H11:H17)</f>
        <v>189.79999999999998</v>
      </c>
      <c r="I10" s="284">
        <f t="shared" si="7"/>
        <v>189.79999999999998</v>
      </c>
      <c r="J10" s="284">
        <f t="shared" si="7"/>
        <v>189.79999999999998</v>
      </c>
      <c r="K10" s="284">
        <f t="shared" si="7"/>
        <v>189.79999999999998</v>
      </c>
      <c r="L10" s="284">
        <f t="shared" si="7"/>
        <v>189.79999999999998</v>
      </c>
      <c r="M10" s="494"/>
    </row>
    <row r="11" spans="1:13" x14ac:dyDescent="0.2">
      <c r="A11" s="205"/>
      <c r="B11" s="212"/>
      <c r="C11" s="213">
        <v>121001</v>
      </c>
      <c r="D11" s="214" t="s">
        <v>375</v>
      </c>
      <c r="E11" s="224"/>
      <c r="F11" s="223">
        <v>19</v>
      </c>
      <c r="G11" s="223">
        <v>18.7</v>
      </c>
      <c r="H11" s="223">
        <v>19</v>
      </c>
      <c r="I11" s="223">
        <v>19</v>
      </c>
      <c r="J11" s="223">
        <v>19</v>
      </c>
      <c r="K11" s="223">
        <v>19</v>
      </c>
      <c r="L11" s="223">
        <v>19</v>
      </c>
      <c r="M11" s="494"/>
    </row>
    <row r="12" spans="1:13" x14ac:dyDescent="0.2">
      <c r="A12" s="205"/>
      <c r="B12" s="212"/>
      <c r="C12" s="213">
        <v>121001</v>
      </c>
      <c r="D12" s="214" t="s">
        <v>376</v>
      </c>
      <c r="E12" s="224"/>
      <c r="F12" s="223">
        <v>24.7</v>
      </c>
      <c r="G12" s="223">
        <v>28.2</v>
      </c>
      <c r="H12" s="223">
        <v>27</v>
      </c>
      <c r="I12" s="223">
        <v>27</v>
      </c>
      <c r="J12" s="223">
        <v>27</v>
      </c>
      <c r="K12" s="223">
        <v>27</v>
      </c>
      <c r="L12" s="223">
        <v>27</v>
      </c>
      <c r="M12" s="494"/>
    </row>
    <row r="13" spans="1:13" x14ac:dyDescent="0.2">
      <c r="A13" s="205"/>
      <c r="B13" s="212"/>
      <c r="C13" s="213">
        <v>121002</v>
      </c>
      <c r="D13" s="214" t="s">
        <v>377</v>
      </c>
      <c r="E13" s="224"/>
      <c r="F13" s="223">
        <v>47.9</v>
      </c>
      <c r="G13" s="223">
        <v>53.3</v>
      </c>
      <c r="H13" s="223">
        <v>47</v>
      </c>
      <c r="I13" s="223">
        <v>47</v>
      </c>
      <c r="J13" s="223">
        <v>47</v>
      </c>
      <c r="K13" s="223">
        <v>47</v>
      </c>
      <c r="L13" s="223">
        <v>47</v>
      </c>
      <c r="M13" s="494"/>
    </row>
    <row r="14" spans="1:13" x14ac:dyDescent="0.2">
      <c r="A14" s="208"/>
      <c r="B14" s="212"/>
      <c r="C14" s="213">
        <v>121002</v>
      </c>
      <c r="D14" s="214" t="s">
        <v>378</v>
      </c>
      <c r="E14" s="224"/>
      <c r="F14" s="223">
        <v>69.2</v>
      </c>
      <c r="G14" s="223">
        <v>92.4</v>
      </c>
      <c r="H14" s="223">
        <v>85</v>
      </c>
      <c r="I14" s="223">
        <v>85</v>
      </c>
      <c r="J14" s="223">
        <v>85</v>
      </c>
      <c r="K14" s="223">
        <v>85</v>
      </c>
      <c r="L14" s="223">
        <v>85</v>
      </c>
      <c r="M14" s="383"/>
    </row>
    <row r="15" spans="1:13" x14ac:dyDescent="0.2">
      <c r="A15" s="208"/>
      <c r="B15" s="212"/>
      <c r="C15" s="213">
        <v>121003</v>
      </c>
      <c r="D15" s="214" t="s">
        <v>379</v>
      </c>
      <c r="E15" s="224"/>
      <c r="F15" s="223">
        <v>7.7</v>
      </c>
      <c r="G15" s="223">
        <v>8.1</v>
      </c>
      <c r="H15" s="223">
        <v>7.6</v>
      </c>
      <c r="I15" s="223">
        <v>7.6</v>
      </c>
      <c r="J15" s="223">
        <v>7.6</v>
      </c>
      <c r="K15" s="223">
        <v>7.6</v>
      </c>
      <c r="L15" s="223">
        <v>7.6</v>
      </c>
      <c r="M15" s="494"/>
    </row>
    <row r="16" spans="1:13" x14ac:dyDescent="0.2">
      <c r="A16" s="208"/>
      <c r="B16" s="212"/>
      <c r="C16" s="213">
        <v>121003</v>
      </c>
      <c r="D16" s="214" t="s">
        <v>380</v>
      </c>
      <c r="E16" s="224"/>
      <c r="F16" s="223">
        <v>1.9</v>
      </c>
      <c r="G16" s="223">
        <v>2.2999999999999998</v>
      </c>
      <c r="H16" s="223">
        <v>2.2000000000000002</v>
      </c>
      <c r="I16" s="223">
        <v>2.2000000000000002</v>
      </c>
      <c r="J16" s="223">
        <v>2.2000000000000002</v>
      </c>
      <c r="K16" s="223">
        <v>2.2000000000000002</v>
      </c>
      <c r="L16" s="223">
        <v>2.2000000000000002</v>
      </c>
      <c r="M16" s="494"/>
    </row>
    <row r="17" spans="1:14" x14ac:dyDescent="0.2">
      <c r="A17" s="208"/>
      <c r="B17" s="212"/>
      <c r="C17" s="213">
        <v>121003</v>
      </c>
      <c r="D17" s="214" t="s">
        <v>388</v>
      </c>
      <c r="E17" s="224"/>
      <c r="F17" s="223">
        <v>4.8</v>
      </c>
      <c r="G17" s="223">
        <v>0.1</v>
      </c>
      <c r="H17" s="223">
        <v>2</v>
      </c>
      <c r="I17" s="223">
        <v>2</v>
      </c>
      <c r="J17" s="223">
        <v>2</v>
      </c>
      <c r="K17" s="223">
        <v>2</v>
      </c>
      <c r="L17" s="223">
        <v>2</v>
      </c>
      <c r="M17" s="494"/>
    </row>
    <row r="18" spans="1:14" x14ac:dyDescent="0.2">
      <c r="A18" s="205"/>
      <c r="B18" s="212">
        <v>130</v>
      </c>
      <c r="C18" s="221"/>
      <c r="D18" s="283" t="s">
        <v>4</v>
      </c>
      <c r="E18" s="284"/>
      <c r="F18" s="284">
        <f t="shared" ref="F18" si="8">SUM(F19)</f>
        <v>173.2</v>
      </c>
      <c r="G18" s="284">
        <f>SUM(G19+G28)</f>
        <v>184.49999999999997</v>
      </c>
      <c r="H18" s="284">
        <f t="shared" ref="H18" si="9">SUM(H19)</f>
        <v>186.3</v>
      </c>
      <c r="I18" s="284">
        <f t="shared" ref="I18:L18" si="10">SUM(I19)</f>
        <v>186.3</v>
      </c>
      <c r="J18" s="284">
        <f t="shared" si="10"/>
        <v>254</v>
      </c>
      <c r="K18" s="284">
        <f t="shared" si="10"/>
        <v>185.8</v>
      </c>
      <c r="L18" s="284">
        <f t="shared" si="10"/>
        <v>185.8</v>
      </c>
      <c r="M18" s="494"/>
    </row>
    <row r="19" spans="1:14" x14ac:dyDescent="0.2">
      <c r="A19" s="208"/>
      <c r="B19" s="212">
        <v>133</v>
      </c>
      <c r="C19" s="213"/>
      <c r="D19" s="283" t="s">
        <v>321</v>
      </c>
      <c r="E19" s="284"/>
      <c r="F19" s="284">
        <f>SUM(F20:F27)</f>
        <v>173.2</v>
      </c>
      <c r="G19" s="284">
        <f>SUM(G20:G27)</f>
        <v>182.29999999999998</v>
      </c>
      <c r="H19" s="284">
        <f t="shared" ref="H19:I19" si="11">SUM(H20:H27)</f>
        <v>186.3</v>
      </c>
      <c r="I19" s="284">
        <f t="shared" si="11"/>
        <v>186.3</v>
      </c>
      <c r="J19" s="284">
        <f t="shared" ref="J19:L19" si="12">SUM(J20:J27)</f>
        <v>254</v>
      </c>
      <c r="K19" s="284">
        <f t="shared" si="12"/>
        <v>185.8</v>
      </c>
      <c r="L19" s="284">
        <f t="shared" si="12"/>
        <v>185.8</v>
      </c>
      <c r="M19" s="494"/>
    </row>
    <row r="20" spans="1:14" x14ac:dyDescent="0.2">
      <c r="A20" s="208"/>
      <c r="B20" s="212"/>
      <c r="C20" s="213">
        <v>133001</v>
      </c>
      <c r="D20" s="214" t="s">
        <v>5</v>
      </c>
      <c r="E20" s="224"/>
      <c r="F20" s="223">
        <v>5.3</v>
      </c>
      <c r="G20" s="223">
        <v>5.8</v>
      </c>
      <c r="H20" s="224">
        <v>6</v>
      </c>
      <c r="I20" s="224">
        <v>6</v>
      </c>
      <c r="J20" s="224">
        <v>6</v>
      </c>
      <c r="K20" s="224">
        <v>6</v>
      </c>
      <c r="L20" s="224">
        <v>6</v>
      </c>
      <c r="M20" s="494"/>
    </row>
    <row r="21" spans="1:14" x14ac:dyDescent="0.2">
      <c r="A21" s="208"/>
      <c r="B21" s="212"/>
      <c r="C21" s="213">
        <v>133003</v>
      </c>
      <c r="D21" s="214" t="s">
        <v>410</v>
      </c>
      <c r="E21" s="224"/>
      <c r="F21" s="223">
        <v>0.2</v>
      </c>
      <c r="G21" s="223">
        <v>0.1</v>
      </c>
      <c r="H21" s="224">
        <v>0.5</v>
      </c>
      <c r="I21" s="224">
        <v>0.5</v>
      </c>
      <c r="J21" s="224">
        <v>0</v>
      </c>
      <c r="K21" s="224">
        <v>0</v>
      </c>
      <c r="L21" s="224">
        <v>0</v>
      </c>
      <c r="M21" s="494"/>
    </row>
    <row r="22" spans="1:14" x14ac:dyDescent="0.2">
      <c r="A22" s="208"/>
      <c r="B22" s="212"/>
      <c r="C22" s="213">
        <v>133004</v>
      </c>
      <c r="D22" s="214" t="s">
        <v>761</v>
      </c>
      <c r="E22" s="224"/>
      <c r="F22" s="223">
        <v>0.3</v>
      </c>
      <c r="G22" s="223">
        <v>0.3</v>
      </c>
      <c r="H22" s="224">
        <v>0.3</v>
      </c>
      <c r="I22" s="224">
        <v>0.3</v>
      </c>
      <c r="J22" s="224">
        <v>0.5</v>
      </c>
      <c r="K22" s="224">
        <v>0.3</v>
      </c>
      <c r="L22" s="224">
        <v>0.3</v>
      </c>
      <c r="M22" s="494"/>
    </row>
    <row r="23" spans="1:14" x14ac:dyDescent="0.2">
      <c r="A23" s="208"/>
      <c r="B23" s="212"/>
      <c r="C23" s="213">
        <v>133006</v>
      </c>
      <c r="D23" s="214" t="s">
        <v>415</v>
      </c>
      <c r="E23" s="224"/>
      <c r="F23" s="223">
        <v>1</v>
      </c>
      <c r="G23" s="223">
        <v>1.1000000000000001</v>
      </c>
      <c r="H23" s="224">
        <v>1</v>
      </c>
      <c r="I23" s="224">
        <v>1</v>
      </c>
      <c r="J23" s="224">
        <v>1</v>
      </c>
      <c r="K23" s="224">
        <v>1</v>
      </c>
      <c r="L23" s="224">
        <v>1</v>
      </c>
      <c r="M23" s="494"/>
    </row>
    <row r="24" spans="1:14" x14ac:dyDescent="0.2">
      <c r="A24" s="208"/>
      <c r="B24" s="212"/>
      <c r="C24" s="213">
        <v>133012</v>
      </c>
      <c r="D24" s="214" t="s">
        <v>1000</v>
      </c>
      <c r="E24" s="224"/>
      <c r="F24" s="223">
        <v>5.6</v>
      </c>
      <c r="G24" s="223">
        <v>7.1</v>
      </c>
      <c r="H24" s="224">
        <v>4.5</v>
      </c>
      <c r="I24" s="224">
        <v>4.5</v>
      </c>
      <c r="J24" s="224">
        <v>4.5</v>
      </c>
      <c r="K24" s="224">
        <v>4.5</v>
      </c>
      <c r="L24" s="224">
        <v>4.5</v>
      </c>
      <c r="M24" s="494"/>
    </row>
    <row r="25" spans="1:14" x14ac:dyDescent="0.2">
      <c r="A25" s="208"/>
      <c r="B25" s="212"/>
      <c r="C25" s="213">
        <v>133013</v>
      </c>
      <c r="D25" s="214" t="s">
        <v>381</v>
      </c>
      <c r="E25" s="224"/>
      <c r="F25" s="223">
        <v>111.4</v>
      </c>
      <c r="G25" s="223">
        <v>111.7</v>
      </c>
      <c r="H25" s="224">
        <v>122</v>
      </c>
      <c r="I25" s="224">
        <v>122</v>
      </c>
      <c r="J25" s="564">
        <v>160</v>
      </c>
      <c r="K25" s="224">
        <v>122</v>
      </c>
      <c r="L25" s="224">
        <v>122</v>
      </c>
      <c r="M25" s="494"/>
    </row>
    <row r="26" spans="1:14" x14ac:dyDescent="0.2">
      <c r="A26" s="208"/>
      <c r="B26" s="212"/>
      <c r="C26" s="213">
        <v>133013</v>
      </c>
      <c r="D26" s="214" t="s">
        <v>382</v>
      </c>
      <c r="E26" s="224"/>
      <c r="F26" s="223">
        <v>46.2</v>
      </c>
      <c r="G26" s="223">
        <v>53.5</v>
      </c>
      <c r="H26" s="224">
        <v>50</v>
      </c>
      <c r="I26" s="224">
        <v>50</v>
      </c>
      <c r="J26" s="564">
        <v>80</v>
      </c>
      <c r="K26" s="224">
        <v>50</v>
      </c>
      <c r="L26" s="224">
        <v>50</v>
      </c>
      <c r="M26" s="494"/>
    </row>
    <row r="27" spans="1:14" x14ac:dyDescent="0.2">
      <c r="A27" s="208"/>
      <c r="B27" s="212"/>
      <c r="C27" s="213">
        <v>133013</v>
      </c>
      <c r="D27" s="214" t="s">
        <v>388</v>
      </c>
      <c r="E27" s="224"/>
      <c r="F27" s="223">
        <v>3.2</v>
      </c>
      <c r="G27" s="223">
        <v>2.7</v>
      </c>
      <c r="H27" s="224">
        <v>2</v>
      </c>
      <c r="I27" s="224">
        <v>2</v>
      </c>
      <c r="J27" s="224">
        <v>2</v>
      </c>
      <c r="K27" s="224">
        <v>2</v>
      </c>
      <c r="L27" s="224">
        <v>2</v>
      </c>
      <c r="M27" s="494"/>
    </row>
    <row r="28" spans="1:14" x14ac:dyDescent="0.2">
      <c r="A28" s="208"/>
      <c r="B28" s="212">
        <v>160</v>
      </c>
      <c r="C28" s="213"/>
      <c r="D28" s="318" t="s">
        <v>1108</v>
      </c>
      <c r="E28" s="549"/>
      <c r="F28" s="284">
        <v>0</v>
      </c>
      <c r="G28" s="284">
        <f t="shared" ref="G28:L28" si="13">SUM(G29)</f>
        <v>2.2000000000000002</v>
      </c>
      <c r="H28" s="284">
        <f t="shared" si="13"/>
        <v>0</v>
      </c>
      <c r="I28" s="284">
        <f t="shared" si="13"/>
        <v>0</v>
      </c>
      <c r="J28" s="284">
        <f t="shared" si="13"/>
        <v>1.5</v>
      </c>
      <c r="K28" s="284">
        <f t="shared" si="13"/>
        <v>1.5</v>
      </c>
      <c r="L28" s="284">
        <f t="shared" si="13"/>
        <v>1.5</v>
      </c>
      <c r="M28" s="494"/>
    </row>
    <row r="29" spans="1:14" x14ac:dyDescent="0.2">
      <c r="A29" s="208"/>
      <c r="B29" s="212"/>
      <c r="C29" s="213">
        <v>160</v>
      </c>
      <c r="D29" s="214" t="s">
        <v>1109</v>
      </c>
      <c r="E29" s="223"/>
      <c r="F29" s="223">
        <v>0</v>
      </c>
      <c r="G29" s="223">
        <v>2.2000000000000002</v>
      </c>
      <c r="H29" s="223">
        <v>0</v>
      </c>
      <c r="I29" s="223">
        <v>0</v>
      </c>
      <c r="J29" s="223">
        <v>1.5</v>
      </c>
      <c r="K29" s="223">
        <v>1.5</v>
      </c>
      <c r="L29" s="223">
        <v>1.5</v>
      </c>
      <c r="M29" s="494"/>
    </row>
    <row r="30" spans="1:14" s="322" customFormat="1" x14ac:dyDescent="0.2">
      <c r="A30" s="320"/>
      <c r="B30" s="212"/>
      <c r="C30" s="221"/>
      <c r="D30" s="283" t="s">
        <v>7</v>
      </c>
      <c r="E30" s="284"/>
      <c r="F30" s="284">
        <f t="shared" ref="F30:L30" si="14">SUM(F31+F42+F47+F49+F74+F76)</f>
        <v>651.00000000000011</v>
      </c>
      <c r="G30" s="284">
        <f t="shared" si="14"/>
        <v>469.80000000000007</v>
      </c>
      <c r="H30" s="284">
        <f t="shared" si="14"/>
        <v>485.5</v>
      </c>
      <c r="I30" s="284">
        <f t="shared" si="14"/>
        <v>652.30000000000007</v>
      </c>
      <c r="J30" s="284">
        <f t="shared" si="14"/>
        <v>428.1</v>
      </c>
      <c r="K30" s="284">
        <f t="shared" si="14"/>
        <v>529.70000000000005</v>
      </c>
      <c r="L30" s="284">
        <f t="shared" si="14"/>
        <v>529.70000000000005</v>
      </c>
      <c r="M30" s="494"/>
      <c r="N30" s="321"/>
    </row>
    <row r="31" spans="1:14" s="322" customFormat="1" x14ac:dyDescent="0.2">
      <c r="A31" s="320"/>
      <c r="B31" s="212">
        <v>210</v>
      </c>
      <c r="C31" s="221"/>
      <c r="D31" s="283" t="s">
        <v>8</v>
      </c>
      <c r="E31" s="284"/>
      <c r="F31" s="284">
        <f t="shared" ref="F31:L31" si="15">SUM(F32:F41)</f>
        <v>406.40000000000003</v>
      </c>
      <c r="G31" s="284">
        <f t="shared" si="15"/>
        <v>218.4</v>
      </c>
      <c r="H31" s="284">
        <f t="shared" si="15"/>
        <v>281.5</v>
      </c>
      <c r="I31" s="284">
        <f t="shared" si="15"/>
        <v>325.10000000000002</v>
      </c>
      <c r="J31" s="284">
        <f t="shared" si="15"/>
        <v>254.5</v>
      </c>
      <c r="K31" s="284">
        <f t="shared" si="15"/>
        <v>265.10000000000002</v>
      </c>
      <c r="L31" s="284">
        <f t="shared" si="15"/>
        <v>265.10000000000002</v>
      </c>
      <c r="N31" s="321"/>
    </row>
    <row r="32" spans="1:14" s="322" customFormat="1" x14ac:dyDescent="0.2">
      <c r="A32" s="323"/>
      <c r="B32" s="212"/>
      <c r="C32" s="213">
        <v>211003</v>
      </c>
      <c r="D32" s="214" t="s">
        <v>747</v>
      </c>
      <c r="E32" s="224"/>
      <c r="F32" s="223">
        <v>0.7</v>
      </c>
      <c r="G32" s="223">
        <v>1.4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494"/>
      <c r="N32" s="321"/>
    </row>
    <row r="33" spans="1:14" s="463" customFormat="1" x14ac:dyDescent="0.2">
      <c r="A33" s="454"/>
      <c r="B33" s="212"/>
      <c r="C33" s="213">
        <v>211003</v>
      </c>
      <c r="D33" s="214" t="s">
        <v>1095</v>
      </c>
      <c r="E33" s="224"/>
      <c r="F33" s="223">
        <v>0</v>
      </c>
      <c r="G33" s="223">
        <v>0</v>
      </c>
      <c r="H33" s="224">
        <v>0</v>
      </c>
      <c r="I33" s="224">
        <v>19.399999999999999</v>
      </c>
      <c r="J33" s="224">
        <v>0</v>
      </c>
      <c r="K33" s="224">
        <v>0</v>
      </c>
      <c r="L33" s="224">
        <v>0</v>
      </c>
      <c r="M33" s="515"/>
      <c r="N33" s="462"/>
    </row>
    <row r="34" spans="1:14" s="322" customFormat="1" x14ac:dyDescent="0.2">
      <c r="A34" s="323"/>
      <c r="B34" s="212"/>
      <c r="C34" s="213">
        <v>212002</v>
      </c>
      <c r="D34" s="214" t="s">
        <v>318</v>
      </c>
      <c r="E34" s="204"/>
      <c r="F34" s="223">
        <v>33.5</v>
      </c>
      <c r="G34" s="223">
        <v>41.8</v>
      </c>
      <c r="H34" s="224">
        <v>50</v>
      </c>
      <c r="I34" s="224">
        <v>50</v>
      </c>
      <c r="J34" s="224">
        <v>40</v>
      </c>
      <c r="K34" s="224">
        <v>40</v>
      </c>
      <c r="L34" s="224">
        <v>40</v>
      </c>
      <c r="M34" s="515"/>
      <c r="N34" s="321"/>
    </row>
    <row r="35" spans="1:14" s="322" customFormat="1" x14ac:dyDescent="0.2">
      <c r="A35" s="323"/>
      <c r="B35" s="212"/>
      <c r="C35" s="213">
        <v>212003</v>
      </c>
      <c r="D35" s="214" t="s">
        <v>944</v>
      </c>
      <c r="E35" s="224"/>
      <c r="F35" s="223">
        <v>13.9</v>
      </c>
      <c r="G35" s="223">
        <v>11.2</v>
      </c>
      <c r="H35" s="223">
        <v>11</v>
      </c>
      <c r="I35" s="223">
        <v>11</v>
      </c>
      <c r="J35" s="223">
        <v>11</v>
      </c>
      <c r="K35" s="223">
        <v>11</v>
      </c>
      <c r="L35" s="223">
        <v>11</v>
      </c>
      <c r="M35" s="494"/>
      <c r="N35" s="321"/>
    </row>
    <row r="36" spans="1:14" s="463" customFormat="1" x14ac:dyDescent="0.2">
      <c r="A36" s="454"/>
      <c r="B36" s="212"/>
      <c r="C36" s="213">
        <v>212003</v>
      </c>
      <c r="D36" s="214" t="s">
        <v>945</v>
      </c>
      <c r="E36" s="224"/>
      <c r="F36" s="223">
        <v>0</v>
      </c>
      <c r="G36" s="223">
        <v>1.6</v>
      </c>
      <c r="H36" s="223">
        <v>2</v>
      </c>
      <c r="I36" s="223">
        <v>2</v>
      </c>
      <c r="J36" s="223">
        <v>0.5</v>
      </c>
      <c r="K36" s="223">
        <v>0.5</v>
      </c>
      <c r="L36" s="223">
        <v>0.5</v>
      </c>
      <c r="M36" s="494"/>
      <c r="N36" s="462"/>
    </row>
    <row r="37" spans="1:14" s="529" customFormat="1" x14ac:dyDescent="0.2">
      <c r="A37" s="525"/>
      <c r="B37" s="531"/>
      <c r="C37" s="532">
        <v>212003</v>
      </c>
      <c r="D37" s="530" t="s">
        <v>1065</v>
      </c>
      <c r="E37" s="522"/>
      <c r="F37" s="439">
        <v>0</v>
      </c>
      <c r="G37" s="223">
        <v>0</v>
      </c>
      <c r="H37" s="224">
        <v>0</v>
      </c>
      <c r="I37" s="223">
        <v>4.5999999999999996</v>
      </c>
      <c r="J37" s="507">
        <v>0</v>
      </c>
      <c r="K37" s="223">
        <v>4.5999999999999996</v>
      </c>
      <c r="L37" s="223">
        <v>4.5999999999999996</v>
      </c>
      <c r="M37" s="516"/>
      <c r="N37" s="533"/>
    </row>
    <row r="38" spans="1:14" s="529" customFormat="1" x14ac:dyDescent="0.2">
      <c r="A38" s="525"/>
      <c r="B38" s="531"/>
      <c r="C38" s="532">
        <v>212003</v>
      </c>
      <c r="D38" s="530" t="s">
        <v>1059</v>
      </c>
      <c r="E38" s="522"/>
      <c r="F38" s="439">
        <v>0</v>
      </c>
      <c r="G38" s="223">
        <v>0</v>
      </c>
      <c r="H38" s="224">
        <v>0</v>
      </c>
      <c r="I38" s="223">
        <v>6</v>
      </c>
      <c r="J38" s="507">
        <v>0</v>
      </c>
      <c r="K38" s="223">
        <v>6</v>
      </c>
      <c r="L38" s="223">
        <v>6</v>
      </c>
      <c r="M38" s="516"/>
      <c r="N38" s="533"/>
    </row>
    <row r="39" spans="1:14" s="322" customFormat="1" x14ac:dyDescent="0.2">
      <c r="A39" s="323"/>
      <c r="B39" s="212"/>
      <c r="C39" s="213">
        <v>2120035</v>
      </c>
      <c r="D39" s="214" t="s">
        <v>762</v>
      </c>
      <c r="E39" s="224"/>
      <c r="F39" s="223">
        <v>325.8</v>
      </c>
      <c r="G39" s="223">
        <v>135.1</v>
      </c>
      <c r="H39" s="224">
        <v>190.5</v>
      </c>
      <c r="I39" s="224">
        <v>190.5</v>
      </c>
      <c r="J39" s="224">
        <v>175</v>
      </c>
      <c r="K39" s="224">
        <v>175</v>
      </c>
      <c r="L39" s="224">
        <v>175</v>
      </c>
      <c r="M39" s="494"/>
      <c r="N39" s="321"/>
    </row>
    <row r="40" spans="1:14" s="322" customFormat="1" x14ac:dyDescent="0.2">
      <c r="A40" s="323"/>
      <c r="B40" s="212"/>
      <c r="C40" s="213">
        <v>2120034</v>
      </c>
      <c r="D40" s="214" t="s">
        <v>612</v>
      </c>
      <c r="E40" s="224"/>
      <c r="F40" s="223">
        <v>28.9</v>
      </c>
      <c r="G40" s="223">
        <v>27.3</v>
      </c>
      <c r="H40" s="224">
        <v>28</v>
      </c>
      <c r="I40" s="224">
        <v>28</v>
      </c>
      <c r="J40" s="224">
        <v>28</v>
      </c>
      <c r="K40" s="224">
        <v>28</v>
      </c>
      <c r="L40" s="224">
        <v>28</v>
      </c>
      <c r="M40" s="494"/>
      <c r="N40" s="321"/>
    </row>
    <row r="41" spans="1:14" s="322" customFormat="1" x14ac:dyDescent="0.2">
      <c r="A41" s="323"/>
      <c r="B41" s="212"/>
      <c r="C41" s="213">
        <v>212004</v>
      </c>
      <c r="D41" s="214" t="s">
        <v>1067</v>
      </c>
      <c r="E41" s="224"/>
      <c r="F41" s="223">
        <v>3.6</v>
      </c>
      <c r="G41" s="223">
        <v>0</v>
      </c>
      <c r="H41" s="224">
        <v>0</v>
      </c>
      <c r="I41" s="224">
        <v>13.6</v>
      </c>
      <c r="J41" s="224">
        <v>0</v>
      </c>
      <c r="K41" s="224">
        <v>0</v>
      </c>
      <c r="L41" s="224">
        <v>0</v>
      </c>
      <c r="M41" s="518"/>
      <c r="N41" s="321"/>
    </row>
    <row r="42" spans="1:14" s="322" customFormat="1" x14ac:dyDescent="0.2">
      <c r="A42" s="320"/>
      <c r="B42" s="212">
        <v>221</v>
      </c>
      <c r="C42" s="221"/>
      <c r="D42" s="283" t="s">
        <v>9</v>
      </c>
      <c r="E42" s="284"/>
      <c r="F42" s="284">
        <f>SUM(F43:F46)</f>
        <v>80.100000000000009</v>
      </c>
      <c r="G42" s="284">
        <f>SUM(G43:G46)</f>
        <v>74.300000000000011</v>
      </c>
      <c r="H42" s="284">
        <f t="shared" ref="H42" si="16">SUM(H43:H46)</f>
        <v>73</v>
      </c>
      <c r="I42" s="284">
        <f t="shared" ref="I42:L42" si="17">SUM(I43:I46)</f>
        <v>73</v>
      </c>
      <c r="J42" s="284">
        <f t="shared" si="17"/>
        <v>69.5</v>
      </c>
      <c r="K42" s="284">
        <f t="shared" si="17"/>
        <v>69.5</v>
      </c>
      <c r="L42" s="284">
        <f t="shared" si="17"/>
        <v>69.5</v>
      </c>
      <c r="M42" s="494"/>
      <c r="N42" s="321"/>
    </row>
    <row r="43" spans="1:14" s="322" customFormat="1" x14ac:dyDescent="0.2">
      <c r="A43" s="323"/>
      <c r="B43" s="212"/>
      <c r="C43" s="213">
        <v>2210041</v>
      </c>
      <c r="D43" s="214" t="s">
        <v>713</v>
      </c>
      <c r="E43" s="224"/>
      <c r="F43" s="223">
        <v>12.4</v>
      </c>
      <c r="G43" s="223">
        <v>13.4</v>
      </c>
      <c r="H43" s="223">
        <v>13</v>
      </c>
      <c r="I43" s="223">
        <v>13</v>
      </c>
      <c r="J43" s="223">
        <v>13</v>
      </c>
      <c r="K43" s="223">
        <v>13</v>
      </c>
      <c r="L43" s="223">
        <v>13</v>
      </c>
      <c r="M43" s="494"/>
      <c r="N43" s="321"/>
    </row>
    <row r="44" spans="1:14" s="322" customFormat="1" x14ac:dyDescent="0.2">
      <c r="A44" s="323"/>
      <c r="B44" s="212"/>
      <c r="C44" s="213">
        <v>2210044</v>
      </c>
      <c r="D44" s="214" t="s">
        <v>13</v>
      </c>
      <c r="E44" s="224"/>
      <c r="F44" s="223">
        <v>58.8</v>
      </c>
      <c r="G44" s="223">
        <v>50.7</v>
      </c>
      <c r="H44" s="224">
        <v>52</v>
      </c>
      <c r="I44" s="224">
        <v>52</v>
      </c>
      <c r="J44" s="224">
        <v>48</v>
      </c>
      <c r="K44" s="224">
        <v>48</v>
      </c>
      <c r="L44" s="224">
        <v>48</v>
      </c>
      <c r="M44" s="494"/>
      <c r="N44" s="321"/>
    </row>
    <row r="45" spans="1:14" s="322" customFormat="1" x14ac:dyDescent="0.2">
      <c r="A45" s="323"/>
      <c r="B45" s="212"/>
      <c r="C45" s="213">
        <v>2210045</v>
      </c>
      <c r="D45" s="214" t="s">
        <v>14</v>
      </c>
      <c r="E45" s="224"/>
      <c r="F45" s="223">
        <v>3.2</v>
      </c>
      <c r="G45" s="223">
        <v>6.7</v>
      </c>
      <c r="H45" s="223">
        <v>3</v>
      </c>
      <c r="I45" s="223">
        <v>3</v>
      </c>
      <c r="J45" s="223">
        <v>3.5</v>
      </c>
      <c r="K45" s="223">
        <v>3.5</v>
      </c>
      <c r="L45" s="223">
        <v>3.5</v>
      </c>
      <c r="M45" s="494"/>
      <c r="N45" s="321"/>
    </row>
    <row r="46" spans="1:14" s="322" customFormat="1" x14ac:dyDescent="0.2">
      <c r="A46" s="323"/>
      <c r="B46" s="212"/>
      <c r="C46" s="213">
        <v>2210043</v>
      </c>
      <c r="D46" s="214" t="s">
        <v>712</v>
      </c>
      <c r="E46" s="224"/>
      <c r="F46" s="223">
        <v>5.7</v>
      </c>
      <c r="G46" s="223">
        <v>3.5</v>
      </c>
      <c r="H46" s="223">
        <v>5</v>
      </c>
      <c r="I46" s="223">
        <v>5</v>
      </c>
      <c r="J46" s="223">
        <v>5</v>
      </c>
      <c r="K46" s="223">
        <v>5</v>
      </c>
      <c r="L46" s="223">
        <v>5</v>
      </c>
      <c r="M46" s="494"/>
      <c r="N46" s="321"/>
    </row>
    <row r="47" spans="1:14" s="322" customFormat="1" x14ac:dyDescent="0.2">
      <c r="A47" s="320"/>
      <c r="B47" s="212">
        <v>222</v>
      </c>
      <c r="C47" s="221"/>
      <c r="D47" s="283" t="s">
        <v>15</v>
      </c>
      <c r="E47" s="284"/>
      <c r="F47" s="284">
        <f>SUM(F48)</f>
        <v>6.4</v>
      </c>
      <c r="G47" s="284">
        <f>SUM(G48)</f>
        <v>3.9</v>
      </c>
      <c r="H47" s="284">
        <f t="shared" ref="H47" si="18">SUM(H48)</f>
        <v>3</v>
      </c>
      <c r="I47" s="284">
        <f t="shared" ref="I47:L47" si="19">SUM(I48)</f>
        <v>3</v>
      </c>
      <c r="J47" s="284">
        <f t="shared" si="19"/>
        <v>2</v>
      </c>
      <c r="K47" s="284">
        <f t="shared" si="19"/>
        <v>2</v>
      </c>
      <c r="L47" s="284">
        <f t="shared" si="19"/>
        <v>2</v>
      </c>
      <c r="M47" s="494"/>
      <c r="N47" s="321"/>
    </row>
    <row r="48" spans="1:14" s="322" customFormat="1" x14ac:dyDescent="0.2">
      <c r="A48" s="323"/>
      <c r="B48" s="212"/>
      <c r="C48" s="213">
        <v>222003</v>
      </c>
      <c r="D48" s="214" t="s">
        <v>288</v>
      </c>
      <c r="E48" s="224"/>
      <c r="F48" s="223">
        <v>6.4</v>
      </c>
      <c r="G48" s="223">
        <v>3.9</v>
      </c>
      <c r="H48" s="223">
        <v>3</v>
      </c>
      <c r="I48" s="223">
        <v>3</v>
      </c>
      <c r="J48" s="223">
        <v>2</v>
      </c>
      <c r="K48" s="223">
        <v>2</v>
      </c>
      <c r="L48" s="223">
        <v>2</v>
      </c>
      <c r="M48" s="494"/>
      <c r="N48" s="321"/>
    </row>
    <row r="49" spans="1:14" s="322" customFormat="1" x14ac:dyDescent="0.2">
      <c r="A49" s="320"/>
      <c r="B49" s="212">
        <v>223</v>
      </c>
      <c r="C49" s="221"/>
      <c r="D49" s="283" t="s">
        <v>16</v>
      </c>
      <c r="E49" s="284"/>
      <c r="F49" s="284">
        <f t="shared" ref="F49:L49" si="20">SUM(F50:F73)</f>
        <v>92.3</v>
      </c>
      <c r="G49" s="284">
        <f t="shared" si="20"/>
        <v>93.6</v>
      </c>
      <c r="H49" s="284">
        <f t="shared" si="20"/>
        <v>75.400000000000006</v>
      </c>
      <c r="I49" s="284">
        <f t="shared" si="20"/>
        <v>188.4</v>
      </c>
      <c r="J49" s="284">
        <f t="shared" si="20"/>
        <v>64</v>
      </c>
      <c r="K49" s="284">
        <f t="shared" si="20"/>
        <v>160</v>
      </c>
      <c r="L49" s="284">
        <f t="shared" si="20"/>
        <v>160</v>
      </c>
      <c r="N49" s="321"/>
    </row>
    <row r="50" spans="1:14" s="322" customFormat="1" x14ac:dyDescent="0.2">
      <c r="A50" s="323"/>
      <c r="B50" s="212"/>
      <c r="C50" s="213">
        <v>223001</v>
      </c>
      <c r="D50" s="214" t="s">
        <v>719</v>
      </c>
      <c r="E50" s="224"/>
      <c r="F50" s="223">
        <v>0.9</v>
      </c>
      <c r="G50" s="223">
        <v>0</v>
      </c>
      <c r="H50" s="223">
        <v>1</v>
      </c>
      <c r="I50" s="223">
        <v>1</v>
      </c>
      <c r="J50" s="223">
        <v>1</v>
      </c>
      <c r="K50" s="223">
        <v>1</v>
      </c>
      <c r="L50" s="223">
        <v>1</v>
      </c>
      <c r="M50" s="494"/>
      <c r="N50" s="321"/>
    </row>
    <row r="51" spans="1:14" s="322" customFormat="1" x14ac:dyDescent="0.2">
      <c r="A51" s="323"/>
      <c r="B51" s="212"/>
      <c r="C51" s="213">
        <v>2230010</v>
      </c>
      <c r="D51" s="214" t="s">
        <v>1001</v>
      </c>
      <c r="E51" s="224"/>
      <c r="F51" s="223">
        <v>0.4</v>
      </c>
      <c r="G51" s="223">
        <v>3.8</v>
      </c>
      <c r="H51" s="223">
        <v>0</v>
      </c>
      <c r="I51" s="223">
        <v>0.1</v>
      </c>
      <c r="J51" s="223">
        <v>0.1</v>
      </c>
      <c r="K51" s="223">
        <v>0.1</v>
      </c>
      <c r="L51" s="223">
        <v>0.1</v>
      </c>
      <c r="M51" s="515"/>
      <c r="N51" s="321"/>
    </row>
    <row r="52" spans="1:14" s="322" customFormat="1" x14ac:dyDescent="0.2">
      <c r="A52" s="323"/>
      <c r="B52" s="212"/>
      <c r="C52" s="213">
        <v>22300106</v>
      </c>
      <c r="D52" s="214" t="s">
        <v>626</v>
      </c>
      <c r="E52" s="224"/>
      <c r="F52" s="223">
        <v>1.6</v>
      </c>
      <c r="G52" s="223">
        <v>5.5</v>
      </c>
      <c r="H52" s="223">
        <v>3</v>
      </c>
      <c r="I52" s="223">
        <v>3</v>
      </c>
      <c r="J52" s="223">
        <v>4</v>
      </c>
      <c r="K52" s="223">
        <v>4</v>
      </c>
      <c r="L52" s="223">
        <v>4</v>
      </c>
      <c r="M52" s="494"/>
      <c r="N52" s="321"/>
    </row>
    <row r="53" spans="1:14" s="322" customFormat="1" x14ac:dyDescent="0.2">
      <c r="A53" s="323"/>
      <c r="B53" s="212"/>
      <c r="C53" s="213">
        <v>2230011</v>
      </c>
      <c r="D53" s="214" t="s">
        <v>256</v>
      </c>
      <c r="E53" s="224"/>
      <c r="F53" s="223">
        <v>5.7</v>
      </c>
      <c r="G53" s="223">
        <v>8.4</v>
      </c>
      <c r="H53" s="223">
        <v>7</v>
      </c>
      <c r="I53" s="223">
        <v>3</v>
      </c>
      <c r="J53" s="223">
        <v>0</v>
      </c>
      <c r="K53" s="223">
        <v>0</v>
      </c>
      <c r="L53" s="223">
        <v>0</v>
      </c>
      <c r="M53" s="515"/>
      <c r="N53" s="321"/>
    </row>
    <row r="54" spans="1:14" s="322" customFormat="1" x14ac:dyDescent="0.2">
      <c r="A54" s="323"/>
      <c r="B54" s="212"/>
      <c r="C54" s="213">
        <v>22300110</v>
      </c>
      <c r="D54" s="214" t="s">
        <v>21</v>
      </c>
      <c r="E54" s="224"/>
      <c r="F54" s="223">
        <v>6.7</v>
      </c>
      <c r="G54" s="223">
        <v>7.2</v>
      </c>
      <c r="H54" s="223">
        <v>5</v>
      </c>
      <c r="I54" s="223">
        <v>5</v>
      </c>
      <c r="J54" s="223">
        <v>5</v>
      </c>
      <c r="K54" s="223">
        <v>5</v>
      </c>
      <c r="L54" s="223">
        <v>5</v>
      </c>
      <c r="M54" s="494"/>
      <c r="N54" s="321"/>
    </row>
    <row r="55" spans="1:14" s="322" customFormat="1" x14ac:dyDescent="0.2">
      <c r="A55" s="323"/>
      <c r="B55" s="212"/>
      <c r="C55" s="213">
        <v>22300112</v>
      </c>
      <c r="D55" s="214" t="s">
        <v>649</v>
      </c>
      <c r="E55" s="224"/>
      <c r="F55" s="223">
        <v>0.7</v>
      </c>
      <c r="G55" s="223">
        <v>0.3</v>
      </c>
      <c r="H55" s="223">
        <v>0.5</v>
      </c>
      <c r="I55" s="223">
        <v>0.5</v>
      </c>
      <c r="J55" s="223">
        <v>1</v>
      </c>
      <c r="K55" s="223">
        <v>1</v>
      </c>
      <c r="L55" s="223">
        <v>1</v>
      </c>
      <c r="M55" s="494"/>
      <c r="N55" s="321"/>
    </row>
    <row r="56" spans="1:14" s="322" customFormat="1" x14ac:dyDescent="0.2">
      <c r="A56" s="323"/>
      <c r="B56" s="212"/>
      <c r="C56" s="213">
        <v>2230012</v>
      </c>
      <c r="D56" s="214" t="s">
        <v>17</v>
      </c>
      <c r="E56" s="224"/>
      <c r="F56" s="223">
        <v>1.1000000000000001</v>
      </c>
      <c r="G56" s="223">
        <v>0.7</v>
      </c>
      <c r="H56" s="223">
        <v>0.4</v>
      </c>
      <c r="I56" s="223">
        <v>0.4</v>
      </c>
      <c r="J56" s="223">
        <v>0.4</v>
      </c>
      <c r="K56" s="223">
        <v>0.4</v>
      </c>
      <c r="L56" s="223">
        <v>0.4</v>
      </c>
      <c r="M56" s="494"/>
      <c r="N56" s="321"/>
    </row>
    <row r="57" spans="1:14" s="322" customFormat="1" x14ac:dyDescent="0.2">
      <c r="A57" s="323"/>
      <c r="B57" s="212"/>
      <c r="C57" s="213">
        <v>2230014</v>
      </c>
      <c r="D57" s="214" t="s">
        <v>18</v>
      </c>
      <c r="E57" s="224"/>
      <c r="F57" s="223">
        <v>0.1</v>
      </c>
      <c r="G57" s="223">
        <v>0</v>
      </c>
      <c r="H57" s="223">
        <v>0.5</v>
      </c>
      <c r="I57" s="223">
        <v>0.5</v>
      </c>
      <c r="J57" s="223">
        <v>0.5</v>
      </c>
      <c r="K57" s="223">
        <v>0.5</v>
      </c>
      <c r="L57" s="223">
        <v>0.5</v>
      </c>
      <c r="M57" s="494"/>
      <c r="N57" s="321"/>
    </row>
    <row r="58" spans="1:14" s="322" customFormat="1" x14ac:dyDescent="0.2">
      <c r="A58" s="323"/>
      <c r="B58" s="212"/>
      <c r="C58" s="213">
        <v>22300121</v>
      </c>
      <c r="D58" s="214" t="s">
        <v>23</v>
      </c>
      <c r="E58" s="204"/>
      <c r="F58" s="223">
        <v>10.3</v>
      </c>
      <c r="G58" s="223">
        <v>0.9</v>
      </c>
      <c r="H58" s="223">
        <v>0.5</v>
      </c>
      <c r="I58" s="223">
        <v>0.5</v>
      </c>
      <c r="J58" s="223">
        <v>0</v>
      </c>
      <c r="K58" s="223">
        <v>0</v>
      </c>
      <c r="L58" s="223">
        <v>0</v>
      </c>
      <c r="M58" s="494"/>
      <c r="N58" s="321"/>
    </row>
    <row r="59" spans="1:14" s="322" customFormat="1" x14ac:dyDescent="0.2">
      <c r="A59" s="323"/>
      <c r="B59" s="212"/>
      <c r="C59" s="213">
        <v>2230013</v>
      </c>
      <c r="D59" s="214" t="s">
        <v>353</v>
      </c>
      <c r="E59" s="224"/>
      <c r="F59" s="223">
        <v>2.7</v>
      </c>
      <c r="G59" s="223">
        <v>0.8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494"/>
      <c r="N59" s="321"/>
    </row>
    <row r="60" spans="1:14" s="322" customFormat="1" x14ac:dyDescent="0.2">
      <c r="A60" s="323"/>
      <c r="B60" s="212"/>
      <c r="C60" s="213">
        <v>2230016</v>
      </c>
      <c r="D60" s="214" t="s">
        <v>257</v>
      </c>
      <c r="E60" s="224"/>
      <c r="F60" s="223">
        <v>9.5</v>
      </c>
      <c r="G60" s="223">
        <v>10.1</v>
      </c>
      <c r="H60" s="223">
        <v>7</v>
      </c>
      <c r="I60" s="223">
        <v>7</v>
      </c>
      <c r="J60" s="223">
        <v>1</v>
      </c>
      <c r="K60" s="223">
        <v>1</v>
      </c>
      <c r="L60" s="223">
        <v>1</v>
      </c>
      <c r="M60" s="494"/>
      <c r="N60" s="321"/>
    </row>
    <row r="61" spans="1:14" s="322" customFormat="1" x14ac:dyDescent="0.2">
      <c r="A61" s="323"/>
      <c r="B61" s="212"/>
      <c r="C61" s="213">
        <v>2230017</v>
      </c>
      <c r="D61" s="214" t="s">
        <v>19</v>
      </c>
      <c r="E61" s="224"/>
      <c r="F61" s="223">
        <v>4.8</v>
      </c>
      <c r="G61" s="223">
        <v>7.8</v>
      </c>
      <c r="H61" s="223">
        <v>2.5</v>
      </c>
      <c r="I61" s="223">
        <v>6</v>
      </c>
      <c r="J61" s="223">
        <v>2.5</v>
      </c>
      <c r="K61" s="223">
        <v>2.5</v>
      </c>
      <c r="L61" s="223">
        <v>2.5</v>
      </c>
      <c r="M61" s="494"/>
      <c r="N61" s="321"/>
    </row>
    <row r="62" spans="1:14" s="322" customFormat="1" x14ac:dyDescent="0.2">
      <c r="A62" s="323"/>
      <c r="B62" s="212"/>
      <c r="C62" s="213">
        <v>22300171</v>
      </c>
      <c r="D62" s="214" t="s">
        <v>650</v>
      </c>
      <c r="E62" s="224"/>
      <c r="F62" s="223">
        <v>0.1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494"/>
      <c r="N62" s="321"/>
    </row>
    <row r="63" spans="1:14" s="322" customFormat="1" x14ac:dyDescent="0.2">
      <c r="A63" s="323"/>
      <c r="B63" s="212"/>
      <c r="C63" s="213">
        <v>2230018</v>
      </c>
      <c r="D63" s="214" t="s">
        <v>20</v>
      </c>
      <c r="E63" s="224"/>
      <c r="F63" s="223">
        <v>0.1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494"/>
      <c r="N63" s="321"/>
    </row>
    <row r="64" spans="1:14" s="529" customFormat="1" x14ac:dyDescent="0.2">
      <c r="A64" s="525"/>
      <c r="B64" s="531"/>
      <c r="C64" s="532">
        <v>223</v>
      </c>
      <c r="D64" s="530" t="s">
        <v>1164</v>
      </c>
      <c r="E64" s="522"/>
      <c r="F64" s="439">
        <v>0</v>
      </c>
      <c r="G64" s="223">
        <v>0</v>
      </c>
      <c r="H64" s="223">
        <v>0</v>
      </c>
      <c r="I64" s="223">
        <v>41</v>
      </c>
      <c r="J64" s="507">
        <v>0</v>
      </c>
      <c r="K64" s="223">
        <v>36</v>
      </c>
      <c r="L64" s="223">
        <v>36</v>
      </c>
      <c r="M64" s="516"/>
      <c r="N64" s="533"/>
    </row>
    <row r="65" spans="1:14" s="529" customFormat="1" x14ac:dyDescent="0.2">
      <c r="A65" s="525"/>
      <c r="B65" s="531"/>
      <c r="C65" s="532">
        <v>223</v>
      </c>
      <c r="D65" s="530" t="s">
        <v>1163</v>
      </c>
      <c r="E65" s="522"/>
      <c r="F65" s="439">
        <v>0</v>
      </c>
      <c r="G65" s="223">
        <v>0</v>
      </c>
      <c r="H65" s="223">
        <v>0</v>
      </c>
      <c r="I65" s="223">
        <v>72.400000000000006</v>
      </c>
      <c r="J65" s="507">
        <v>0</v>
      </c>
      <c r="K65" s="223">
        <v>60</v>
      </c>
      <c r="L65" s="223">
        <v>60</v>
      </c>
      <c r="M65" s="516"/>
      <c r="N65" s="533"/>
    </row>
    <row r="66" spans="1:14" s="322" customFormat="1" x14ac:dyDescent="0.2">
      <c r="A66" s="323"/>
      <c r="B66" s="212"/>
      <c r="C66" s="213" t="s">
        <v>571</v>
      </c>
      <c r="D66" s="214" t="s">
        <v>406</v>
      </c>
      <c r="E66" s="224"/>
      <c r="F66" s="223">
        <v>1.4</v>
      </c>
      <c r="G66" s="223">
        <v>1.3</v>
      </c>
      <c r="H66" s="223">
        <v>1.7</v>
      </c>
      <c r="I66" s="223">
        <v>1.7</v>
      </c>
      <c r="J66" s="223">
        <v>1.7</v>
      </c>
      <c r="K66" s="223">
        <v>1.7</v>
      </c>
      <c r="L66" s="223">
        <v>1.7</v>
      </c>
      <c r="M66" s="494"/>
      <c r="N66" s="321"/>
    </row>
    <row r="67" spans="1:14" s="322" customFormat="1" x14ac:dyDescent="0.2">
      <c r="A67" s="323"/>
      <c r="B67" s="212"/>
      <c r="C67" s="213" t="s">
        <v>570</v>
      </c>
      <c r="D67" s="214" t="s">
        <v>405</v>
      </c>
      <c r="E67" s="224"/>
      <c r="F67" s="223">
        <v>1.9</v>
      </c>
      <c r="G67" s="223">
        <v>1.8</v>
      </c>
      <c r="H67" s="223">
        <v>1.8</v>
      </c>
      <c r="I67" s="223">
        <v>1.8</v>
      </c>
      <c r="J67" s="223">
        <v>1.8</v>
      </c>
      <c r="K67" s="223">
        <v>1.8</v>
      </c>
      <c r="L67" s="223">
        <v>1.8</v>
      </c>
      <c r="M67" s="494"/>
      <c r="N67" s="321"/>
    </row>
    <row r="68" spans="1:14" s="322" customFormat="1" x14ac:dyDescent="0.2">
      <c r="A68" s="323"/>
      <c r="B68" s="212"/>
      <c r="C68" s="213" t="s">
        <v>572</v>
      </c>
      <c r="D68" s="214" t="s">
        <v>386</v>
      </c>
      <c r="E68" s="224"/>
      <c r="F68" s="223">
        <v>29.1</v>
      </c>
      <c r="G68" s="223">
        <v>30.7</v>
      </c>
      <c r="H68" s="223">
        <v>30</v>
      </c>
      <c r="I68" s="223">
        <v>30</v>
      </c>
      <c r="J68" s="223">
        <v>30</v>
      </c>
      <c r="K68" s="223">
        <v>30</v>
      </c>
      <c r="L68" s="223">
        <v>30</v>
      </c>
      <c r="M68" s="494"/>
      <c r="N68" s="321"/>
    </row>
    <row r="69" spans="1:14" s="322" customFormat="1" x14ac:dyDescent="0.2">
      <c r="A69" s="323"/>
      <c r="B69" s="212" t="s">
        <v>442</v>
      </c>
      <c r="C69" s="213" t="s">
        <v>600</v>
      </c>
      <c r="D69" s="214" t="s">
        <v>601</v>
      </c>
      <c r="E69" s="224"/>
      <c r="F69" s="223">
        <v>8.4</v>
      </c>
      <c r="G69" s="223">
        <v>8.9</v>
      </c>
      <c r="H69" s="223">
        <v>9</v>
      </c>
      <c r="I69" s="223">
        <v>9</v>
      </c>
      <c r="J69" s="223">
        <v>9</v>
      </c>
      <c r="K69" s="223">
        <v>9</v>
      </c>
      <c r="L69" s="223">
        <v>9</v>
      </c>
      <c r="M69" s="494"/>
      <c r="N69" s="321"/>
    </row>
    <row r="70" spans="1:14" s="322" customFormat="1" x14ac:dyDescent="0.2">
      <c r="A70" s="323"/>
      <c r="B70" s="212"/>
      <c r="C70" s="213">
        <v>2230025</v>
      </c>
      <c r="D70" s="214" t="s">
        <v>387</v>
      </c>
      <c r="E70" s="224"/>
      <c r="F70" s="223">
        <v>2.7</v>
      </c>
      <c r="G70" s="223">
        <v>1.3</v>
      </c>
      <c r="H70" s="223">
        <v>1.5</v>
      </c>
      <c r="I70" s="223">
        <v>1.5</v>
      </c>
      <c r="J70" s="223">
        <v>1.5</v>
      </c>
      <c r="K70" s="223">
        <v>1.5</v>
      </c>
      <c r="L70" s="223">
        <v>1.5</v>
      </c>
      <c r="M70" s="494"/>
      <c r="N70" s="321"/>
    </row>
    <row r="71" spans="1:14" s="322" customFormat="1" x14ac:dyDescent="0.2">
      <c r="A71" s="323"/>
      <c r="B71" s="212"/>
      <c r="C71" s="213">
        <v>223003</v>
      </c>
      <c r="D71" s="214" t="s">
        <v>1048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494"/>
      <c r="N71" s="321"/>
    </row>
    <row r="72" spans="1:14" s="322" customFormat="1" x14ac:dyDescent="0.2">
      <c r="A72" s="323"/>
      <c r="B72" s="212"/>
      <c r="C72" s="213">
        <v>223004</v>
      </c>
      <c r="D72" s="214" t="s">
        <v>423</v>
      </c>
      <c r="E72" s="224"/>
      <c r="F72" s="223">
        <v>0.5</v>
      </c>
      <c r="G72" s="223">
        <v>0.3</v>
      </c>
      <c r="H72" s="223">
        <v>0.5</v>
      </c>
      <c r="I72" s="223">
        <v>0.5</v>
      </c>
      <c r="J72" s="223">
        <v>0.5</v>
      </c>
      <c r="K72" s="223">
        <v>0.5</v>
      </c>
      <c r="L72" s="223">
        <v>0.5</v>
      </c>
      <c r="M72" s="494"/>
      <c r="N72" s="321"/>
    </row>
    <row r="73" spans="1:14" s="322" customFormat="1" x14ac:dyDescent="0.2">
      <c r="A73" s="323"/>
      <c r="B73" s="212"/>
      <c r="C73" s="213">
        <v>229005</v>
      </c>
      <c r="D73" s="214" t="s">
        <v>354</v>
      </c>
      <c r="E73" s="224"/>
      <c r="F73" s="223">
        <v>3.6</v>
      </c>
      <c r="G73" s="223">
        <v>3.8</v>
      </c>
      <c r="H73" s="223">
        <v>3.5</v>
      </c>
      <c r="I73" s="223">
        <v>3.5</v>
      </c>
      <c r="J73" s="223">
        <v>4</v>
      </c>
      <c r="K73" s="223">
        <v>4</v>
      </c>
      <c r="L73" s="223">
        <v>4</v>
      </c>
      <c r="M73" s="494"/>
      <c r="N73" s="321"/>
    </row>
    <row r="74" spans="1:14" s="322" customFormat="1" x14ac:dyDescent="0.2">
      <c r="A74" s="320"/>
      <c r="B74" s="212">
        <v>240</v>
      </c>
      <c r="C74" s="221"/>
      <c r="D74" s="283" t="s">
        <v>24</v>
      </c>
      <c r="E74" s="361"/>
      <c r="F74" s="284">
        <f>SUM(F75)</f>
        <v>0.1</v>
      </c>
      <c r="G74" s="284">
        <f>SUM(G75)</f>
        <v>0.1</v>
      </c>
      <c r="H74" s="285">
        <f t="shared" ref="H74" si="21">SUM(H75)</f>
        <v>0.1</v>
      </c>
      <c r="I74" s="285">
        <f t="shared" ref="I74:L74" si="22">SUM(I75)</f>
        <v>0.1</v>
      </c>
      <c r="J74" s="285">
        <f t="shared" si="22"/>
        <v>0.1</v>
      </c>
      <c r="K74" s="285">
        <f t="shared" si="22"/>
        <v>0.1</v>
      </c>
      <c r="L74" s="285">
        <f t="shared" si="22"/>
        <v>0.1</v>
      </c>
      <c r="M74" s="494"/>
      <c r="N74" s="321"/>
    </row>
    <row r="75" spans="1:14" s="322" customFormat="1" x14ac:dyDescent="0.2">
      <c r="A75" s="323"/>
      <c r="B75" s="212">
        <v>242</v>
      </c>
      <c r="C75" s="213"/>
      <c r="D75" s="214" t="s">
        <v>25</v>
      </c>
      <c r="E75" s="224"/>
      <c r="F75" s="223">
        <v>0.1</v>
      </c>
      <c r="G75" s="223">
        <v>0.1</v>
      </c>
      <c r="H75" s="223">
        <v>0.1</v>
      </c>
      <c r="I75" s="223">
        <v>0.1</v>
      </c>
      <c r="J75" s="223">
        <v>0.1</v>
      </c>
      <c r="K75" s="223">
        <v>0.1</v>
      </c>
      <c r="L75" s="223">
        <v>0.1</v>
      </c>
      <c r="M75" s="494"/>
      <c r="N75" s="321"/>
    </row>
    <row r="76" spans="1:14" s="322" customFormat="1" x14ac:dyDescent="0.2">
      <c r="A76" s="320"/>
      <c r="B76" s="212">
        <v>290</v>
      </c>
      <c r="C76" s="221"/>
      <c r="D76" s="283" t="s">
        <v>26</v>
      </c>
      <c r="E76" s="285"/>
      <c r="F76" s="284">
        <f>SUM(F77)</f>
        <v>65.7</v>
      </c>
      <c r="G76" s="284">
        <f>SUM(G77)</f>
        <v>79.5</v>
      </c>
      <c r="H76" s="285">
        <f t="shared" ref="H76" si="23">SUM(H77)</f>
        <v>52.5</v>
      </c>
      <c r="I76" s="285">
        <f t="shared" ref="I76:L76" si="24">SUM(I77)</f>
        <v>62.7</v>
      </c>
      <c r="J76" s="285">
        <f t="shared" si="24"/>
        <v>38</v>
      </c>
      <c r="K76" s="285">
        <f t="shared" si="24"/>
        <v>33</v>
      </c>
      <c r="L76" s="285">
        <f t="shared" si="24"/>
        <v>33</v>
      </c>
      <c r="M76" s="494"/>
      <c r="N76" s="321"/>
    </row>
    <row r="77" spans="1:14" s="322" customFormat="1" x14ac:dyDescent="0.2">
      <c r="A77" s="320"/>
      <c r="B77" s="212">
        <v>292</v>
      </c>
      <c r="C77" s="221"/>
      <c r="D77" s="283" t="s">
        <v>27</v>
      </c>
      <c r="E77" s="285"/>
      <c r="F77" s="284">
        <f t="shared" ref="F77" si="25">SUM(F78:F84)</f>
        <v>65.7</v>
      </c>
      <c r="G77" s="284">
        <f>SUM(G78:G84)</f>
        <v>79.5</v>
      </c>
      <c r="H77" s="285">
        <f t="shared" ref="H77" si="26">SUM(H78:H84)</f>
        <v>52.5</v>
      </c>
      <c r="I77" s="285">
        <f t="shared" ref="I77:L77" si="27">SUM(I78:I84)</f>
        <v>62.7</v>
      </c>
      <c r="J77" s="285">
        <f t="shared" si="27"/>
        <v>38</v>
      </c>
      <c r="K77" s="285">
        <f t="shared" si="27"/>
        <v>33</v>
      </c>
      <c r="L77" s="285">
        <f t="shared" si="27"/>
        <v>33</v>
      </c>
      <c r="M77" s="494"/>
      <c r="N77" s="321"/>
    </row>
    <row r="78" spans="1:14" s="322" customFormat="1" x14ac:dyDescent="0.2">
      <c r="A78" s="323"/>
      <c r="B78" s="216"/>
      <c r="C78" s="213">
        <v>292006</v>
      </c>
      <c r="D78" s="214" t="s">
        <v>424</v>
      </c>
      <c r="E78" s="224"/>
      <c r="F78" s="223">
        <v>1</v>
      </c>
      <c r="G78" s="223">
        <v>0.8</v>
      </c>
      <c r="H78" s="223">
        <v>0.5</v>
      </c>
      <c r="I78" s="223">
        <v>6</v>
      </c>
      <c r="J78" s="223">
        <v>2</v>
      </c>
      <c r="K78" s="223">
        <v>2</v>
      </c>
      <c r="L78" s="223">
        <v>2</v>
      </c>
      <c r="M78" s="494"/>
      <c r="N78" s="321"/>
    </row>
    <row r="79" spans="1:14" s="322" customFormat="1" x14ac:dyDescent="0.2">
      <c r="A79" s="323"/>
      <c r="B79" s="212"/>
      <c r="C79" s="213">
        <v>292008</v>
      </c>
      <c r="D79" s="214" t="s">
        <v>28</v>
      </c>
      <c r="E79" s="204"/>
      <c r="F79" s="223">
        <v>1.9</v>
      </c>
      <c r="G79" s="223">
        <v>1.9</v>
      </c>
      <c r="H79" s="223">
        <v>2</v>
      </c>
      <c r="I79" s="223">
        <v>2</v>
      </c>
      <c r="J79" s="223">
        <v>2</v>
      </c>
      <c r="K79" s="223">
        <v>2</v>
      </c>
      <c r="L79" s="223">
        <v>2</v>
      </c>
      <c r="M79" s="494"/>
      <c r="N79" s="321"/>
    </row>
    <row r="80" spans="1:14" s="322" customFormat="1" x14ac:dyDescent="0.2">
      <c r="A80" s="323"/>
      <c r="B80" s="212"/>
      <c r="C80" s="213">
        <v>292009</v>
      </c>
      <c r="D80" s="214" t="s">
        <v>763</v>
      </c>
      <c r="E80" s="224"/>
      <c r="F80" s="223">
        <v>38.700000000000003</v>
      </c>
      <c r="G80" s="223">
        <v>24.5</v>
      </c>
      <c r="H80" s="223">
        <v>24</v>
      </c>
      <c r="I80" s="223">
        <v>24</v>
      </c>
      <c r="J80" s="507">
        <v>5</v>
      </c>
      <c r="K80" s="223">
        <v>0</v>
      </c>
      <c r="L80" s="223">
        <v>0</v>
      </c>
      <c r="M80" s="580"/>
      <c r="N80" s="321"/>
    </row>
    <row r="81" spans="1:14" s="322" customFormat="1" x14ac:dyDescent="0.2">
      <c r="A81" s="323"/>
      <c r="B81" s="212"/>
      <c r="C81" s="213">
        <v>292017</v>
      </c>
      <c r="D81" s="214" t="s">
        <v>355</v>
      </c>
      <c r="E81" s="204"/>
      <c r="F81" s="223">
        <v>2.1</v>
      </c>
      <c r="G81" s="223">
        <v>21.2</v>
      </c>
      <c r="H81" s="223">
        <v>2</v>
      </c>
      <c r="I81" s="223">
        <v>2</v>
      </c>
      <c r="J81" s="223">
        <v>5</v>
      </c>
      <c r="K81" s="223">
        <v>5</v>
      </c>
      <c r="L81" s="223">
        <v>5</v>
      </c>
      <c r="M81" s="494"/>
      <c r="N81" s="321"/>
    </row>
    <row r="82" spans="1:14" s="322" customFormat="1" x14ac:dyDescent="0.2">
      <c r="A82" s="323"/>
      <c r="B82" s="212"/>
      <c r="C82" s="213">
        <v>292019</v>
      </c>
      <c r="D82" s="214" t="s">
        <v>627</v>
      </c>
      <c r="E82" s="224"/>
      <c r="F82" s="223">
        <v>1.2</v>
      </c>
      <c r="G82" s="223">
        <v>4.9000000000000004</v>
      </c>
      <c r="H82" s="223">
        <v>5</v>
      </c>
      <c r="I82" s="223">
        <v>9.6999999999999993</v>
      </c>
      <c r="J82" s="223">
        <v>5</v>
      </c>
      <c r="K82" s="223">
        <v>5</v>
      </c>
      <c r="L82" s="223">
        <v>5</v>
      </c>
      <c r="M82" s="518"/>
      <c r="N82" s="321"/>
    </row>
    <row r="83" spans="1:14" s="322" customFormat="1" x14ac:dyDescent="0.2">
      <c r="A83" s="323"/>
      <c r="B83" s="212"/>
      <c r="C83" s="213">
        <v>2920271</v>
      </c>
      <c r="D83" s="214" t="s">
        <v>302</v>
      </c>
      <c r="E83" s="224"/>
      <c r="F83" s="223">
        <v>19.600000000000001</v>
      </c>
      <c r="G83" s="223">
        <v>15.7</v>
      </c>
      <c r="H83" s="223">
        <v>14</v>
      </c>
      <c r="I83" s="223">
        <v>14</v>
      </c>
      <c r="J83" s="223">
        <v>14</v>
      </c>
      <c r="K83" s="223">
        <v>14</v>
      </c>
      <c r="L83" s="223">
        <v>14</v>
      </c>
      <c r="M83" s="494"/>
      <c r="N83" s="321"/>
    </row>
    <row r="84" spans="1:14" s="322" customFormat="1" x14ac:dyDescent="0.2">
      <c r="A84" s="323"/>
      <c r="B84" s="212"/>
      <c r="C84" s="213">
        <v>2920272</v>
      </c>
      <c r="D84" s="214" t="s">
        <v>258</v>
      </c>
      <c r="E84" s="225"/>
      <c r="F84" s="223">
        <v>1.2</v>
      </c>
      <c r="G84" s="223">
        <v>10.5</v>
      </c>
      <c r="H84" s="223">
        <v>5</v>
      </c>
      <c r="I84" s="223">
        <v>5</v>
      </c>
      <c r="J84" s="223">
        <v>5</v>
      </c>
      <c r="K84" s="223">
        <v>5</v>
      </c>
      <c r="L84" s="223">
        <v>5</v>
      </c>
      <c r="M84" s="494"/>
      <c r="N84" s="321"/>
    </row>
    <row r="85" spans="1:14" s="322" customFormat="1" x14ac:dyDescent="0.2">
      <c r="A85" s="320"/>
      <c r="B85" s="295"/>
      <c r="C85" s="296"/>
      <c r="D85" s="283" t="s">
        <v>29</v>
      </c>
      <c r="E85" s="360"/>
      <c r="F85" s="360">
        <f t="shared" ref="F85" si="28">SUM(F86:F124)</f>
        <v>2179.2000000000003</v>
      </c>
      <c r="G85" s="360">
        <f>SUM(G86:G124)</f>
        <v>2215.2000000000007</v>
      </c>
      <c r="H85" s="360">
        <f>SUM(H86:H124)</f>
        <v>2569.7999999999993</v>
      </c>
      <c r="I85" s="360">
        <f t="shared" ref="I85:L85" si="29">SUM(I86:I124)</f>
        <v>2726.6</v>
      </c>
      <c r="J85" s="360">
        <f t="shared" si="29"/>
        <v>2877.9</v>
      </c>
      <c r="K85" s="360">
        <f t="shared" si="29"/>
        <v>2608.9</v>
      </c>
      <c r="L85" s="360">
        <f t="shared" si="29"/>
        <v>2609.9</v>
      </c>
      <c r="M85" s="239"/>
      <c r="N85" s="321"/>
    </row>
    <row r="86" spans="1:14" s="322" customFormat="1" x14ac:dyDescent="0.2">
      <c r="A86" s="323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0.4</v>
      </c>
      <c r="H86" s="223">
        <v>0.4</v>
      </c>
      <c r="I86" s="223">
        <v>0.4</v>
      </c>
      <c r="J86" s="223">
        <v>0.4</v>
      </c>
      <c r="K86" s="223">
        <v>0.4</v>
      </c>
      <c r="L86" s="223">
        <v>0.4</v>
      </c>
      <c r="M86" s="494"/>
      <c r="N86" s="321"/>
    </row>
    <row r="87" spans="1:14" s="322" customFormat="1" x14ac:dyDescent="0.2">
      <c r="A87" s="323"/>
      <c r="B87" s="216"/>
      <c r="C87" s="213">
        <v>311</v>
      </c>
      <c r="D87" s="214" t="s">
        <v>999</v>
      </c>
      <c r="E87" s="224"/>
      <c r="F87" s="223">
        <v>5</v>
      </c>
      <c r="G87" s="223">
        <v>5.2</v>
      </c>
      <c r="H87" s="223">
        <v>3</v>
      </c>
      <c r="I87" s="223">
        <v>3</v>
      </c>
      <c r="J87" s="223">
        <v>3</v>
      </c>
      <c r="K87" s="223">
        <v>3</v>
      </c>
      <c r="L87" s="223">
        <v>3</v>
      </c>
      <c r="M87" s="494"/>
      <c r="N87" s="321"/>
    </row>
    <row r="88" spans="1:14" s="463" customFormat="1" x14ac:dyDescent="0.2">
      <c r="A88" s="454"/>
      <c r="B88" s="216"/>
      <c r="C88" s="213">
        <v>311</v>
      </c>
      <c r="D88" s="214" t="s">
        <v>1066</v>
      </c>
      <c r="E88" s="224"/>
      <c r="F88" s="223">
        <v>0</v>
      </c>
      <c r="G88" s="223">
        <v>0</v>
      </c>
      <c r="H88" s="223">
        <v>0</v>
      </c>
      <c r="I88" s="223">
        <v>29</v>
      </c>
      <c r="J88" s="223">
        <v>0</v>
      </c>
      <c r="K88" s="223">
        <v>0</v>
      </c>
      <c r="L88" s="223">
        <v>0</v>
      </c>
      <c r="M88" s="518"/>
      <c r="N88" s="462"/>
    </row>
    <row r="89" spans="1:14" s="322" customFormat="1" x14ac:dyDescent="0.2">
      <c r="A89" s="323"/>
      <c r="B89" s="212">
        <v>312</v>
      </c>
      <c r="C89" s="213" t="s">
        <v>576</v>
      </c>
      <c r="D89" s="214" t="s">
        <v>35</v>
      </c>
      <c r="E89" s="224"/>
      <c r="F89" s="223">
        <v>42.2</v>
      </c>
      <c r="G89" s="223">
        <v>36</v>
      </c>
      <c r="H89" s="223">
        <v>44.7</v>
      </c>
      <c r="I89" s="223">
        <v>44.7</v>
      </c>
      <c r="J89" s="507">
        <v>44.8</v>
      </c>
      <c r="K89" s="223">
        <v>44.8</v>
      </c>
      <c r="L89" s="223">
        <v>44.8</v>
      </c>
      <c r="M89" s="494"/>
      <c r="N89" s="321"/>
    </row>
    <row r="90" spans="1:14" s="463" customFormat="1" x14ac:dyDescent="0.2">
      <c r="A90" s="454"/>
      <c r="B90" s="212"/>
      <c r="C90" s="213">
        <v>312012</v>
      </c>
      <c r="D90" s="214" t="s">
        <v>952</v>
      </c>
      <c r="E90" s="204"/>
      <c r="F90" s="223">
        <v>28.1</v>
      </c>
      <c r="G90" s="223">
        <v>28</v>
      </c>
      <c r="H90" s="224">
        <v>32.5</v>
      </c>
      <c r="I90" s="224">
        <v>32.5</v>
      </c>
      <c r="J90" s="224">
        <v>36.5</v>
      </c>
      <c r="K90" s="224">
        <v>36.5</v>
      </c>
      <c r="L90" s="224">
        <v>36.5</v>
      </c>
      <c r="M90" s="494"/>
      <c r="N90" s="462"/>
    </row>
    <row r="91" spans="1:14" s="463" customFormat="1" x14ac:dyDescent="0.2">
      <c r="A91" s="454"/>
      <c r="B91" s="212"/>
      <c r="C91" s="213">
        <v>312012</v>
      </c>
      <c r="D91" s="214" t="s">
        <v>955</v>
      </c>
      <c r="E91" s="204"/>
      <c r="F91" s="223">
        <v>0</v>
      </c>
      <c r="G91" s="223">
        <v>14.1</v>
      </c>
      <c r="H91" s="223">
        <v>14.5</v>
      </c>
      <c r="I91" s="223">
        <v>14.5</v>
      </c>
      <c r="J91" s="223">
        <v>16</v>
      </c>
      <c r="K91" s="223">
        <v>16</v>
      </c>
      <c r="L91" s="223">
        <v>16</v>
      </c>
      <c r="M91" s="494"/>
      <c r="N91" s="462"/>
    </row>
    <row r="92" spans="1:14" s="322" customFormat="1" x14ac:dyDescent="0.2">
      <c r="A92" s="323"/>
      <c r="B92" s="212"/>
      <c r="C92" s="213" t="s">
        <v>575</v>
      </c>
      <c r="D92" s="214" t="s">
        <v>34</v>
      </c>
      <c r="E92" s="224"/>
      <c r="F92" s="223">
        <v>9.3000000000000007</v>
      </c>
      <c r="G92" s="223">
        <v>8.1</v>
      </c>
      <c r="H92" s="223">
        <v>10.5</v>
      </c>
      <c r="I92" s="223">
        <v>10.5</v>
      </c>
      <c r="J92" s="507">
        <v>10.5</v>
      </c>
      <c r="K92" s="223">
        <v>10.5</v>
      </c>
      <c r="L92" s="223">
        <v>10.5</v>
      </c>
      <c r="M92" s="494"/>
      <c r="N92" s="321"/>
    </row>
    <row r="93" spans="1:14" s="322" customFormat="1" x14ac:dyDescent="0.2">
      <c r="A93" s="323"/>
      <c r="B93" s="212"/>
      <c r="C93" s="213" t="s">
        <v>573</v>
      </c>
      <c r="D93" s="214" t="s">
        <v>31</v>
      </c>
      <c r="E93" s="224"/>
      <c r="F93" s="223">
        <v>58.4</v>
      </c>
      <c r="G93" s="223">
        <v>32.6</v>
      </c>
      <c r="H93" s="223">
        <v>30</v>
      </c>
      <c r="I93" s="223">
        <v>30</v>
      </c>
      <c r="J93" s="223">
        <v>24</v>
      </c>
      <c r="K93" s="223">
        <v>20</v>
      </c>
      <c r="L93" s="223">
        <v>20</v>
      </c>
      <c r="M93" s="494"/>
      <c r="N93" s="321"/>
    </row>
    <row r="94" spans="1:14" s="322" customFormat="1" x14ac:dyDescent="0.2">
      <c r="A94" s="323"/>
      <c r="B94" s="212"/>
      <c r="C94" s="213" t="s">
        <v>745</v>
      </c>
      <c r="D94" s="214" t="s">
        <v>746</v>
      </c>
      <c r="E94" s="224"/>
      <c r="F94" s="223">
        <v>119</v>
      </c>
      <c r="G94" s="223">
        <v>111</v>
      </c>
      <c r="H94" s="223">
        <v>84</v>
      </c>
      <c r="I94" s="223">
        <v>140</v>
      </c>
      <c r="J94" s="223">
        <v>215</v>
      </c>
      <c r="K94" s="223">
        <v>215</v>
      </c>
      <c r="L94" s="223">
        <v>215</v>
      </c>
      <c r="M94" s="494"/>
      <c r="N94" s="321"/>
    </row>
    <row r="95" spans="1:14" s="322" customFormat="1" x14ac:dyDescent="0.2">
      <c r="A95" s="323"/>
      <c r="B95" s="212"/>
      <c r="C95" s="213" t="s">
        <v>574</v>
      </c>
      <c r="D95" s="214" t="s">
        <v>33</v>
      </c>
      <c r="E95" s="224"/>
      <c r="F95" s="223">
        <v>223.6</v>
      </c>
      <c r="G95" s="223">
        <v>177.1</v>
      </c>
      <c r="H95" s="223">
        <v>245</v>
      </c>
      <c r="I95" s="223">
        <v>245</v>
      </c>
      <c r="J95" s="223">
        <v>175</v>
      </c>
      <c r="K95" s="223">
        <v>175</v>
      </c>
      <c r="L95" s="223">
        <v>175</v>
      </c>
      <c r="M95" s="494"/>
      <c r="N95" s="321"/>
    </row>
    <row r="96" spans="1:14" s="463" customFormat="1" x14ac:dyDescent="0.2">
      <c r="A96" s="454"/>
      <c r="B96" s="212"/>
      <c r="C96" s="213">
        <v>312001</v>
      </c>
      <c r="D96" s="214" t="s">
        <v>1103</v>
      </c>
      <c r="E96" s="224"/>
      <c r="F96" s="223">
        <v>0</v>
      </c>
      <c r="G96" s="223">
        <v>0</v>
      </c>
      <c r="H96" s="223">
        <v>0</v>
      </c>
      <c r="I96" s="223">
        <v>5.2</v>
      </c>
      <c r="J96" s="507">
        <v>0</v>
      </c>
      <c r="K96" s="439">
        <v>0</v>
      </c>
      <c r="L96" s="439">
        <v>0</v>
      </c>
      <c r="M96" s="516"/>
    </row>
    <row r="97" spans="1:14" s="322" customFormat="1" x14ac:dyDescent="0.2">
      <c r="A97" s="323"/>
      <c r="B97" s="212"/>
      <c r="C97" s="213">
        <v>3120016</v>
      </c>
      <c r="D97" s="214" t="s">
        <v>345</v>
      </c>
      <c r="E97" s="224"/>
      <c r="F97" s="223">
        <v>6.6</v>
      </c>
      <c r="G97" s="223">
        <v>5.9</v>
      </c>
      <c r="H97" s="224">
        <v>8</v>
      </c>
      <c r="I97" s="224">
        <v>8</v>
      </c>
      <c r="J97" s="224">
        <v>22</v>
      </c>
      <c r="K97" s="224">
        <v>0</v>
      </c>
      <c r="L97" s="224">
        <v>0</v>
      </c>
      <c r="M97" s="494"/>
      <c r="N97" s="321"/>
    </row>
    <row r="98" spans="1:14" s="322" customFormat="1" ht="12" customHeight="1" x14ac:dyDescent="0.2">
      <c r="A98" s="323"/>
      <c r="B98" s="212"/>
      <c r="C98" s="213">
        <v>312001814</v>
      </c>
      <c r="D98" s="214" t="s">
        <v>669</v>
      </c>
      <c r="E98" s="204"/>
      <c r="F98" s="223">
        <v>5.0999999999999996</v>
      </c>
      <c r="G98" s="223">
        <v>6.1</v>
      </c>
      <c r="H98" s="223">
        <v>0</v>
      </c>
      <c r="I98" s="223">
        <v>7.6</v>
      </c>
      <c r="J98" s="223">
        <v>5</v>
      </c>
      <c r="K98" s="223">
        <v>5</v>
      </c>
      <c r="L98" s="223">
        <v>5</v>
      </c>
      <c r="M98" s="518"/>
      <c r="N98" s="321"/>
    </row>
    <row r="99" spans="1:14" s="322" customFormat="1" ht="12" customHeight="1" x14ac:dyDescent="0.2">
      <c r="A99" s="323"/>
      <c r="B99" s="212"/>
      <c r="C99" s="213">
        <v>312001824</v>
      </c>
      <c r="D99" s="214" t="s">
        <v>668</v>
      </c>
      <c r="E99" s="204"/>
      <c r="F99" s="223">
        <v>5</v>
      </c>
      <c r="G99" s="223">
        <v>6</v>
      </c>
      <c r="H99" s="224">
        <v>0</v>
      </c>
      <c r="I99" s="224">
        <v>4</v>
      </c>
      <c r="J99" s="224">
        <v>0</v>
      </c>
      <c r="K99" s="224">
        <v>0</v>
      </c>
      <c r="L99" s="224">
        <v>0</v>
      </c>
      <c r="M99" s="494"/>
      <c r="N99" s="321"/>
    </row>
    <row r="100" spans="1:14" s="463" customFormat="1" ht="12" customHeight="1" x14ac:dyDescent="0.2">
      <c r="A100" s="454"/>
      <c r="B100" s="212"/>
      <c r="C100" s="213">
        <v>312001</v>
      </c>
      <c r="D100" s="214" t="s">
        <v>1146</v>
      </c>
      <c r="E100" s="204"/>
      <c r="F100" s="223">
        <v>0</v>
      </c>
      <c r="G100" s="223">
        <v>0</v>
      </c>
      <c r="H100" s="224">
        <v>0</v>
      </c>
      <c r="I100" s="224">
        <v>2.5</v>
      </c>
      <c r="J100" s="224">
        <v>0</v>
      </c>
      <c r="K100" s="224">
        <v>0</v>
      </c>
      <c r="L100" s="224">
        <v>0</v>
      </c>
      <c r="M100" s="494"/>
      <c r="N100" s="462"/>
    </row>
    <row r="101" spans="1:14" s="463" customFormat="1" ht="12" customHeight="1" x14ac:dyDescent="0.2">
      <c r="A101" s="454"/>
      <c r="B101" s="212"/>
      <c r="C101" s="213">
        <v>312001</v>
      </c>
      <c r="D101" s="214" t="s">
        <v>1011</v>
      </c>
      <c r="E101" s="204"/>
      <c r="F101" s="223">
        <v>0</v>
      </c>
      <c r="G101" s="223">
        <v>44.4</v>
      </c>
      <c r="H101" s="224">
        <v>57</v>
      </c>
      <c r="I101" s="224">
        <v>57</v>
      </c>
      <c r="J101" s="224">
        <v>50.1</v>
      </c>
      <c r="K101" s="224">
        <v>51.1</v>
      </c>
      <c r="L101" s="224">
        <v>52.1</v>
      </c>
      <c r="M101" s="494"/>
      <c r="N101" s="462"/>
    </row>
    <row r="102" spans="1:14" s="463" customFormat="1" ht="12" customHeight="1" x14ac:dyDescent="0.2">
      <c r="A102" s="454"/>
      <c r="B102" s="212"/>
      <c r="C102" s="213">
        <v>312001</v>
      </c>
      <c r="D102" s="214" t="s">
        <v>657</v>
      </c>
      <c r="E102" s="204"/>
      <c r="F102" s="223">
        <v>0</v>
      </c>
      <c r="G102" s="223">
        <v>0</v>
      </c>
      <c r="H102" s="224">
        <v>0</v>
      </c>
      <c r="I102" s="224">
        <v>0</v>
      </c>
      <c r="J102" s="564">
        <v>72</v>
      </c>
      <c r="K102" s="224">
        <v>0</v>
      </c>
      <c r="L102" s="224">
        <v>0</v>
      </c>
      <c r="M102" s="494"/>
      <c r="N102" s="462"/>
    </row>
    <row r="103" spans="1:14" s="463" customFormat="1" ht="12" customHeight="1" x14ac:dyDescent="0.2">
      <c r="A103" s="454"/>
      <c r="B103" s="212"/>
      <c r="C103" s="213">
        <v>312001</v>
      </c>
      <c r="D103" s="214" t="s">
        <v>1169</v>
      </c>
      <c r="E103" s="204"/>
      <c r="F103" s="223">
        <v>0</v>
      </c>
      <c r="G103" s="223">
        <v>0</v>
      </c>
      <c r="H103" s="224">
        <v>41</v>
      </c>
      <c r="I103" s="224">
        <v>41</v>
      </c>
      <c r="J103" s="564">
        <v>18</v>
      </c>
      <c r="K103" s="224">
        <v>0</v>
      </c>
      <c r="L103" s="224">
        <v>0</v>
      </c>
      <c r="M103" s="494"/>
      <c r="N103" s="462"/>
    </row>
    <row r="104" spans="1:14" s="322" customFormat="1" x14ac:dyDescent="0.2">
      <c r="A104" s="323"/>
      <c r="B104" s="212"/>
      <c r="C104" s="213">
        <v>312012</v>
      </c>
      <c r="D104" s="214" t="s">
        <v>764</v>
      </c>
      <c r="E104" s="224"/>
      <c r="F104" s="223">
        <v>1450.9</v>
      </c>
      <c r="G104" s="223">
        <v>1483.1</v>
      </c>
      <c r="H104" s="224">
        <v>1617.3</v>
      </c>
      <c r="I104" s="224">
        <v>1582.5</v>
      </c>
      <c r="J104" s="564">
        <v>1720.1</v>
      </c>
      <c r="K104" s="224">
        <v>1720.1</v>
      </c>
      <c r="L104" s="224">
        <v>1720.1</v>
      </c>
      <c r="M104" s="518"/>
      <c r="N104" s="321"/>
    </row>
    <row r="105" spans="1:14" s="322" customFormat="1" x14ac:dyDescent="0.2">
      <c r="A105" s="323"/>
      <c r="B105" s="212"/>
      <c r="C105" s="213">
        <v>312012</v>
      </c>
      <c r="D105" s="214" t="s">
        <v>767</v>
      </c>
      <c r="E105" s="224"/>
      <c r="F105" s="223">
        <v>114.7</v>
      </c>
      <c r="G105" s="223">
        <v>121.4</v>
      </c>
      <c r="H105" s="224">
        <v>110.7</v>
      </c>
      <c r="I105" s="224">
        <v>103.6</v>
      </c>
      <c r="J105" s="224">
        <v>138.4</v>
      </c>
      <c r="K105" s="224">
        <v>138.4</v>
      </c>
      <c r="L105" s="224">
        <v>138.4</v>
      </c>
      <c r="M105" s="518"/>
    </row>
    <row r="106" spans="1:14" s="322" customFormat="1" x14ac:dyDescent="0.2">
      <c r="A106" s="323"/>
      <c r="B106" s="212"/>
      <c r="C106" s="213">
        <v>312012</v>
      </c>
      <c r="D106" s="214" t="s">
        <v>765</v>
      </c>
      <c r="E106" s="224"/>
      <c r="F106" s="223">
        <v>11.3</v>
      </c>
      <c r="G106" s="223">
        <v>10.8</v>
      </c>
      <c r="H106" s="223">
        <v>11.1</v>
      </c>
      <c r="I106" s="223">
        <v>13.8</v>
      </c>
      <c r="J106" s="507">
        <v>15</v>
      </c>
      <c r="K106" s="223">
        <v>15</v>
      </c>
      <c r="L106" s="223">
        <v>15</v>
      </c>
      <c r="M106" s="518"/>
      <c r="N106" s="321"/>
    </row>
    <row r="107" spans="1:14" s="463" customFormat="1" x14ac:dyDescent="0.2">
      <c r="A107" s="454"/>
      <c r="B107" s="212"/>
      <c r="C107" s="213">
        <v>312012</v>
      </c>
      <c r="D107" s="214" t="s">
        <v>997</v>
      </c>
      <c r="E107" s="224"/>
      <c r="F107" s="223">
        <v>0</v>
      </c>
      <c r="G107" s="223">
        <v>30</v>
      </c>
      <c r="H107" s="223">
        <v>0</v>
      </c>
      <c r="I107" s="223">
        <v>0</v>
      </c>
      <c r="J107" s="223">
        <v>0</v>
      </c>
      <c r="K107" s="223">
        <v>0</v>
      </c>
      <c r="L107" s="223">
        <v>0</v>
      </c>
      <c r="M107" s="494"/>
      <c r="N107" s="462"/>
    </row>
    <row r="108" spans="1:14" s="322" customFormat="1" x14ac:dyDescent="0.2">
      <c r="A108" s="323"/>
      <c r="B108" s="212"/>
      <c r="C108" s="213">
        <v>312012</v>
      </c>
      <c r="D108" s="214" t="s">
        <v>766</v>
      </c>
      <c r="E108" s="224"/>
      <c r="F108" s="223">
        <v>1.8</v>
      </c>
      <c r="G108" s="223">
        <v>2</v>
      </c>
      <c r="H108" s="224">
        <v>2</v>
      </c>
      <c r="I108" s="224">
        <v>2</v>
      </c>
      <c r="J108" s="224">
        <v>2</v>
      </c>
      <c r="K108" s="224">
        <v>2</v>
      </c>
      <c r="L108" s="224">
        <v>2</v>
      </c>
      <c r="M108" s="494"/>
      <c r="N108" s="321"/>
    </row>
    <row r="109" spans="1:14" s="322" customFormat="1" x14ac:dyDescent="0.2">
      <c r="A109" s="323"/>
      <c r="B109" s="212"/>
      <c r="C109" s="213">
        <v>312012</v>
      </c>
      <c r="D109" s="214" t="s">
        <v>295</v>
      </c>
      <c r="E109" s="224"/>
      <c r="F109" s="223">
        <v>1.6</v>
      </c>
      <c r="G109" s="223">
        <v>1.4</v>
      </c>
      <c r="H109" s="223">
        <v>2.6</v>
      </c>
      <c r="I109" s="223">
        <v>2.6</v>
      </c>
      <c r="J109" s="223">
        <v>2.8</v>
      </c>
      <c r="K109" s="223">
        <v>2.8</v>
      </c>
      <c r="L109" s="223">
        <v>2.8</v>
      </c>
      <c r="M109" s="494"/>
      <c r="N109" s="321"/>
    </row>
    <row r="110" spans="1:14" s="322" customFormat="1" x14ac:dyDescent="0.2">
      <c r="A110" s="323"/>
      <c r="B110" s="212"/>
      <c r="C110" s="213">
        <v>312012</v>
      </c>
      <c r="D110" s="214" t="s">
        <v>36</v>
      </c>
      <c r="E110" s="204"/>
      <c r="F110" s="223">
        <v>15.4</v>
      </c>
      <c r="G110" s="223">
        <v>15.9</v>
      </c>
      <c r="H110" s="224">
        <v>15.5</v>
      </c>
      <c r="I110" s="224">
        <v>15.5</v>
      </c>
      <c r="J110" s="224">
        <v>16</v>
      </c>
      <c r="K110" s="224">
        <v>16</v>
      </c>
      <c r="L110" s="224">
        <v>16</v>
      </c>
      <c r="M110" s="494"/>
      <c r="N110" s="321"/>
    </row>
    <row r="111" spans="1:14" s="322" customFormat="1" x14ac:dyDescent="0.2">
      <c r="A111" s="323"/>
      <c r="B111" s="212"/>
      <c r="C111" s="213">
        <v>312012</v>
      </c>
      <c r="D111" s="214" t="s">
        <v>259</v>
      </c>
      <c r="E111" s="224"/>
      <c r="F111" s="223">
        <v>2.5</v>
      </c>
      <c r="G111" s="223">
        <v>2.5</v>
      </c>
      <c r="H111" s="223">
        <v>2.6</v>
      </c>
      <c r="I111" s="223">
        <v>2.6</v>
      </c>
      <c r="J111" s="223">
        <v>2.6</v>
      </c>
      <c r="K111" s="223">
        <v>2.6</v>
      </c>
      <c r="L111" s="223">
        <v>2.6</v>
      </c>
      <c r="M111" s="494"/>
      <c r="N111" s="321"/>
    </row>
    <row r="112" spans="1:14" s="463" customFormat="1" x14ac:dyDescent="0.2">
      <c r="A112" s="454"/>
      <c r="B112" s="212"/>
      <c r="C112" s="213">
        <v>312012</v>
      </c>
      <c r="D112" s="214" t="s">
        <v>1015</v>
      </c>
      <c r="E112" s="224"/>
      <c r="F112" s="223">
        <v>0</v>
      </c>
      <c r="G112" s="223">
        <v>3</v>
      </c>
      <c r="H112" s="223">
        <v>3</v>
      </c>
      <c r="I112" s="223">
        <v>3</v>
      </c>
      <c r="J112" s="223">
        <v>3</v>
      </c>
      <c r="K112" s="223">
        <v>3</v>
      </c>
      <c r="L112" s="223">
        <v>3</v>
      </c>
      <c r="M112" s="494"/>
      <c r="N112" s="462"/>
    </row>
    <row r="113" spans="1:14" s="322" customFormat="1" ht="12" customHeight="1" x14ac:dyDescent="0.2">
      <c r="A113" s="323"/>
      <c r="B113" s="212"/>
      <c r="C113" s="213">
        <v>312012</v>
      </c>
      <c r="D113" s="214" t="s">
        <v>613</v>
      </c>
      <c r="E113" s="224"/>
      <c r="F113" s="223">
        <v>0.1</v>
      </c>
      <c r="G113" s="223">
        <v>0.1</v>
      </c>
      <c r="H113" s="223">
        <v>0.1</v>
      </c>
      <c r="I113" s="223">
        <v>0.1</v>
      </c>
      <c r="J113" s="223">
        <v>0.1</v>
      </c>
      <c r="K113" s="223">
        <v>0.1</v>
      </c>
      <c r="L113" s="223">
        <v>0.1</v>
      </c>
      <c r="M113" s="494"/>
      <c r="N113" s="321"/>
    </row>
    <row r="114" spans="1:14" s="322" customFormat="1" x14ac:dyDescent="0.2">
      <c r="A114" s="323"/>
      <c r="B114" s="212"/>
      <c r="C114" s="213">
        <v>312012</v>
      </c>
      <c r="D114" s="214" t="s">
        <v>37</v>
      </c>
      <c r="E114" s="224"/>
      <c r="F114" s="223">
        <v>0.6</v>
      </c>
      <c r="G114" s="223">
        <v>0.6</v>
      </c>
      <c r="H114" s="223">
        <v>0.7</v>
      </c>
      <c r="I114" s="223">
        <v>0.7</v>
      </c>
      <c r="J114" s="223">
        <v>0.7</v>
      </c>
      <c r="K114" s="223">
        <v>0.7</v>
      </c>
      <c r="L114" s="223">
        <v>0.7</v>
      </c>
      <c r="M114" s="494"/>
      <c r="N114" s="321"/>
    </row>
    <row r="115" spans="1:14" s="322" customFormat="1" x14ac:dyDescent="0.2">
      <c r="A115" s="323"/>
      <c r="B115" s="212"/>
      <c r="C115" s="213">
        <v>312012</v>
      </c>
      <c r="D115" s="214" t="s">
        <v>673</v>
      </c>
      <c r="E115" s="224"/>
      <c r="F115" s="223">
        <v>0.5</v>
      </c>
      <c r="G115" s="223">
        <v>0.3</v>
      </c>
      <c r="H115" s="223">
        <v>0.4</v>
      </c>
      <c r="I115" s="223">
        <v>0.4</v>
      </c>
      <c r="J115" s="223">
        <v>0.4</v>
      </c>
      <c r="K115" s="223">
        <v>0.4</v>
      </c>
      <c r="L115" s="223">
        <v>0.4</v>
      </c>
      <c r="M115" s="494"/>
      <c r="N115" s="321"/>
    </row>
    <row r="116" spans="1:14" s="322" customFormat="1" x14ac:dyDescent="0.2">
      <c r="A116" s="323"/>
      <c r="B116" s="212"/>
      <c r="C116" s="213" t="s">
        <v>751</v>
      </c>
      <c r="D116" s="214" t="s">
        <v>752</v>
      </c>
      <c r="E116" s="224"/>
      <c r="F116" s="223">
        <v>57</v>
      </c>
      <c r="G116" s="223">
        <v>0</v>
      </c>
      <c r="H116" s="223">
        <v>22.3</v>
      </c>
      <c r="I116" s="223">
        <v>22.3</v>
      </c>
      <c r="J116" s="223">
        <v>23</v>
      </c>
      <c r="K116" s="223">
        <v>0</v>
      </c>
      <c r="L116" s="223">
        <v>0</v>
      </c>
      <c r="M116" s="494"/>
      <c r="N116" s="321"/>
    </row>
    <row r="117" spans="1:14" s="463" customFormat="1" x14ac:dyDescent="0.2">
      <c r="A117" s="454"/>
      <c r="B117" s="212"/>
      <c r="C117" s="213">
        <v>312012</v>
      </c>
      <c r="D117" s="214" t="s">
        <v>1088</v>
      </c>
      <c r="E117" s="224"/>
      <c r="F117" s="223">
        <v>0</v>
      </c>
      <c r="G117" s="223">
        <v>0</v>
      </c>
      <c r="H117" s="223">
        <v>0</v>
      </c>
      <c r="I117" s="223">
        <v>130</v>
      </c>
      <c r="J117" s="223">
        <v>131</v>
      </c>
      <c r="K117" s="223">
        <v>0</v>
      </c>
      <c r="L117" s="223">
        <v>0</v>
      </c>
      <c r="M117" s="518"/>
      <c r="N117" s="462"/>
    </row>
    <row r="118" spans="1:14" s="322" customFormat="1" x14ac:dyDescent="0.2">
      <c r="A118" s="323"/>
      <c r="B118" s="212"/>
      <c r="C118" s="213">
        <v>312012</v>
      </c>
      <c r="D118" s="214" t="s">
        <v>910</v>
      </c>
      <c r="E118" s="224"/>
      <c r="F118" s="223">
        <v>18.2</v>
      </c>
      <c r="G118" s="223">
        <v>48.4</v>
      </c>
      <c r="H118" s="223">
        <v>44</v>
      </c>
      <c r="I118" s="223">
        <v>44</v>
      </c>
      <c r="J118" s="223">
        <v>0</v>
      </c>
      <c r="K118" s="223">
        <v>0</v>
      </c>
      <c r="L118" s="223">
        <v>0</v>
      </c>
      <c r="M118" s="494"/>
      <c r="N118" s="321"/>
    </row>
    <row r="119" spans="1:14" s="463" customFormat="1" x14ac:dyDescent="0.2">
      <c r="A119" s="454"/>
      <c r="B119" s="212"/>
      <c r="C119" s="213">
        <v>312012</v>
      </c>
      <c r="D119" s="214" t="s">
        <v>995</v>
      </c>
      <c r="E119" s="224"/>
      <c r="F119" s="223">
        <v>0</v>
      </c>
      <c r="G119" s="223">
        <v>0</v>
      </c>
      <c r="H119" s="223">
        <v>0</v>
      </c>
      <c r="I119" s="223">
        <v>15</v>
      </c>
      <c r="J119" s="223">
        <v>0</v>
      </c>
      <c r="K119" s="223">
        <v>0</v>
      </c>
      <c r="L119" s="223">
        <v>0</v>
      </c>
      <c r="M119" s="518"/>
      <c r="N119" s="462"/>
    </row>
    <row r="120" spans="1:14" s="463" customFormat="1" x14ac:dyDescent="0.2">
      <c r="A120" s="454"/>
      <c r="B120" s="212"/>
      <c r="C120" s="213">
        <v>312012</v>
      </c>
      <c r="D120" s="214" t="s">
        <v>991</v>
      </c>
      <c r="E120" s="224"/>
      <c r="F120" s="223">
        <v>0</v>
      </c>
      <c r="G120" s="223">
        <v>12.8</v>
      </c>
      <c r="H120" s="223">
        <v>72.2</v>
      </c>
      <c r="I120" s="223">
        <v>17.399999999999999</v>
      </c>
      <c r="J120" s="223">
        <v>41.5</v>
      </c>
      <c r="K120" s="223">
        <v>41.5</v>
      </c>
      <c r="L120" s="223">
        <v>41.5</v>
      </c>
      <c r="M120" s="518"/>
      <c r="N120" s="462"/>
    </row>
    <row r="121" spans="1:14" s="322" customFormat="1" x14ac:dyDescent="0.2">
      <c r="A121" s="323"/>
      <c r="B121" s="212"/>
      <c r="C121" s="213" t="s">
        <v>1041</v>
      </c>
      <c r="D121" s="214" t="s">
        <v>744</v>
      </c>
      <c r="E121" s="224"/>
      <c r="F121" s="223">
        <v>0</v>
      </c>
      <c r="G121" s="223">
        <v>6</v>
      </c>
      <c r="H121" s="224">
        <v>38</v>
      </c>
      <c r="I121" s="224">
        <v>38</v>
      </c>
      <c r="J121" s="564">
        <v>41</v>
      </c>
      <c r="K121" s="224">
        <v>41</v>
      </c>
      <c r="L121" s="224">
        <v>41</v>
      </c>
      <c r="M121" s="494"/>
      <c r="N121" s="321"/>
    </row>
    <row r="122" spans="1:14" s="463" customFormat="1" x14ac:dyDescent="0.2">
      <c r="A122" s="454"/>
      <c r="B122" s="212"/>
      <c r="C122" s="213" t="s">
        <v>1042</v>
      </c>
      <c r="D122" s="214" t="s">
        <v>1043</v>
      </c>
      <c r="E122" s="224"/>
      <c r="F122" s="223">
        <v>0</v>
      </c>
      <c r="G122" s="223">
        <v>0</v>
      </c>
      <c r="H122" s="223">
        <v>56.7</v>
      </c>
      <c r="I122" s="223">
        <v>56.7</v>
      </c>
      <c r="J122" s="223">
        <v>48</v>
      </c>
      <c r="K122" s="223">
        <v>48</v>
      </c>
      <c r="L122" s="223">
        <v>48</v>
      </c>
      <c r="M122" s="494"/>
      <c r="N122" s="462"/>
    </row>
    <row r="123" spans="1:14" s="322" customFormat="1" x14ac:dyDescent="0.2">
      <c r="A123" s="323"/>
      <c r="B123" s="212">
        <v>331</v>
      </c>
      <c r="C123" s="213" t="s">
        <v>577</v>
      </c>
      <c r="D123" s="214" t="s">
        <v>605</v>
      </c>
      <c r="E123" s="204"/>
      <c r="F123" s="223">
        <v>1.6</v>
      </c>
      <c r="G123" s="223">
        <v>1.6</v>
      </c>
      <c r="H123" s="223">
        <v>0</v>
      </c>
      <c r="I123" s="223">
        <v>1.5</v>
      </c>
      <c r="J123" s="223">
        <v>0</v>
      </c>
      <c r="K123" s="223">
        <v>0</v>
      </c>
      <c r="L123" s="223">
        <v>0</v>
      </c>
      <c r="M123" s="518"/>
      <c r="N123" s="321"/>
    </row>
    <row r="124" spans="1:14" s="322" customFormat="1" x14ac:dyDescent="0.2">
      <c r="A124" s="323"/>
      <c r="B124" s="212"/>
      <c r="C124" s="213" t="s">
        <v>641</v>
      </c>
      <c r="D124" s="214" t="s">
        <v>670</v>
      </c>
      <c r="E124" s="224"/>
      <c r="F124" s="223">
        <v>0.3</v>
      </c>
      <c r="G124" s="223">
        <v>0.4</v>
      </c>
      <c r="H124" s="223">
        <v>0</v>
      </c>
      <c r="I124" s="223">
        <v>0</v>
      </c>
      <c r="J124" s="223">
        <v>0</v>
      </c>
      <c r="K124" s="223">
        <v>0</v>
      </c>
      <c r="L124" s="223">
        <v>0</v>
      </c>
      <c r="M124" s="494"/>
      <c r="N124" s="321"/>
    </row>
    <row r="125" spans="1:14" s="322" customFormat="1" x14ac:dyDescent="0.2">
      <c r="A125" s="323"/>
      <c r="B125" s="295"/>
      <c r="C125" s="296"/>
      <c r="D125" s="283" t="s">
        <v>40</v>
      </c>
      <c r="E125" s="284"/>
      <c r="F125" s="284">
        <f t="shared" ref="F125" si="30">SUM(F126+F144)</f>
        <v>1342.4</v>
      </c>
      <c r="G125" s="284">
        <f>SUM(G126+G144)</f>
        <v>893.3</v>
      </c>
      <c r="H125" s="284">
        <f>SUM(H126+H144)</f>
        <v>607.5</v>
      </c>
      <c r="I125" s="284">
        <f t="shared" ref="I125:L125" si="31">SUM(I126+I144)</f>
        <v>1445.8000000000002</v>
      </c>
      <c r="J125" s="284">
        <f t="shared" si="31"/>
        <v>2789.8</v>
      </c>
      <c r="K125" s="284">
        <f t="shared" si="31"/>
        <v>261.60000000000002</v>
      </c>
      <c r="L125" s="284">
        <f t="shared" si="31"/>
        <v>261.60000000000002</v>
      </c>
      <c r="M125" s="207"/>
      <c r="N125" s="321"/>
    </row>
    <row r="126" spans="1:14" s="322" customFormat="1" x14ac:dyDescent="0.2">
      <c r="A126" s="323"/>
      <c r="B126" s="212"/>
      <c r="C126" s="221"/>
      <c r="D126" s="222" t="s">
        <v>250</v>
      </c>
      <c r="E126" s="225"/>
      <c r="F126" s="225">
        <f t="shared" ref="F126" si="32">SUM(F127:F143)</f>
        <v>216.60000000000002</v>
      </c>
      <c r="G126" s="225">
        <f>SUM(G127:G143)</f>
        <v>893.3</v>
      </c>
      <c r="H126" s="204">
        <f>SUM(H127:H143)</f>
        <v>457.50000000000006</v>
      </c>
      <c r="I126" s="204">
        <f t="shared" ref="I126:L126" si="33">SUM(I127:I143)</f>
        <v>619.90000000000009</v>
      </c>
      <c r="J126" s="204">
        <f t="shared" si="33"/>
        <v>763.8</v>
      </c>
      <c r="K126" s="204">
        <f t="shared" si="33"/>
        <v>111.6</v>
      </c>
      <c r="L126" s="204">
        <f t="shared" si="33"/>
        <v>111.6</v>
      </c>
      <c r="M126" s="494"/>
      <c r="N126" s="321"/>
    </row>
    <row r="127" spans="1:14" s="322" customFormat="1" x14ac:dyDescent="0.2">
      <c r="A127" s="323"/>
      <c r="B127" s="212">
        <v>400</v>
      </c>
      <c r="C127" s="213">
        <v>411005</v>
      </c>
      <c r="D127" s="214" t="s">
        <v>714</v>
      </c>
      <c r="E127" s="225"/>
      <c r="F127" s="223">
        <v>30</v>
      </c>
      <c r="G127" s="223">
        <v>30</v>
      </c>
      <c r="H127" s="223">
        <v>30</v>
      </c>
      <c r="I127" s="223">
        <v>30</v>
      </c>
      <c r="J127" s="223">
        <v>30</v>
      </c>
      <c r="K127" s="223">
        <v>30</v>
      </c>
      <c r="L127" s="223">
        <v>30</v>
      </c>
      <c r="M127" s="494"/>
      <c r="N127" s="321"/>
    </row>
    <row r="128" spans="1:14" s="322" customFormat="1" x14ac:dyDescent="0.2">
      <c r="A128" s="323"/>
      <c r="B128" s="212"/>
      <c r="C128" s="213">
        <v>411005</v>
      </c>
      <c r="D128" s="214" t="s">
        <v>715</v>
      </c>
      <c r="E128" s="225"/>
      <c r="F128" s="223">
        <v>4.7</v>
      </c>
      <c r="G128" s="223">
        <v>4.7</v>
      </c>
      <c r="H128" s="223">
        <v>4.5999999999999996</v>
      </c>
      <c r="I128" s="223">
        <v>4.5999999999999996</v>
      </c>
      <c r="J128" s="223">
        <v>4.5999999999999996</v>
      </c>
      <c r="K128" s="223">
        <v>4.5999999999999996</v>
      </c>
      <c r="L128" s="223">
        <v>4.5999999999999996</v>
      </c>
      <c r="M128" s="494"/>
      <c r="N128" s="321"/>
    </row>
    <row r="129" spans="1:14" s="322" customFormat="1" x14ac:dyDescent="0.2">
      <c r="A129" s="320"/>
      <c r="B129" s="212"/>
      <c r="C129" s="213" t="s">
        <v>667</v>
      </c>
      <c r="D129" s="214" t="s">
        <v>920</v>
      </c>
      <c r="E129" s="204"/>
      <c r="F129" s="223">
        <v>115.4</v>
      </c>
      <c r="G129" s="223">
        <v>704.3</v>
      </c>
      <c r="H129" s="224">
        <v>319.10000000000002</v>
      </c>
      <c r="I129" s="224">
        <v>342</v>
      </c>
      <c r="J129" s="564">
        <v>152.19999999999999</v>
      </c>
      <c r="K129" s="224">
        <v>0</v>
      </c>
      <c r="L129" s="224">
        <v>0</v>
      </c>
      <c r="M129" s="518"/>
      <c r="N129" s="483"/>
    </row>
    <row r="130" spans="1:14" s="322" customFormat="1" x14ac:dyDescent="0.2">
      <c r="A130" s="320"/>
      <c r="B130" s="212"/>
      <c r="C130" s="213">
        <v>453</v>
      </c>
      <c r="D130" s="214" t="s">
        <v>917</v>
      </c>
      <c r="E130" s="204"/>
      <c r="F130" s="223">
        <v>0</v>
      </c>
      <c r="G130" s="223">
        <v>25</v>
      </c>
      <c r="H130" s="223">
        <v>0</v>
      </c>
      <c r="I130" s="223">
        <v>0</v>
      </c>
      <c r="J130" s="223">
        <v>0</v>
      </c>
      <c r="K130" s="223">
        <v>0</v>
      </c>
      <c r="L130" s="223">
        <v>0</v>
      </c>
      <c r="M130" s="494"/>
      <c r="N130" s="321"/>
    </row>
    <row r="131" spans="1:14" s="322" customFormat="1" x14ac:dyDescent="0.2">
      <c r="A131" s="320"/>
      <c r="B131" s="212"/>
      <c r="C131" s="213">
        <v>453</v>
      </c>
      <c r="D131" s="214" t="s">
        <v>918</v>
      </c>
      <c r="E131" s="204"/>
      <c r="F131" s="223">
        <v>0</v>
      </c>
      <c r="G131" s="223">
        <v>11</v>
      </c>
      <c r="H131" s="223">
        <v>0</v>
      </c>
      <c r="I131" s="223">
        <v>0</v>
      </c>
      <c r="J131" s="223">
        <v>0</v>
      </c>
      <c r="K131" s="223">
        <v>0</v>
      </c>
      <c r="L131" s="223">
        <v>0</v>
      </c>
      <c r="M131" s="494"/>
      <c r="N131" s="321"/>
    </row>
    <row r="132" spans="1:14" s="322" customFormat="1" x14ac:dyDescent="0.2">
      <c r="A132" s="320"/>
      <c r="B132" s="212"/>
      <c r="C132" s="213">
        <v>453</v>
      </c>
      <c r="D132" s="214" t="s">
        <v>919</v>
      </c>
      <c r="E132" s="204"/>
      <c r="F132" s="223">
        <v>0</v>
      </c>
      <c r="G132" s="223">
        <v>5</v>
      </c>
      <c r="H132" s="223">
        <v>0</v>
      </c>
      <c r="I132" s="223">
        <v>21.5</v>
      </c>
      <c r="J132" s="223">
        <v>0</v>
      </c>
      <c r="K132" s="223">
        <v>0</v>
      </c>
      <c r="L132" s="223">
        <v>0</v>
      </c>
      <c r="M132" s="518"/>
      <c r="N132" s="321"/>
    </row>
    <row r="133" spans="1:14" s="322" customFormat="1" x14ac:dyDescent="0.2">
      <c r="A133" s="320"/>
      <c r="B133" s="212"/>
      <c r="C133" s="213">
        <v>453</v>
      </c>
      <c r="D133" s="530" t="s">
        <v>1068</v>
      </c>
      <c r="E133" s="204"/>
      <c r="F133" s="223">
        <v>36.200000000000003</v>
      </c>
      <c r="G133" s="223">
        <v>36.799999999999997</v>
      </c>
      <c r="H133" s="223">
        <v>0</v>
      </c>
      <c r="I133" s="223">
        <v>34</v>
      </c>
      <c r="J133" s="223">
        <v>0</v>
      </c>
      <c r="K133" s="223">
        <v>0</v>
      </c>
      <c r="L133" s="223">
        <v>0</v>
      </c>
      <c r="M133" s="518"/>
      <c r="N133" s="321"/>
    </row>
    <row r="134" spans="1:14" s="463" customFormat="1" x14ac:dyDescent="0.2">
      <c r="A134" s="461"/>
      <c r="B134" s="212"/>
      <c r="C134" s="213">
        <v>453</v>
      </c>
      <c r="D134" s="530" t="s">
        <v>1069</v>
      </c>
      <c r="E134" s="204"/>
      <c r="F134" s="223">
        <v>0</v>
      </c>
      <c r="G134" s="223">
        <v>0</v>
      </c>
      <c r="H134" s="223">
        <v>0</v>
      </c>
      <c r="I134" s="223">
        <v>1.3</v>
      </c>
      <c r="J134" s="223">
        <v>0</v>
      </c>
      <c r="K134" s="223">
        <v>0</v>
      </c>
      <c r="L134" s="223">
        <v>0</v>
      </c>
      <c r="M134" s="518"/>
      <c r="N134" s="462"/>
    </row>
    <row r="135" spans="1:14" s="463" customFormat="1" x14ac:dyDescent="0.2">
      <c r="A135" s="461"/>
      <c r="B135" s="212"/>
      <c r="C135" s="213">
        <v>453</v>
      </c>
      <c r="D135" s="530" t="s">
        <v>1070</v>
      </c>
      <c r="E135" s="204"/>
      <c r="F135" s="223">
        <v>0</v>
      </c>
      <c r="G135" s="223">
        <v>0</v>
      </c>
      <c r="H135" s="223">
        <v>0</v>
      </c>
      <c r="I135" s="223">
        <v>3.2</v>
      </c>
      <c r="J135" s="223">
        <v>0</v>
      </c>
      <c r="K135" s="223">
        <v>0</v>
      </c>
      <c r="L135" s="223">
        <v>0</v>
      </c>
      <c r="M135" s="518"/>
      <c r="N135" s="462"/>
    </row>
    <row r="136" spans="1:14" s="322" customFormat="1" x14ac:dyDescent="0.2">
      <c r="A136" s="320"/>
      <c r="B136" s="212"/>
      <c r="C136" s="213">
        <v>453</v>
      </c>
      <c r="D136" s="214" t="s">
        <v>1120</v>
      </c>
      <c r="E136" s="204"/>
      <c r="F136" s="223">
        <v>0</v>
      </c>
      <c r="G136" s="223">
        <v>0</v>
      </c>
      <c r="H136" s="223">
        <v>0</v>
      </c>
      <c r="I136" s="223">
        <v>0</v>
      </c>
      <c r="J136" s="223">
        <v>500</v>
      </c>
      <c r="K136" s="223">
        <v>0</v>
      </c>
      <c r="L136" s="223">
        <v>0</v>
      </c>
      <c r="M136" s="494"/>
      <c r="N136" s="321"/>
    </row>
    <row r="137" spans="1:14" s="322" customFormat="1" x14ac:dyDescent="0.2">
      <c r="A137" s="320"/>
      <c r="B137" s="212"/>
      <c r="C137" s="213">
        <v>453</v>
      </c>
      <c r="D137" s="214" t="s">
        <v>1007</v>
      </c>
      <c r="E137" s="204"/>
      <c r="F137" s="223">
        <v>1.8</v>
      </c>
      <c r="G137" s="223">
        <v>23.9</v>
      </c>
      <c r="H137" s="223">
        <v>23.8</v>
      </c>
      <c r="I137" s="223">
        <v>23.8</v>
      </c>
      <c r="J137" s="223">
        <v>23</v>
      </c>
      <c r="K137" s="223">
        <v>23</v>
      </c>
      <c r="L137" s="223">
        <v>23</v>
      </c>
      <c r="M137" s="494"/>
      <c r="N137" s="321"/>
    </row>
    <row r="138" spans="1:14" s="463" customFormat="1" x14ac:dyDescent="0.2">
      <c r="A138" s="461"/>
      <c r="B138" s="212"/>
      <c r="C138" s="213">
        <v>453</v>
      </c>
      <c r="D138" s="214" t="s">
        <v>1008</v>
      </c>
      <c r="E138" s="204"/>
      <c r="F138" s="223">
        <v>0</v>
      </c>
      <c r="G138" s="223">
        <v>45.6</v>
      </c>
      <c r="H138" s="223">
        <v>0</v>
      </c>
      <c r="I138" s="223">
        <v>6.5</v>
      </c>
      <c r="J138" s="223">
        <v>0</v>
      </c>
      <c r="K138" s="223">
        <v>0</v>
      </c>
      <c r="L138" s="223">
        <v>0</v>
      </c>
      <c r="M138" s="518"/>
      <c r="N138" s="462"/>
    </row>
    <row r="139" spans="1:14" s="463" customFormat="1" x14ac:dyDescent="0.2">
      <c r="A139" s="461"/>
      <c r="B139" s="212"/>
      <c r="C139" s="213">
        <v>453</v>
      </c>
      <c r="D139" s="214" t="s">
        <v>1006</v>
      </c>
      <c r="E139" s="204"/>
      <c r="F139" s="223">
        <v>0</v>
      </c>
      <c r="G139" s="223">
        <v>7</v>
      </c>
      <c r="H139" s="223">
        <v>0</v>
      </c>
      <c r="I139" s="223">
        <v>7</v>
      </c>
      <c r="J139" s="223">
        <v>0</v>
      </c>
      <c r="K139" s="223">
        <v>0</v>
      </c>
      <c r="L139" s="223">
        <v>0</v>
      </c>
      <c r="M139" s="518"/>
      <c r="N139" s="462"/>
    </row>
    <row r="140" spans="1:14" s="322" customFormat="1" x14ac:dyDescent="0.2">
      <c r="A140" s="323"/>
      <c r="B140" s="212"/>
      <c r="C140" s="213" t="s">
        <v>665</v>
      </c>
      <c r="D140" s="214" t="s">
        <v>661</v>
      </c>
      <c r="E140" s="204"/>
      <c r="F140" s="223">
        <v>0</v>
      </c>
      <c r="G140" s="223">
        <v>0</v>
      </c>
      <c r="H140" s="223">
        <v>80</v>
      </c>
      <c r="I140" s="223">
        <v>80</v>
      </c>
      <c r="J140" s="223">
        <v>0</v>
      </c>
      <c r="K140" s="223">
        <v>0</v>
      </c>
      <c r="L140" s="223">
        <v>0</v>
      </c>
      <c r="M140" s="494"/>
      <c r="N140" s="321"/>
    </row>
    <row r="141" spans="1:14" s="322" customFormat="1" x14ac:dyDescent="0.2">
      <c r="A141" s="323"/>
      <c r="B141" s="212"/>
      <c r="C141" s="213" t="s">
        <v>666</v>
      </c>
      <c r="D141" s="214" t="s">
        <v>718</v>
      </c>
      <c r="E141" s="204"/>
      <c r="F141" s="223">
        <v>13.5</v>
      </c>
      <c r="G141" s="223">
        <v>0</v>
      </c>
      <c r="H141" s="223">
        <v>0</v>
      </c>
      <c r="I141" s="223">
        <v>0</v>
      </c>
      <c r="J141" s="223">
        <v>0</v>
      </c>
      <c r="K141" s="223">
        <v>0</v>
      </c>
      <c r="L141" s="223">
        <v>0</v>
      </c>
      <c r="M141" s="494"/>
      <c r="N141" s="321"/>
    </row>
    <row r="142" spans="1:14" s="463" customFormat="1" x14ac:dyDescent="0.2">
      <c r="A142" s="454"/>
      <c r="B142" s="212"/>
      <c r="C142" s="213">
        <v>456002</v>
      </c>
      <c r="D142" s="214" t="s">
        <v>1051</v>
      </c>
      <c r="E142" s="204"/>
      <c r="F142" s="223">
        <v>15</v>
      </c>
      <c r="G142" s="223">
        <v>0</v>
      </c>
      <c r="H142" s="223">
        <v>0</v>
      </c>
      <c r="I142" s="223">
        <v>10</v>
      </c>
      <c r="J142" s="223">
        <v>0</v>
      </c>
      <c r="K142" s="223">
        <v>0</v>
      </c>
      <c r="L142" s="223">
        <v>0</v>
      </c>
      <c r="M142" s="518"/>
      <c r="N142" s="462"/>
    </row>
    <row r="143" spans="1:14" s="322" customFormat="1" x14ac:dyDescent="0.2">
      <c r="A143" s="323"/>
      <c r="B143" s="212"/>
      <c r="C143" s="213" t="s">
        <v>1099</v>
      </c>
      <c r="D143" s="214" t="s">
        <v>1101</v>
      </c>
      <c r="E143" s="204"/>
      <c r="F143" s="223">
        <v>0</v>
      </c>
      <c r="G143" s="223">
        <v>0</v>
      </c>
      <c r="H143" s="223">
        <v>0</v>
      </c>
      <c r="I143" s="223">
        <v>56</v>
      </c>
      <c r="J143" s="439">
        <v>54</v>
      </c>
      <c r="K143" s="439">
        <v>54</v>
      </c>
      <c r="L143" s="439">
        <v>54</v>
      </c>
      <c r="M143" s="518"/>
      <c r="N143" s="321"/>
    </row>
    <row r="144" spans="1:14" s="322" customFormat="1" x14ac:dyDescent="0.2">
      <c r="A144" s="323"/>
      <c r="B144" s="295"/>
      <c r="C144" s="296"/>
      <c r="D144" s="283" t="s">
        <v>278</v>
      </c>
      <c r="E144" s="284"/>
      <c r="F144" s="284">
        <f>SUM(F145:F151)</f>
        <v>1125.8</v>
      </c>
      <c r="G144" s="284">
        <f>SUM(G145:G151)</f>
        <v>0</v>
      </c>
      <c r="H144" s="284">
        <f>SUM(H145:H151)</f>
        <v>150</v>
      </c>
      <c r="I144" s="284">
        <f>SUM(I145:I151)</f>
        <v>825.9</v>
      </c>
      <c r="J144" s="284">
        <f t="shared" ref="J144:L144" si="34">SUM(J145:J151)</f>
        <v>2026</v>
      </c>
      <c r="K144" s="284">
        <f t="shared" si="34"/>
        <v>150</v>
      </c>
      <c r="L144" s="284">
        <f t="shared" si="34"/>
        <v>150</v>
      </c>
      <c r="M144" s="207"/>
      <c r="N144" s="321"/>
    </row>
    <row r="145" spans="1:14" s="322" customFormat="1" x14ac:dyDescent="0.2">
      <c r="A145" s="323"/>
      <c r="B145" s="212">
        <v>500</v>
      </c>
      <c r="C145" s="213">
        <v>513003</v>
      </c>
      <c r="D145" s="214" t="s">
        <v>427</v>
      </c>
      <c r="E145" s="204"/>
      <c r="F145" s="223">
        <v>43.8</v>
      </c>
      <c r="G145" s="223">
        <v>0</v>
      </c>
      <c r="H145" s="223">
        <v>150</v>
      </c>
      <c r="I145" s="223">
        <v>150</v>
      </c>
      <c r="J145" s="223">
        <v>150</v>
      </c>
      <c r="K145" s="223">
        <v>150</v>
      </c>
      <c r="L145" s="223">
        <v>150</v>
      </c>
      <c r="M145" s="494"/>
      <c r="N145" s="321"/>
    </row>
    <row r="146" spans="1:14" s="322" customFormat="1" x14ac:dyDescent="0.2">
      <c r="A146" s="320"/>
      <c r="B146" s="234"/>
      <c r="C146" s="213">
        <v>513002</v>
      </c>
      <c r="D146" s="214" t="s">
        <v>1119</v>
      </c>
      <c r="E146" s="224"/>
      <c r="F146" s="223">
        <v>0</v>
      </c>
      <c r="G146" s="223">
        <v>0</v>
      </c>
      <c r="H146" s="223">
        <v>0</v>
      </c>
      <c r="I146" s="223">
        <v>0</v>
      </c>
      <c r="J146" s="223">
        <v>1200</v>
      </c>
      <c r="K146" s="223">
        <v>0</v>
      </c>
      <c r="L146" s="223">
        <v>0</v>
      </c>
      <c r="M146" s="494"/>
      <c r="N146" s="321"/>
    </row>
    <row r="147" spans="1:14" s="463" customFormat="1" x14ac:dyDescent="0.2">
      <c r="A147" s="461"/>
      <c r="B147" s="234"/>
      <c r="C147" s="213">
        <v>513002</v>
      </c>
      <c r="D147" s="214" t="s">
        <v>1110</v>
      </c>
      <c r="E147" s="224"/>
      <c r="F147" s="223">
        <v>0</v>
      </c>
      <c r="G147" s="223">
        <v>0</v>
      </c>
      <c r="H147" s="223">
        <v>0</v>
      </c>
      <c r="I147" s="223">
        <v>0</v>
      </c>
      <c r="J147" s="223">
        <v>0</v>
      </c>
      <c r="K147" s="223">
        <v>0</v>
      </c>
      <c r="L147" s="223">
        <v>0</v>
      </c>
      <c r="M147" s="518"/>
      <c r="N147" s="462"/>
    </row>
    <row r="148" spans="1:14" s="322" customFormat="1" x14ac:dyDescent="0.2">
      <c r="A148" s="320"/>
      <c r="B148" s="234"/>
      <c r="C148" s="213"/>
      <c r="D148" s="214" t="s">
        <v>1111</v>
      </c>
      <c r="E148" s="224"/>
      <c r="F148" s="223">
        <v>0</v>
      </c>
      <c r="G148" s="223">
        <v>0</v>
      </c>
      <c r="H148" s="223">
        <v>0</v>
      </c>
      <c r="I148" s="223">
        <v>0</v>
      </c>
      <c r="J148" s="223">
        <v>0</v>
      </c>
      <c r="K148" s="223">
        <v>0</v>
      </c>
      <c r="L148" s="223">
        <v>0</v>
      </c>
      <c r="M148" s="494"/>
      <c r="N148" s="321"/>
    </row>
    <row r="149" spans="1:14" s="322" customFormat="1" x14ac:dyDescent="0.2">
      <c r="A149" s="323"/>
      <c r="B149" s="234"/>
      <c r="C149" s="213">
        <v>513002</v>
      </c>
      <c r="D149" s="214" t="s">
        <v>1063</v>
      </c>
      <c r="E149" s="224"/>
      <c r="F149" s="223">
        <v>0</v>
      </c>
      <c r="G149" s="223">
        <v>0</v>
      </c>
      <c r="H149" s="223">
        <v>0</v>
      </c>
      <c r="I149" s="223">
        <v>675.9</v>
      </c>
      <c r="J149" s="223">
        <v>676</v>
      </c>
      <c r="K149" s="223">
        <v>0</v>
      </c>
      <c r="L149" s="223">
        <v>0</v>
      </c>
      <c r="M149" s="494"/>
      <c r="N149" s="321"/>
    </row>
    <row r="150" spans="1:14" s="322" customFormat="1" x14ac:dyDescent="0.2">
      <c r="A150" s="323"/>
      <c r="B150" s="212"/>
      <c r="C150" s="213">
        <v>513002</v>
      </c>
      <c r="D150" s="214" t="s">
        <v>1056</v>
      </c>
      <c r="E150" s="204"/>
      <c r="F150" s="223">
        <v>1082</v>
      </c>
      <c r="G150" s="223">
        <v>0</v>
      </c>
      <c r="H150" s="223">
        <v>0</v>
      </c>
      <c r="I150" s="223">
        <v>0</v>
      </c>
      <c r="J150" s="223">
        <v>0</v>
      </c>
      <c r="K150" s="223">
        <v>0</v>
      </c>
      <c r="L150" s="223">
        <v>0</v>
      </c>
      <c r="M150" s="494"/>
      <c r="N150" s="321"/>
    </row>
    <row r="151" spans="1:14" s="322" customFormat="1" ht="11.25" customHeight="1" x14ac:dyDescent="0.2">
      <c r="A151" s="320"/>
      <c r="B151" s="212"/>
      <c r="C151" s="213">
        <v>513002</v>
      </c>
      <c r="D151" s="214" t="s">
        <v>860</v>
      </c>
      <c r="E151" s="204"/>
      <c r="F151" s="223">
        <v>0</v>
      </c>
      <c r="G151" s="223">
        <v>0</v>
      </c>
      <c r="H151" s="223">
        <v>0</v>
      </c>
      <c r="I151" s="223">
        <v>0</v>
      </c>
      <c r="J151" s="223">
        <v>0</v>
      </c>
      <c r="K151" s="223">
        <v>0</v>
      </c>
      <c r="L151" s="223">
        <v>0</v>
      </c>
      <c r="M151" s="494"/>
      <c r="N151" s="321"/>
    </row>
    <row r="152" spans="1:14" s="322" customFormat="1" x14ac:dyDescent="0.2">
      <c r="A152" s="320"/>
      <c r="B152" s="295"/>
      <c r="C152" s="296"/>
      <c r="D152" s="283" t="s">
        <v>41</v>
      </c>
      <c r="E152" s="284"/>
      <c r="F152" s="284">
        <f>SUM(F153+F157)</f>
        <v>665.6</v>
      </c>
      <c r="G152" s="284">
        <f>SUM(G153+G157)</f>
        <v>205.1</v>
      </c>
      <c r="H152" s="284">
        <f t="shared" ref="H152" si="35">SUM(H153+H157)</f>
        <v>12</v>
      </c>
      <c r="I152" s="284">
        <f t="shared" ref="I152:L152" si="36">SUM(I153+I157)</f>
        <v>2060.6999999999998</v>
      </c>
      <c r="J152" s="284">
        <f t="shared" si="36"/>
        <v>1522.3000000000002</v>
      </c>
      <c r="K152" s="284">
        <f t="shared" si="36"/>
        <v>417</v>
      </c>
      <c r="L152" s="284">
        <f t="shared" si="36"/>
        <v>17</v>
      </c>
      <c r="M152" s="383"/>
      <c r="N152" s="321"/>
    </row>
    <row r="153" spans="1:14" s="463" customFormat="1" x14ac:dyDescent="0.2">
      <c r="A153" s="461"/>
      <c r="B153" s="295"/>
      <c r="C153" s="296"/>
      <c r="D153" s="283" t="s">
        <v>42</v>
      </c>
      <c r="E153" s="284"/>
      <c r="F153" s="285">
        <f t="shared" ref="F153" si="37">SUM(F154:F156)</f>
        <v>41.4</v>
      </c>
      <c r="G153" s="285">
        <f t="shared" ref="G153" si="38">SUM(G154:G156)</f>
        <v>24.099999999999998</v>
      </c>
      <c r="H153" s="285">
        <f t="shared" ref="H153" si="39">SUM(H154:H156)</f>
        <v>12</v>
      </c>
      <c r="I153" s="285">
        <f t="shared" ref="I153:L153" si="40">SUM(I154:I156)</f>
        <v>12</v>
      </c>
      <c r="J153" s="285">
        <f t="shared" si="40"/>
        <v>17</v>
      </c>
      <c r="K153" s="285">
        <f t="shared" si="40"/>
        <v>17</v>
      </c>
      <c r="L153" s="285">
        <f t="shared" si="40"/>
        <v>17</v>
      </c>
      <c r="M153" s="494"/>
      <c r="N153" s="462"/>
    </row>
    <row r="154" spans="1:14" s="322" customFormat="1" x14ac:dyDescent="0.2">
      <c r="A154" s="323"/>
      <c r="B154" s="212">
        <v>230</v>
      </c>
      <c r="C154" s="213">
        <v>231</v>
      </c>
      <c r="D154" s="214" t="s">
        <v>768</v>
      </c>
      <c r="E154" s="204"/>
      <c r="F154" s="223">
        <v>2.2000000000000002</v>
      </c>
      <c r="G154" s="223">
        <v>0.4</v>
      </c>
      <c r="H154" s="223">
        <v>2</v>
      </c>
      <c r="I154" s="223">
        <v>2</v>
      </c>
      <c r="J154" s="223">
        <v>2</v>
      </c>
      <c r="K154" s="223">
        <v>2</v>
      </c>
      <c r="L154" s="223">
        <v>2</v>
      </c>
      <c r="M154" s="494"/>
      <c r="N154" s="321"/>
    </row>
    <row r="155" spans="1:14" s="322" customFormat="1" x14ac:dyDescent="0.2">
      <c r="A155" s="323"/>
      <c r="B155" s="234"/>
      <c r="C155" s="213">
        <v>233001</v>
      </c>
      <c r="D155" s="214" t="s">
        <v>43</v>
      </c>
      <c r="E155" s="204"/>
      <c r="F155" s="223">
        <v>26.9</v>
      </c>
      <c r="G155" s="223">
        <v>23.7</v>
      </c>
      <c r="H155" s="223">
        <v>10</v>
      </c>
      <c r="I155" s="223">
        <v>10</v>
      </c>
      <c r="J155" s="223">
        <v>15</v>
      </c>
      <c r="K155" s="223">
        <v>15</v>
      </c>
      <c r="L155" s="223">
        <v>15</v>
      </c>
      <c r="M155" s="518"/>
      <c r="N155" s="321"/>
    </row>
    <row r="156" spans="1:14" s="463" customFormat="1" x14ac:dyDescent="0.2">
      <c r="A156" s="454"/>
      <c r="B156" s="234"/>
      <c r="C156" s="213"/>
      <c r="D156" s="214" t="s">
        <v>960</v>
      </c>
      <c r="E156" s="225"/>
      <c r="F156" s="223">
        <v>12.3</v>
      </c>
      <c r="G156" s="223">
        <v>0</v>
      </c>
      <c r="H156" s="223">
        <v>0</v>
      </c>
      <c r="I156" s="223">
        <v>0</v>
      </c>
      <c r="J156" s="223">
        <v>0</v>
      </c>
      <c r="K156" s="223">
        <v>0</v>
      </c>
      <c r="L156" s="223">
        <v>0</v>
      </c>
      <c r="M156" s="518"/>
      <c r="N156" s="462"/>
    </row>
    <row r="157" spans="1:14" s="463" customFormat="1" x14ac:dyDescent="0.2">
      <c r="A157" s="454"/>
      <c r="B157" s="295"/>
      <c r="C157" s="296"/>
      <c r="D157" s="283" t="s">
        <v>44</v>
      </c>
      <c r="E157" s="284"/>
      <c r="F157" s="284">
        <f t="shared" ref="F157" si="41">SUM(F158:F175)</f>
        <v>624.20000000000005</v>
      </c>
      <c r="G157" s="284">
        <f>SUM(G158:G175)</f>
        <v>181</v>
      </c>
      <c r="H157" s="284">
        <f>SUM(H158:H175)</f>
        <v>0</v>
      </c>
      <c r="I157" s="284">
        <f t="shared" ref="I157:L157" si="42">SUM(I158:I175)</f>
        <v>2048.6999999999998</v>
      </c>
      <c r="J157" s="284">
        <f t="shared" si="42"/>
        <v>1505.3000000000002</v>
      </c>
      <c r="K157" s="284">
        <f t="shared" si="42"/>
        <v>400</v>
      </c>
      <c r="L157" s="284">
        <f t="shared" si="42"/>
        <v>0</v>
      </c>
      <c r="M157" s="518"/>
      <c r="N157" s="462"/>
    </row>
    <row r="158" spans="1:14" s="322" customFormat="1" x14ac:dyDescent="0.2">
      <c r="A158" s="323"/>
      <c r="B158" s="209"/>
      <c r="C158" s="213">
        <v>322</v>
      </c>
      <c r="D158" s="214" t="s">
        <v>1118</v>
      </c>
      <c r="E158" s="225"/>
      <c r="F158" s="223">
        <v>23</v>
      </c>
      <c r="G158" s="223">
        <v>0</v>
      </c>
      <c r="H158" s="223">
        <v>0</v>
      </c>
      <c r="I158" s="223">
        <v>500</v>
      </c>
      <c r="J158" s="223">
        <v>0</v>
      </c>
      <c r="K158" s="223">
        <v>0</v>
      </c>
      <c r="L158" s="223">
        <v>0</v>
      </c>
      <c r="M158" s="494"/>
      <c r="N158" s="321"/>
    </row>
    <row r="159" spans="1:14" s="322" customFormat="1" x14ac:dyDescent="0.2">
      <c r="A159" s="323"/>
      <c r="B159" s="209"/>
      <c r="C159" s="213">
        <v>321</v>
      </c>
      <c r="D159" s="214" t="s">
        <v>1096</v>
      </c>
      <c r="E159" s="225"/>
      <c r="F159" s="223">
        <v>0</v>
      </c>
      <c r="G159" s="223">
        <v>0</v>
      </c>
      <c r="H159" s="223">
        <v>0</v>
      </c>
      <c r="I159" s="223">
        <v>13.5</v>
      </c>
      <c r="J159" s="223">
        <v>0</v>
      </c>
      <c r="K159" s="223">
        <v>0</v>
      </c>
      <c r="L159" s="223">
        <v>0</v>
      </c>
      <c r="M159" s="494"/>
      <c r="N159" s="321"/>
    </row>
    <row r="160" spans="1:14" s="463" customFormat="1" x14ac:dyDescent="0.2">
      <c r="A160" s="454"/>
      <c r="B160" s="209"/>
      <c r="C160" s="213">
        <v>321</v>
      </c>
      <c r="D160" s="214" t="s">
        <v>1105</v>
      </c>
      <c r="E160" s="225"/>
      <c r="F160" s="223">
        <v>0</v>
      </c>
      <c r="G160" s="223">
        <v>0</v>
      </c>
      <c r="H160" s="223">
        <v>0</v>
      </c>
      <c r="I160" s="223">
        <v>30</v>
      </c>
      <c r="J160" s="223">
        <v>0</v>
      </c>
      <c r="K160" s="223">
        <v>0</v>
      </c>
      <c r="L160" s="223">
        <v>0</v>
      </c>
      <c r="M160" s="515"/>
      <c r="N160" s="462"/>
    </row>
    <row r="161" spans="1:14" s="463" customFormat="1" x14ac:dyDescent="0.2">
      <c r="A161" s="454"/>
      <c r="B161" s="209"/>
      <c r="C161" s="213">
        <v>321</v>
      </c>
      <c r="D161" s="214" t="s">
        <v>1135</v>
      </c>
      <c r="E161" s="225"/>
      <c r="F161" s="223">
        <v>0</v>
      </c>
      <c r="G161" s="223">
        <v>0</v>
      </c>
      <c r="H161" s="223">
        <v>0</v>
      </c>
      <c r="I161" s="223">
        <v>0</v>
      </c>
      <c r="J161" s="223">
        <v>181</v>
      </c>
      <c r="K161" s="223">
        <v>0</v>
      </c>
      <c r="L161" s="223">
        <v>0</v>
      </c>
      <c r="M161" s="494"/>
      <c r="N161" s="462"/>
    </row>
    <row r="162" spans="1:14" s="463" customFormat="1" x14ac:dyDescent="0.2">
      <c r="A162" s="454"/>
      <c r="B162" s="209"/>
      <c r="C162" s="213">
        <v>321</v>
      </c>
      <c r="D162" s="214" t="s">
        <v>922</v>
      </c>
      <c r="E162" s="225"/>
      <c r="F162" s="223">
        <v>99.9</v>
      </c>
      <c r="G162" s="223">
        <v>150</v>
      </c>
      <c r="H162" s="223">
        <v>0</v>
      </c>
      <c r="I162" s="223">
        <v>0</v>
      </c>
      <c r="J162" s="223">
        <v>0</v>
      </c>
      <c r="K162" s="223">
        <v>0</v>
      </c>
      <c r="L162" s="223">
        <v>0</v>
      </c>
      <c r="M162" s="515"/>
      <c r="N162" s="462"/>
    </row>
    <row r="163" spans="1:14" s="463" customFormat="1" x14ac:dyDescent="0.2">
      <c r="A163" s="454"/>
      <c r="B163" s="209"/>
      <c r="C163" s="213">
        <v>321</v>
      </c>
      <c r="D163" s="214" t="s">
        <v>1086</v>
      </c>
      <c r="E163" s="225"/>
      <c r="F163" s="223">
        <v>0</v>
      </c>
      <c r="G163" s="223">
        <v>0</v>
      </c>
      <c r="H163" s="223">
        <v>0</v>
      </c>
      <c r="I163" s="223">
        <v>100</v>
      </c>
      <c r="J163" s="223">
        <v>0</v>
      </c>
      <c r="K163" s="223">
        <v>0</v>
      </c>
      <c r="L163" s="223">
        <v>0</v>
      </c>
      <c r="M163" s="494"/>
      <c r="N163" s="462"/>
    </row>
    <row r="164" spans="1:14" s="463" customFormat="1" x14ac:dyDescent="0.2">
      <c r="A164" s="454"/>
      <c r="B164" s="209"/>
      <c r="C164" s="213">
        <v>321</v>
      </c>
      <c r="D164" s="214" t="s">
        <v>1082</v>
      </c>
      <c r="E164" s="225"/>
      <c r="F164" s="223">
        <v>0</v>
      </c>
      <c r="G164" s="223">
        <v>0</v>
      </c>
      <c r="H164" s="223">
        <v>0</v>
      </c>
      <c r="I164" s="223">
        <v>25</v>
      </c>
      <c r="J164" s="223">
        <v>0</v>
      </c>
      <c r="K164" s="223">
        <v>0</v>
      </c>
      <c r="L164" s="223">
        <v>0</v>
      </c>
      <c r="M164" s="518"/>
      <c r="N164" s="462"/>
    </row>
    <row r="165" spans="1:14" s="463" customFormat="1" x14ac:dyDescent="0.2">
      <c r="A165" s="454"/>
      <c r="B165" s="209"/>
      <c r="C165" s="213">
        <v>321</v>
      </c>
      <c r="D165" s="214" t="s">
        <v>1087</v>
      </c>
      <c r="E165" s="225"/>
      <c r="F165" s="223">
        <v>0</v>
      </c>
      <c r="G165" s="223">
        <v>0</v>
      </c>
      <c r="H165" s="223">
        <v>0</v>
      </c>
      <c r="I165" s="223">
        <v>513</v>
      </c>
      <c r="J165" s="507">
        <v>493.6</v>
      </c>
      <c r="K165" s="223">
        <v>0</v>
      </c>
      <c r="L165" s="223">
        <v>0</v>
      </c>
      <c r="M165" s="518"/>
      <c r="N165" s="462"/>
    </row>
    <row r="166" spans="1:14" s="463" customFormat="1" x14ac:dyDescent="0.2">
      <c r="A166" s="454"/>
      <c r="B166" s="209"/>
      <c r="C166" s="213">
        <v>321</v>
      </c>
      <c r="D166" s="214" t="s">
        <v>1052</v>
      </c>
      <c r="E166" s="225"/>
      <c r="F166" s="223">
        <v>7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223">
        <v>0</v>
      </c>
      <c r="M166" s="518"/>
      <c r="N166" s="462"/>
    </row>
    <row r="167" spans="1:14" s="463" customFormat="1" x14ac:dyDescent="0.2">
      <c r="A167" s="454"/>
      <c r="B167" s="209"/>
      <c r="C167" s="213">
        <v>321</v>
      </c>
      <c r="D167" s="214" t="s">
        <v>958</v>
      </c>
      <c r="E167" s="225"/>
      <c r="F167" s="223">
        <v>0</v>
      </c>
      <c r="G167" s="223">
        <v>0</v>
      </c>
      <c r="H167" s="223">
        <v>0</v>
      </c>
      <c r="I167" s="223">
        <v>569.79999999999995</v>
      </c>
      <c r="J167" s="507">
        <v>9.1999999999999993</v>
      </c>
      <c r="K167" s="223">
        <v>0</v>
      </c>
      <c r="L167" s="223">
        <v>0</v>
      </c>
      <c r="M167" s="494"/>
      <c r="N167" s="462"/>
    </row>
    <row r="168" spans="1:14" s="322" customFormat="1" x14ac:dyDescent="0.2">
      <c r="A168" s="320"/>
      <c r="B168" s="209"/>
      <c r="C168" s="213">
        <v>321</v>
      </c>
      <c r="D168" s="214" t="s">
        <v>957</v>
      </c>
      <c r="E168" s="225"/>
      <c r="F168" s="223">
        <v>0</v>
      </c>
      <c r="G168" s="223">
        <v>0</v>
      </c>
      <c r="H168" s="223">
        <v>0</v>
      </c>
      <c r="I168" s="223">
        <v>244.4</v>
      </c>
      <c r="J168" s="507">
        <v>5.5</v>
      </c>
      <c r="K168" s="223">
        <v>0</v>
      </c>
      <c r="L168" s="223">
        <v>0</v>
      </c>
      <c r="M168" s="494"/>
      <c r="N168" s="321"/>
    </row>
    <row r="169" spans="1:14" s="322" customFormat="1" x14ac:dyDescent="0.2">
      <c r="A169" s="320"/>
      <c r="B169" s="209"/>
      <c r="C169" s="213">
        <v>321</v>
      </c>
      <c r="D169" s="214" t="s">
        <v>523</v>
      </c>
      <c r="E169" s="225"/>
      <c r="F169" s="223">
        <v>0</v>
      </c>
      <c r="G169" s="223">
        <v>0</v>
      </c>
      <c r="H169" s="223">
        <v>0</v>
      </c>
      <c r="I169" s="223">
        <v>53</v>
      </c>
      <c r="J169" s="223">
        <v>0</v>
      </c>
      <c r="K169" s="223">
        <v>0</v>
      </c>
      <c r="L169" s="223">
        <v>0</v>
      </c>
      <c r="M169" s="494"/>
      <c r="N169" s="321"/>
    </row>
    <row r="170" spans="1:14" s="322" customFormat="1" x14ac:dyDescent="0.2">
      <c r="A170" s="323"/>
      <c r="B170" s="209"/>
      <c r="C170" s="213">
        <v>321</v>
      </c>
      <c r="D170" s="214" t="s">
        <v>1047</v>
      </c>
      <c r="E170" s="225"/>
      <c r="F170" s="223">
        <v>0</v>
      </c>
      <c r="G170" s="223">
        <v>31</v>
      </c>
      <c r="H170" s="223">
        <v>0</v>
      </c>
      <c r="I170" s="223">
        <v>0</v>
      </c>
      <c r="J170" s="223">
        <v>13</v>
      </c>
      <c r="K170" s="223">
        <v>0</v>
      </c>
      <c r="L170" s="223">
        <v>0</v>
      </c>
      <c r="M170" s="494"/>
      <c r="N170" s="321"/>
    </row>
    <row r="171" spans="1:14" s="322" customFormat="1" x14ac:dyDescent="0.2">
      <c r="A171" s="323"/>
      <c r="B171" s="234"/>
      <c r="C171" s="213">
        <v>321</v>
      </c>
      <c r="D171" s="214" t="s">
        <v>1136</v>
      </c>
      <c r="E171" s="224"/>
      <c r="F171" s="223">
        <v>0</v>
      </c>
      <c r="G171" s="223">
        <v>0</v>
      </c>
      <c r="H171" s="223">
        <v>0</v>
      </c>
      <c r="I171" s="223">
        <v>0</v>
      </c>
      <c r="J171" s="223">
        <v>300</v>
      </c>
      <c r="K171" s="223">
        <v>400</v>
      </c>
      <c r="L171" s="223">
        <v>0</v>
      </c>
      <c r="M171" s="494"/>
      <c r="N171" s="321"/>
    </row>
    <row r="172" spans="1:14" s="322" customFormat="1" x14ac:dyDescent="0.2">
      <c r="A172" s="323"/>
      <c r="B172" s="234"/>
      <c r="C172" s="213">
        <v>321</v>
      </c>
      <c r="D172" s="214" t="s">
        <v>914</v>
      </c>
      <c r="E172" s="224"/>
      <c r="F172" s="223">
        <v>166.6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494"/>
      <c r="N172" s="321"/>
    </row>
    <row r="173" spans="1:14" s="463" customFormat="1" x14ac:dyDescent="0.2">
      <c r="A173" s="454"/>
      <c r="B173" s="234"/>
      <c r="C173" s="213">
        <v>322</v>
      </c>
      <c r="D173" s="214" t="s">
        <v>1138</v>
      </c>
      <c r="E173" s="224"/>
      <c r="F173" s="223">
        <v>0</v>
      </c>
      <c r="G173" s="223">
        <v>0</v>
      </c>
      <c r="H173" s="223">
        <v>0</v>
      </c>
      <c r="I173" s="223">
        <v>0</v>
      </c>
      <c r="J173" s="223">
        <v>110</v>
      </c>
      <c r="K173" s="223">
        <v>0</v>
      </c>
      <c r="L173" s="223">
        <v>0</v>
      </c>
      <c r="M173" s="494"/>
      <c r="N173" s="462"/>
    </row>
    <row r="174" spans="1:14" s="322" customFormat="1" x14ac:dyDescent="0.2">
      <c r="A174" s="323"/>
      <c r="B174" s="212"/>
      <c r="C174" s="213">
        <v>3320012</v>
      </c>
      <c r="D174" s="214" t="s">
        <v>645</v>
      </c>
      <c r="E174" s="224"/>
      <c r="F174" s="223">
        <v>327.7</v>
      </c>
      <c r="G174" s="223">
        <v>0</v>
      </c>
      <c r="H174" s="223">
        <v>0</v>
      </c>
      <c r="I174" s="223">
        <v>0</v>
      </c>
      <c r="J174" s="223">
        <v>0</v>
      </c>
      <c r="K174" s="223">
        <v>0</v>
      </c>
      <c r="L174" s="223">
        <v>0</v>
      </c>
      <c r="M174" s="494"/>
      <c r="N174" s="321"/>
    </row>
    <row r="175" spans="1:14" s="322" customFormat="1" x14ac:dyDescent="0.2">
      <c r="A175" s="323"/>
      <c r="B175" s="212"/>
      <c r="C175" s="213">
        <v>321</v>
      </c>
      <c r="D175" s="214" t="s">
        <v>1137</v>
      </c>
      <c r="E175" s="224"/>
      <c r="F175" s="223">
        <v>0</v>
      </c>
      <c r="G175" s="223">
        <v>0</v>
      </c>
      <c r="H175" s="223">
        <v>0</v>
      </c>
      <c r="I175" s="223">
        <v>0</v>
      </c>
      <c r="J175" s="223">
        <v>393</v>
      </c>
      <c r="K175" s="223">
        <v>0</v>
      </c>
      <c r="L175" s="223">
        <v>0</v>
      </c>
      <c r="M175" s="494"/>
      <c r="N175" s="321"/>
    </row>
    <row r="176" spans="1:14" s="322" customFormat="1" x14ac:dyDescent="0.2">
      <c r="A176" s="323"/>
      <c r="B176" s="295"/>
      <c r="C176" s="296"/>
      <c r="D176" s="283" t="s">
        <v>269</v>
      </c>
      <c r="E176" s="284"/>
      <c r="F176" s="284">
        <f t="shared" ref="F176:L176" si="43">SUM(F177:F177)</f>
        <v>0</v>
      </c>
      <c r="G176" s="284">
        <f t="shared" si="43"/>
        <v>0</v>
      </c>
      <c r="H176" s="284">
        <f t="shared" si="43"/>
        <v>0</v>
      </c>
      <c r="I176" s="284">
        <f t="shared" si="43"/>
        <v>0</v>
      </c>
      <c r="J176" s="284">
        <f t="shared" si="43"/>
        <v>0</v>
      </c>
      <c r="K176" s="284">
        <f t="shared" si="43"/>
        <v>0</v>
      </c>
      <c r="L176" s="284">
        <f t="shared" si="43"/>
        <v>0</v>
      </c>
      <c r="M176" s="207"/>
      <c r="N176" s="321"/>
    </row>
    <row r="177" spans="1:14" s="322" customFormat="1" ht="12.75" customHeight="1" x14ac:dyDescent="0.25">
      <c r="A177" s="345"/>
      <c r="B177" s="212"/>
      <c r="C177" s="213"/>
      <c r="D177" s="214" t="s">
        <v>824</v>
      </c>
      <c r="E177" s="224"/>
      <c r="F177" s="223">
        <v>0</v>
      </c>
      <c r="G177" s="223">
        <v>0</v>
      </c>
      <c r="H177" s="223">
        <v>0</v>
      </c>
      <c r="I177" s="223">
        <v>0</v>
      </c>
      <c r="J177" s="223">
        <v>0</v>
      </c>
      <c r="K177" s="223">
        <v>0</v>
      </c>
      <c r="L177" s="223">
        <v>0</v>
      </c>
      <c r="M177" s="207"/>
      <c r="N177" s="321"/>
    </row>
    <row r="178" spans="1:14" s="324" customFormat="1" ht="12.75" customHeight="1" x14ac:dyDescent="0.25">
      <c r="A178" s="568"/>
      <c r="B178" s="570"/>
      <c r="C178" s="571"/>
      <c r="D178" s="572" t="s">
        <v>1168</v>
      </c>
      <c r="E178" s="573"/>
      <c r="F178" s="574">
        <f t="shared" ref="F178:I178" si="44">SUM(F179:F182)</f>
        <v>0</v>
      </c>
      <c r="G178" s="574">
        <f t="shared" si="44"/>
        <v>0</v>
      </c>
      <c r="H178" s="574">
        <f t="shared" si="44"/>
        <v>0</v>
      </c>
      <c r="I178" s="574">
        <f t="shared" si="44"/>
        <v>0</v>
      </c>
      <c r="J178" s="574">
        <f>SUM(J179:J183)</f>
        <v>109.89999999999999</v>
      </c>
      <c r="K178" s="574">
        <f t="shared" ref="K178:L178" si="45">SUM(K179:K182)</f>
        <v>0</v>
      </c>
      <c r="L178" s="574">
        <f t="shared" si="45"/>
        <v>0</v>
      </c>
      <c r="M178" s="226"/>
      <c r="N178" s="325"/>
    </row>
    <row r="179" spans="1:14" s="463" customFormat="1" ht="12.75" customHeight="1" x14ac:dyDescent="0.25">
      <c r="A179" s="345"/>
      <c r="B179" s="212"/>
      <c r="C179" s="213"/>
      <c r="D179" s="530" t="s">
        <v>1065</v>
      </c>
      <c r="E179" s="224"/>
      <c r="F179" s="223">
        <v>0</v>
      </c>
      <c r="G179" s="223">
        <v>0</v>
      </c>
      <c r="H179" s="223">
        <v>0</v>
      </c>
      <c r="I179" s="223">
        <v>0</v>
      </c>
      <c r="J179" s="507">
        <v>4.5999999999999996</v>
      </c>
      <c r="K179" s="223">
        <v>0</v>
      </c>
      <c r="L179" s="223">
        <v>0</v>
      </c>
      <c r="M179" s="207"/>
      <c r="N179" s="462"/>
    </row>
    <row r="180" spans="1:14" s="463" customFormat="1" ht="12.75" customHeight="1" x14ac:dyDescent="0.25">
      <c r="A180" s="345"/>
      <c r="B180" s="212"/>
      <c r="C180" s="213"/>
      <c r="D180" s="530" t="s">
        <v>1059</v>
      </c>
      <c r="E180" s="224"/>
      <c r="F180" s="223">
        <v>0</v>
      </c>
      <c r="G180" s="223">
        <v>0</v>
      </c>
      <c r="H180" s="223">
        <v>0</v>
      </c>
      <c r="I180" s="223">
        <v>0</v>
      </c>
      <c r="J180" s="507">
        <v>6</v>
      </c>
      <c r="K180" s="223">
        <v>0</v>
      </c>
      <c r="L180" s="223">
        <v>0</v>
      </c>
      <c r="M180" s="207"/>
      <c r="N180" s="462"/>
    </row>
    <row r="181" spans="1:14" s="463" customFormat="1" ht="12.75" customHeight="1" x14ac:dyDescent="0.25">
      <c r="A181" s="345"/>
      <c r="B181" s="212"/>
      <c r="C181" s="213"/>
      <c r="D181" s="530" t="s">
        <v>1164</v>
      </c>
      <c r="E181" s="224"/>
      <c r="F181" s="223">
        <v>0</v>
      </c>
      <c r="G181" s="223">
        <v>0</v>
      </c>
      <c r="H181" s="223">
        <v>0</v>
      </c>
      <c r="I181" s="223">
        <v>0</v>
      </c>
      <c r="J181" s="507">
        <v>36</v>
      </c>
      <c r="K181" s="223">
        <v>0</v>
      </c>
      <c r="L181" s="223">
        <v>0</v>
      </c>
      <c r="M181" s="207"/>
      <c r="N181" s="462"/>
    </row>
    <row r="182" spans="1:14" s="463" customFormat="1" ht="12.75" customHeight="1" x14ac:dyDescent="0.25">
      <c r="A182" s="345"/>
      <c r="B182" s="212"/>
      <c r="C182" s="213"/>
      <c r="D182" s="530" t="s">
        <v>1163</v>
      </c>
      <c r="E182" s="224"/>
      <c r="F182" s="223">
        <v>0</v>
      </c>
      <c r="G182" s="223">
        <v>0</v>
      </c>
      <c r="H182" s="223">
        <v>0</v>
      </c>
      <c r="I182" s="223">
        <v>0</v>
      </c>
      <c r="J182" s="507">
        <v>60</v>
      </c>
      <c r="K182" s="223">
        <v>0</v>
      </c>
      <c r="L182" s="223">
        <v>0</v>
      </c>
      <c r="M182" s="207"/>
      <c r="N182" s="462"/>
    </row>
    <row r="183" spans="1:14" s="322" customFormat="1" ht="12.75" customHeight="1" x14ac:dyDescent="0.25">
      <c r="A183" s="320"/>
      <c r="B183" s="212"/>
      <c r="C183" s="362"/>
      <c r="D183" s="214" t="s">
        <v>1103</v>
      </c>
      <c r="E183" s="363"/>
      <c r="F183" s="223">
        <v>0</v>
      </c>
      <c r="G183" s="223">
        <v>0</v>
      </c>
      <c r="H183" s="223">
        <v>0</v>
      </c>
      <c r="I183" s="223">
        <v>0</v>
      </c>
      <c r="J183" s="569">
        <v>3.3</v>
      </c>
      <c r="K183" s="223">
        <v>0</v>
      </c>
      <c r="L183" s="223">
        <v>0</v>
      </c>
      <c r="M183" s="494"/>
      <c r="N183" s="321"/>
    </row>
    <row r="184" spans="1:14" s="463" customFormat="1" ht="12.75" customHeight="1" x14ac:dyDescent="0.25">
      <c r="A184" s="461"/>
      <c r="B184" s="212"/>
      <c r="C184" s="362"/>
      <c r="D184" s="214"/>
      <c r="E184" s="381"/>
      <c r="F184" s="381"/>
      <c r="G184" s="381"/>
      <c r="H184" s="363"/>
      <c r="I184" s="363"/>
      <c r="J184" s="363"/>
      <c r="K184" s="363"/>
      <c r="L184" s="363"/>
      <c r="M184" s="494"/>
      <c r="N184" s="462"/>
    </row>
    <row r="185" spans="1:14" s="463" customFormat="1" ht="12.75" customHeight="1" x14ac:dyDescent="0.25">
      <c r="A185" s="461"/>
      <c r="B185" s="212"/>
      <c r="C185" s="362"/>
      <c r="D185" s="214"/>
      <c r="E185" s="381"/>
      <c r="F185" s="381"/>
      <c r="G185" s="381"/>
      <c r="H185" s="363"/>
      <c r="I185" s="363"/>
      <c r="J185" s="363"/>
      <c r="K185" s="363"/>
      <c r="L185" s="363"/>
      <c r="M185" s="494"/>
      <c r="N185" s="462"/>
    </row>
    <row r="186" spans="1:14" s="322" customFormat="1" ht="15" customHeight="1" x14ac:dyDescent="0.2">
      <c r="A186" s="320"/>
      <c r="B186" s="295"/>
      <c r="C186" s="296"/>
      <c r="D186" s="283" t="s">
        <v>330</v>
      </c>
      <c r="E186" s="284"/>
      <c r="F186" s="285">
        <f t="shared" ref="F186:L186" si="46">SUM(F187+F278+F283+F285+F288+F293+F323+F325+F335+F339+F353+F376+F386+F394+F440+F446+F482+F484+F486+F559+F571+F598+F604)</f>
        <v>2621.0000000000005</v>
      </c>
      <c r="G186" s="285">
        <f t="shared" si="46"/>
        <v>2526</v>
      </c>
      <c r="H186" s="285">
        <f t="shared" si="46"/>
        <v>2911.2000000000003</v>
      </c>
      <c r="I186" s="285">
        <f t="shared" si="46"/>
        <v>3082.7000000000003</v>
      </c>
      <c r="J186" s="285">
        <f t="shared" si="46"/>
        <v>3152.2999999999997</v>
      </c>
      <c r="K186" s="285">
        <f t="shared" si="46"/>
        <v>3108.3</v>
      </c>
      <c r="L186" s="285">
        <f t="shared" si="46"/>
        <v>3184.2999999999997</v>
      </c>
      <c r="M186" s="494"/>
      <c r="N186" s="321"/>
    </row>
    <row r="187" spans="1:14" s="322" customFormat="1" ht="15.75" x14ac:dyDescent="0.25">
      <c r="A187" s="320"/>
      <c r="B187" s="364" t="s">
        <v>46</v>
      </c>
      <c r="C187" s="296"/>
      <c r="D187" s="283" t="s">
        <v>48</v>
      </c>
      <c r="E187" s="299" t="s">
        <v>675</v>
      </c>
      <c r="F187" s="285">
        <f>SUM(F188+F191+F194+F202+F218+F225+F232+F267+F276)</f>
        <v>563.00000000000011</v>
      </c>
      <c r="G187" s="285">
        <f>SUM(G188+G191+G194+G202+G218+G225+G232+G267+G276)</f>
        <v>629.9</v>
      </c>
      <c r="H187" s="285">
        <f>SUM(H188+H191+H194+H202+H218+H225+H232+H267+H276)</f>
        <v>648.6</v>
      </c>
      <c r="I187" s="285">
        <f>SUM(I188+I191+I194+I202+I218+I225+I232+I267+I276)</f>
        <v>677.10000000000014</v>
      </c>
      <c r="J187" s="285">
        <f t="shared" ref="J187:L187" si="47">SUM(J188+J191+J194+J202+J218+J225+J232+J267+J276)</f>
        <v>723.70000000000016</v>
      </c>
      <c r="K187" s="285">
        <f t="shared" si="47"/>
        <v>742.70000000000016</v>
      </c>
      <c r="L187" s="285">
        <f t="shared" si="47"/>
        <v>772.70000000000016</v>
      </c>
      <c r="M187" s="494"/>
      <c r="N187" s="321"/>
    </row>
    <row r="188" spans="1:14" s="322" customFormat="1" x14ac:dyDescent="0.2">
      <c r="A188" s="323"/>
      <c r="B188" s="212"/>
      <c r="C188" s="221"/>
      <c r="D188" s="222" t="s">
        <v>49</v>
      </c>
      <c r="E188" s="431"/>
      <c r="F188" s="204">
        <f t="shared" ref="F188" si="48">SUM(F189:F190)</f>
        <v>351.6</v>
      </c>
      <c r="G188" s="204">
        <f>SUM(G189:G190)</f>
        <v>388</v>
      </c>
      <c r="H188" s="225">
        <f t="shared" ref="H188" si="49">SUM(H189:H190)</f>
        <v>404</v>
      </c>
      <c r="I188" s="225">
        <f t="shared" ref="I188:L188" si="50">SUM(I189:I190)</f>
        <v>404</v>
      </c>
      <c r="J188" s="225">
        <f t="shared" si="50"/>
        <v>471</v>
      </c>
      <c r="K188" s="225">
        <f t="shared" si="50"/>
        <v>490</v>
      </c>
      <c r="L188" s="225">
        <f t="shared" si="50"/>
        <v>517</v>
      </c>
      <c r="M188" s="494"/>
      <c r="N188" s="321"/>
    </row>
    <row r="189" spans="1:14" s="322" customFormat="1" x14ac:dyDescent="0.2">
      <c r="A189" s="323"/>
      <c r="B189" s="212">
        <v>610</v>
      </c>
      <c r="C189" s="221"/>
      <c r="D189" s="214" t="s">
        <v>50</v>
      </c>
      <c r="E189" s="207"/>
      <c r="F189" s="224">
        <v>251.8</v>
      </c>
      <c r="G189" s="224">
        <v>276</v>
      </c>
      <c r="H189" s="224">
        <v>290</v>
      </c>
      <c r="I189" s="224">
        <v>290</v>
      </c>
      <c r="J189" s="224">
        <v>336</v>
      </c>
      <c r="K189" s="224">
        <v>350</v>
      </c>
      <c r="L189" s="224">
        <v>370</v>
      </c>
      <c r="M189" s="515"/>
      <c r="N189" s="321"/>
    </row>
    <row r="190" spans="1:14" s="324" customFormat="1" x14ac:dyDescent="0.2">
      <c r="A190" s="320"/>
      <c r="B190" s="212">
        <v>620</v>
      </c>
      <c r="C190" s="210"/>
      <c r="D190" s="214" t="s">
        <v>51</v>
      </c>
      <c r="E190" s="224"/>
      <c r="F190" s="224">
        <v>99.8</v>
      </c>
      <c r="G190" s="224">
        <v>112</v>
      </c>
      <c r="H190" s="224">
        <v>114</v>
      </c>
      <c r="I190" s="224">
        <v>114</v>
      </c>
      <c r="J190" s="224">
        <v>135</v>
      </c>
      <c r="K190" s="224">
        <v>140</v>
      </c>
      <c r="L190" s="224">
        <v>147</v>
      </c>
      <c r="M190" s="515"/>
      <c r="N190" s="325"/>
    </row>
    <row r="191" spans="1:14" s="322" customFormat="1" x14ac:dyDescent="0.2">
      <c r="A191" s="323"/>
      <c r="B191" s="212">
        <v>631</v>
      </c>
      <c r="C191" s="213"/>
      <c r="D191" s="222" t="s">
        <v>52</v>
      </c>
      <c r="E191" s="204"/>
      <c r="F191" s="204">
        <f t="shared" ref="F191" si="51">SUM(F192:F193)</f>
        <v>2.1</v>
      </c>
      <c r="G191" s="204">
        <f>SUM(G192:G193)</f>
        <v>1.9</v>
      </c>
      <c r="H191" s="204">
        <f t="shared" ref="H191" si="52">SUM(H192:H193)</f>
        <v>2</v>
      </c>
      <c r="I191" s="204">
        <f t="shared" ref="I191:L191" si="53">SUM(I192:I193)</f>
        <v>9</v>
      </c>
      <c r="J191" s="204">
        <f t="shared" si="53"/>
        <v>9</v>
      </c>
      <c r="K191" s="204">
        <f t="shared" si="53"/>
        <v>9</v>
      </c>
      <c r="L191" s="204">
        <f t="shared" si="53"/>
        <v>9</v>
      </c>
      <c r="M191" s="494"/>
      <c r="N191" s="321"/>
    </row>
    <row r="192" spans="1:14" s="322" customFormat="1" x14ac:dyDescent="0.2">
      <c r="A192" s="323"/>
      <c r="B192" s="212"/>
      <c r="C192" s="213">
        <v>631001</v>
      </c>
      <c r="D192" s="214" t="s">
        <v>53</v>
      </c>
      <c r="E192" s="224"/>
      <c r="F192" s="224">
        <v>1.5</v>
      </c>
      <c r="G192" s="223">
        <v>1</v>
      </c>
      <c r="H192" s="223">
        <v>1</v>
      </c>
      <c r="I192" s="223">
        <v>4.5</v>
      </c>
      <c r="J192" s="223">
        <v>4.5</v>
      </c>
      <c r="K192" s="223">
        <v>4.5</v>
      </c>
      <c r="L192" s="223">
        <v>4.5</v>
      </c>
      <c r="M192" s="494"/>
      <c r="N192" s="321"/>
    </row>
    <row r="193" spans="1:14" s="324" customFormat="1" x14ac:dyDescent="0.2">
      <c r="A193" s="320"/>
      <c r="B193" s="212"/>
      <c r="C193" s="213">
        <v>631002</v>
      </c>
      <c r="D193" s="214" t="s">
        <v>54</v>
      </c>
      <c r="E193" s="224"/>
      <c r="F193" s="224">
        <v>0.6</v>
      </c>
      <c r="G193" s="223">
        <v>0.9</v>
      </c>
      <c r="H193" s="223">
        <v>1</v>
      </c>
      <c r="I193" s="223">
        <v>4.5</v>
      </c>
      <c r="J193" s="223">
        <v>4.5</v>
      </c>
      <c r="K193" s="223">
        <v>4.5</v>
      </c>
      <c r="L193" s="223">
        <v>4.5</v>
      </c>
      <c r="M193" s="226"/>
      <c r="N193" s="325"/>
    </row>
    <row r="194" spans="1:14" s="322" customFormat="1" x14ac:dyDescent="0.2">
      <c r="A194" s="323"/>
      <c r="B194" s="212">
        <v>632</v>
      </c>
      <c r="C194" s="213"/>
      <c r="D194" s="222" t="s">
        <v>55</v>
      </c>
      <c r="E194" s="204"/>
      <c r="F194" s="204">
        <f>SUM(F195:F201)</f>
        <v>52.5</v>
      </c>
      <c r="G194" s="204">
        <f>SUM(G195:G201)</f>
        <v>51.199999999999996</v>
      </c>
      <c r="H194" s="204">
        <f t="shared" ref="H194" si="54">SUM(H195:H201)</f>
        <v>49.5</v>
      </c>
      <c r="I194" s="204">
        <f t="shared" ref="I194:L194" si="55">SUM(I195:I201)</f>
        <v>51</v>
      </c>
      <c r="J194" s="204">
        <f t="shared" si="55"/>
        <v>42</v>
      </c>
      <c r="K194" s="204">
        <f t="shared" si="55"/>
        <v>48</v>
      </c>
      <c r="L194" s="204">
        <f t="shared" si="55"/>
        <v>48</v>
      </c>
      <c r="M194" s="494"/>
      <c r="N194" s="321"/>
    </row>
    <row r="195" spans="1:14" s="322" customFormat="1" x14ac:dyDescent="0.2">
      <c r="A195" s="323"/>
      <c r="B195" s="226"/>
      <c r="C195" s="213">
        <v>6320011</v>
      </c>
      <c r="D195" s="214" t="s">
        <v>56</v>
      </c>
      <c r="E195" s="224"/>
      <c r="F195" s="224">
        <v>9.6</v>
      </c>
      <c r="G195" s="223">
        <v>7.9</v>
      </c>
      <c r="H195" s="223">
        <v>10</v>
      </c>
      <c r="I195" s="223">
        <v>10</v>
      </c>
      <c r="J195" s="223">
        <v>9</v>
      </c>
      <c r="K195" s="223">
        <v>9</v>
      </c>
      <c r="L195" s="223">
        <v>9</v>
      </c>
      <c r="M195" s="494"/>
      <c r="N195" s="321"/>
    </row>
    <row r="196" spans="1:14" s="322" customFormat="1" x14ac:dyDescent="0.2">
      <c r="A196" s="323"/>
      <c r="B196" s="212"/>
      <c r="C196" s="213">
        <v>6320012</v>
      </c>
      <c r="D196" s="214" t="s">
        <v>57</v>
      </c>
      <c r="E196" s="224"/>
      <c r="F196" s="224">
        <v>21.8</v>
      </c>
      <c r="G196" s="223">
        <v>20.5</v>
      </c>
      <c r="H196" s="223">
        <v>18</v>
      </c>
      <c r="I196" s="223">
        <v>18</v>
      </c>
      <c r="J196" s="507">
        <v>15</v>
      </c>
      <c r="K196" s="223">
        <v>18</v>
      </c>
      <c r="L196" s="223">
        <v>18</v>
      </c>
      <c r="M196" s="494"/>
      <c r="N196" s="321"/>
    </row>
    <row r="197" spans="1:14" s="322" customFormat="1" x14ac:dyDescent="0.2">
      <c r="A197" s="323"/>
      <c r="B197" s="212"/>
      <c r="C197" s="213">
        <v>632002</v>
      </c>
      <c r="D197" s="214" t="s">
        <v>58</v>
      </c>
      <c r="E197" s="224"/>
      <c r="F197" s="224">
        <v>2.4</v>
      </c>
      <c r="G197" s="223">
        <v>2.1</v>
      </c>
      <c r="H197" s="223">
        <v>2</v>
      </c>
      <c r="I197" s="223">
        <v>2</v>
      </c>
      <c r="J197" s="223">
        <v>2</v>
      </c>
      <c r="K197" s="223">
        <v>2</v>
      </c>
      <c r="L197" s="223">
        <v>2</v>
      </c>
      <c r="M197" s="494"/>
      <c r="N197" s="321"/>
    </row>
    <row r="198" spans="1:14" s="322" customFormat="1" x14ac:dyDescent="0.2">
      <c r="A198" s="323"/>
      <c r="B198" s="212"/>
      <c r="C198" s="213">
        <v>632005</v>
      </c>
      <c r="D198" s="214" t="s">
        <v>59</v>
      </c>
      <c r="E198" s="224"/>
      <c r="F198" s="224">
        <v>7.7</v>
      </c>
      <c r="G198" s="223">
        <v>6.9</v>
      </c>
      <c r="H198" s="223">
        <v>7</v>
      </c>
      <c r="I198" s="223">
        <v>8.5</v>
      </c>
      <c r="J198" s="223">
        <v>8</v>
      </c>
      <c r="K198" s="223">
        <v>8</v>
      </c>
      <c r="L198" s="223">
        <v>8</v>
      </c>
      <c r="M198" s="494"/>
      <c r="N198" s="321"/>
    </row>
    <row r="199" spans="1:14" s="322" customFormat="1" x14ac:dyDescent="0.2">
      <c r="A199" s="323"/>
      <c r="B199" s="212"/>
      <c r="C199" s="213">
        <v>6320032</v>
      </c>
      <c r="D199" s="214" t="s">
        <v>60</v>
      </c>
      <c r="E199" s="224"/>
      <c r="F199" s="224">
        <v>1</v>
      </c>
      <c r="G199" s="223">
        <v>1</v>
      </c>
      <c r="H199" s="223">
        <v>1</v>
      </c>
      <c r="I199" s="223">
        <v>1</v>
      </c>
      <c r="J199" s="223">
        <v>1</v>
      </c>
      <c r="K199" s="223">
        <v>1</v>
      </c>
      <c r="L199" s="223">
        <v>1</v>
      </c>
      <c r="M199" s="494"/>
      <c r="N199" s="321"/>
    </row>
    <row r="200" spans="1:14" s="322" customFormat="1" x14ac:dyDescent="0.2">
      <c r="A200" s="323"/>
      <c r="B200" s="212"/>
      <c r="C200" s="213">
        <v>6320033</v>
      </c>
      <c r="D200" s="214" t="s">
        <v>61</v>
      </c>
      <c r="E200" s="224"/>
      <c r="F200" s="224">
        <v>10</v>
      </c>
      <c r="G200" s="223">
        <v>11.9</v>
      </c>
      <c r="H200" s="223">
        <v>11</v>
      </c>
      <c r="I200" s="223">
        <v>11</v>
      </c>
      <c r="J200" s="507">
        <v>7</v>
      </c>
      <c r="K200" s="223">
        <v>10</v>
      </c>
      <c r="L200" s="223">
        <v>10</v>
      </c>
      <c r="M200" s="383"/>
      <c r="N200" s="321"/>
    </row>
    <row r="201" spans="1:14" s="324" customFormat="1" x14ac:dyDescent="0.2">
      <c r="A201" s="320"/>
      <c r="B201" s="212"/>
      <c r="C201" s="213">
        <v>632004</v>
      </c>
      <c r="D201" s="214" t="s">
        <v>62</v>
      </c>
      <c r="E201" s="224"/>
      <c r="F201" s="224">
        <v>0</v>
      </c>
      <c r="G201" s="223">
        <v>0.9</v>
      </c>
      <c r="H201" s="223">
        <v>0.5</v>
      </c>
      <c r="I201" s="223">
        <v>0.5</v>
      </c>
      <c r="J201" s="223">
        <v>0</v>
      </c>
      <c r="K201" s="223">
        <v>0</v>
      </c>
      <c r="L201" s="223">
        <v>0</v>
      </c>
      <c r="M201" s="515"/>
      <c r="N201" s="325"/>
    </row>
    <row r="202" spans="1:14" s="324" customFormat="1" x14ac:dyDescent="0.2">
      <c r="A202" s="461"/>
      <c r="B202" s="212">
        <v>633</v>
      </c>
      <c r="C202" s="213"/>
      <c r="D202" s="222" t="s">
        <v>63</v>
      </c>
      <c r="E202" s="204"/>
      <c r="F202" s="204">
        <f t="shared" ref="F202" si="56">SUM(F203:F217)</f>
        <v>28</v>
      </c>
      <c r="G202" s="204">
        <f>SUM(G203:G217)</f>
        <v>55.600000000000009</v>
      </c>
      <c r="H202" s="204">
        <f t="shared" ref="H202" si="57">SUM(H203:H217)</f>
        <v>44.2</v>
      </c>
      <c r="I202" s="204">
        <f t="shared" ref="I202:L202" si="58">SUM(I203:I217)</f>
        <v>59.2</v>
      </c>
      <c r="J202" s="204">
        <f t="shared" si="58"/>
        <v>42.2</v>
      </c>
      <c r="K202" s="204">
        <f t="shared" si="58"/>
        <v>52.2</v>
      </c>
      <c r="L202" s="204">
        <f t="shared" si="58"/>
        <v>52.2</v>
      </c>
      <c r="M202" s="383"/>
      <c r="N202" s="325"/>
    </row>
    <row r="203" spans="1:14" s="322" customFormat="1" x14ac:dyDescent="0.2">
      <c r="A203" s="323"/>
      <c r="B203" s="212"/>
      <c r="C203" s="213">
        <v>633001</v>
      </c>
      <c r="D203" s="214" t="s">
        <v>64</v>
      </c>
      <c r="E203" s="224"/>
      <c r="F203" s="224">
        <v>2</v>
      </c>
      <c r="G203" s="223">
        <v>2.2999999999999998</v>
      </c>
      <c r="H203" s="223">
        <v>3.5</v>
      </c>
      <c r="I203" s="223">
        <v>4.5</v>
      </c>
      <c r="J203" s="507">
        <v>2</v>
      </c>
      <c r="K203" s="223">
        <v>4</v>
      </c>
      <c r="L203" s="223">
        <v>4</v>
      </c>
      <c r="M203" s="383"/>
      <c r="N203" s="321"/>
    </row>
    <row r="204" spans="1:14" s="322" customFormat="1" x14ac:dyDescent="0.2">
      <c r="A204" s="323"/>
      <c r="B204" s="212"/>
      <c r="C204" s="213">
        <v>633002</v>
      </c>
      <c r="D204" s="214" t="s">
        <v>634</v>
      </c>
      <c r="E204" s="224"/>
      <c r="F204" s="224">
        <v>0.3</v>
      </c>
      <c r="G204" s="223">
        <v>9.3000000000000007</v>
      </c>
      <c r="H204" s="223">
        <v>1</v>
      </c>
      <c r="I204" s="223">
        <v>4</v>
      </c>
      <c r="J204" s="507">
        <v>1</v>
      </c>
      <c r="K204" s="223">
        <v>2</v>
      </c>
      <c r="L204" s="223">
        <v>2</v>
      </c>
      <c r="M204" s="494"/>
      <c r="N204" s="321"/>
    </row>
    <row r="205" spans="1:14" s="322" customFormat="1" x14ac:dyDescent="0.2">
      <c r="A205" s="323"/>
      <c r="B205" s="212"/>
      <c r="C205" s="213">
        <v>633003</v>
      </c>
      <c r="D205" s="214" t="s">
        <v>1023</v>
      </c>
      <c r="E205" s="224"/>
      <c r="F205" s="224">
        <v>0</v>
      </c>
      <c r="G205" s="223">
        <v>2.6</v>
      </c>
      <c r="H205" s="223">
        <v>0</v>
      </c>
      <c r="I205" s="223">
        <v>0</v>
      </c>
      <c r="J205" s="223">
        <v>0</v>
      </c>
      <c r="K205" s="223">
        <v>0</v>
      </c>
      <c r="L205" s="223">
        <v>0</v>
      </c>
      <c r="M205" s="494"/>
      <c r="N205" s="321"/>
    </row>
    <row r="206" spans="1:14" s="322" customFormat="1" x14ac:dyDescent="0.2">
      <c r="A206" s="323"/>
      <c r="B206" s="212"/>
      <c r="C206" s="213">
        <v>633004</v>
      </c>
      <c r="D206" s="214" t="s">
        <v>66</v>
      </c>
      <c r="E206" s="224"/>
      <c r="F206" s="224">
        <v>0.8</v>
      </c>
      <c r="G206" s="223">
        <v>4.7</v>
      </c>
      <c r="H206" s="223">
        <v>2</v>
      </c>
      <c r="I206" s="223">
        <v>2</v>
      </c>
      <c r="J206" s="507">
        <v>1</v>
      </c>
      <c r="K206" s="223">
        <v>2</v>
      </c>
      <c r="L206" s="223">
        <v>2</v>
      </c>
      <c r="M206" s="494"/>
      <c r="N206" s="321"/>
    </row>
    <row r="207" spans="1:14" s="322" customFormat="1" x14ac:dyDescent="0.2">
      <c r="A207" s="323"/>
      <c r="B207" s="212"/>
      <c r="C207" s="213">
        <v>6330061</v>
      </c>
      <c r="D207" s="214" t="s">
        <v>190</v>
      </c>
      <c r="E207" s="224"/>
      <c r="F207" s="224">
        <v>6.4</v>
      </c>
      <c r="G207" s="223">
        <v>5.7</v>
      </c>
      <c r="H207" s="223">
        <v>6</v>
      </c>
      <c r="I207" s="223">
        <v>6</v>
      </c>
      <c r="J207" s="507">
        <v>5</v>
      </c>
      <c r="K207" s="223">
        <v>6</v>
      </c>
      <c r="L207" s="223">
        <v>6</v>
      </c>
      <c r="M207" s="494"/>
      <c r="N207" s="321"/>
    </row>
    <row r="208" spans="1:14" s="322" customFormat="1" x14ac:dyDescent="0.2">
      <c r="A208" s="323"/>
      <c r="B208" s="212"/>
      <c r="C208" s="213">
        <v>6330062</v>
      </c>
      <c r="D208" s="214" t="s">
        <v>67</v>
      </c>
      <c r="E208" s="224"/>
      <c r="F208" s="224">
        <v>0.4</v>
      </c>
      <c r="G208" s="223">
        <v>0</v>
      </c>
      <c r="H208" s="223">
        <v>0</v>
      </c>
      <c r="I208" s="223">
        <v>0</v>
      </c>
      <c r="J208" s="223">
        <v>0</v>
      </c>
      <c r="K208" s="223">
        <v>0</v>
      </c>
      <c r="L208" s="223">
        <v>0</v>
      </c>
      <c r="M208" s="515"/>
      <c r="N208" s="321"/>
    </row>
    <row r="209" spans="1:14" s="322" customFormat="1" x14ac:dyDescent="0.2">
      <c r="A209" s="323"/>
      <c r="B209" s="212"/>
      <c r="C209" s="213">
        <v>6330063</v>
      </c>
      <c r="D209" s="214" t="s">
        <v>68</v>
      </c>
      <c r="E209" s="224"/>
      <c r="F209" s="224">
        <v>1.7</v>
      </c>
      <c r="G209" s="223">
        <v>1.6</v>
      </c>
      <c r="H209" s="223">
        <v>1.5</v>
      </c>
      <c r="I209" s="223">
        <v>1.5</v>
      </c>
      <c r="J209" s="223">
        <v>2</v>
      </c>
      <c r="K209" s="223">
        <v>2</v>
      </c>
      <c r="L209" s="223">
        <v>2</v>
      </c>
      <c r="M209" s="494"/>
      <c r="N209" s="321"/>
    </row>
    <row r="210" spans="1:14" s="322" customFormat="1" x14ac:dyDescent="0.2">
      <c r="A210" s="323"/>
      <c r="B210" s="212"/>
      <c r="C210" s="213">
        <v>6330065</v>
      </c>
      <c r="D210" s="214" t="s">
        <v>769</v>
      </c>
      <c r="E210" s="224"/>
      <c r="F210" s="224">
        <v>0.1</v>
      </c>
      <c r="G210" s="223">
        <v>0</v>
      </c>
      <c r="H210" s="223">
        <v>0.5</v>
      </c>
      <c r="I210" s="223">
        <v>0.5</v>
      </c>
      <c r="J210" s="223">
        <v>0.5</v>
      </c>
      <c r="K210" s="223">
        <v>0.5</v>
      </c>
      <c r="L210" s="223">
        <v>0.5</v>
      </c>
      <c r="M210" s="494"/>
      <c r="N210" s="321"/>
    </row>
    <row r="211" spans="1:14" s="322" customFormat="1" x14ac:dyDescent="0.2">
      <c r="A211" s="323"/>
      <c r="B211" s="212"/>
      <c r="C211" s="213">
        <v>6330065</v>
      </c>
      <c r="D211" s="214" t="s">
        <v>134</v>
      </c>
      <c r="E211" s="224"/>
      <c r="F211" s="224">
        <v>2.2000000000000002</v>
      </c>
      <c r="G211" s="223">
        <v>9.5</v>
      </c>
      <c r="H211" s="223">
        <v>7</v>
      </c>
      <c r="I211" s="223">
        <v>12</v>
      </c>
      <c r="J211" s="223">
        <v>6</v>
      </c>
      <c r="K211" s="223">
        <v>6</v>
      </c>
      <c r="L211" s="223">
        <v>6</v>
      </c>
      <c r="M211" s="494"/>
      <c r="N211" s="321"/>
    </row>
    <row r="212" spans="1:14" s="322" customFormat="1" x14ac:dyDescent="0.2">
      <c r="A212" s="323"/>
      <c r="B212" s="212"/>
      <c r="C212" s="213">
        <v>6330066</v>
      </c>
      <c r="D212" s="214" t="s">
        <v>578</v>
      </c>
      <c r="E212" s="224"/>
      <c r="F212" s="224">
        <v>2</v>
      </c>
      <c r="G212" s="223">
        <v>2.7</v>
      </c>
      <c r="H212" s="223">
        <v>3</v>
      </c>
      <c r="I212" s="223">
        <v>4</v>
      </c>
      <c r="J212" s="223">
        <v>4</v>
      </c>
      <c r="K212" s="223">
        <v>4</v>
      </c>
      <c r="L212" s="223">
        <v>4</v>
      </c>
      <c r="M212" s="494"/>
      <c r="N212" s="321"/>
    </row>
    <row r="213" spans="1:14" s="322" customFormat="1" x14ac:dyDescent="0.2">
      <c r="A213" s="323"/>
      <c r="B213" s="212"/>
      <c r="C213" s="213">
        <v>6330067</v>
      </c>
      <c r="D213" s="214" t="s">
        <v>72</v>
      </c>
      <c r="E213" s="224"/>
      <c r="F213" s="224">
        <v>0.1</v>
      </c>
      <c r="G213" s="223">
        <v>0.1</v>
      </c>
      <c r="H213" s="223">
        <v>0.2</v>
      </c>
      <c r="I213" s="223">
        <v>0.2</v>
      </c>
      <c r="J213" s="223">
        <v>0.2</v>
      </c>
      <c r="K213" s="223">
        <v>0.2</v>
      </c>
      <c r="L213" s="223">
        <v>0.2</v>
      </c>
      <c r="M213" s="383"/>
      <c r="N213" s="321"/>
    </row>
    <row r="214" spans="1:14" s="322" customFormat="1" x14ac:dyDescent="0.2">
      <c r="A214" s="323"/>
      <c r="B214" s="212"/>
      <c r="C214" s="213">
        <v>6330068</v>
      </c>
      <c r="D214" s="214" t="s">
        <v>579</v>
      </c>
      <c r="E214" s="224"/>
      <c r="F214" s="224">
        <v>0.2</v>
      </c>
      <c r="G214" s="223">
        <v>1.9</v>
      </c>
      <c r="H214" s="223">
        <v>5</v>
      </c>
      <c r="I214" s="223">
        <v>5</v>
      </c>
      <c r="J214" s="507">
        <v>3</v>
      </c>
      <c r="K214" s="223">
        <v>5</v>
      </c>
      <c r="L214" s="223">
        <v>5</v>
      </c>
      <c r="M214" s="494"/>
      <c r="N214" s="321"/>
    </row>
    <row r="215" spans="1:14" s="322" customFormat="1" x14ac:dyDescent="0.2">
      <c r="A215" s="323"/>
      <c r="B215" s="212"/>
      <c r="C215" s="213">
        <v>633009</v>
      </c>
      <c r="D215" s="214" t="s">
        <v>73</v>
      </c>
      <c r="E215" s="224"/>
      <c r="F215" s="224">
        <v>2.5</v>
      </c>
      <c r="G215" s="223">
        <v>2.1</v>
      </c>
      <c r="H215" s="223">
        <v>2.5</v>
      </c>
      <c r="I215" s="223">
        <v>2.5</v>
      </c>
      <c r="J215" s="223">
        <v>2.5</v>
      </c>
      <c r="K215" s="223">
        <v>2.5</v>
      </c>
      <c r="L215" s="223">
        <v>2.5</v>
      </c>
      <c r="M215" s="494"/>
      <c r="N215" s="321"/>
    </row>
    <row r="216" spans="1:14" s="322" customFormat="1" x14ac:dyDescent="0.2">
      <c r="A216" s="323"/>
      <c r="B216" s="212"/>
      <c r="C216" s="213">
        <v>633013</v>
      </c>
      <c r="D216" s="214" t="s">
        <v>74</v>
      </c>
      <c r="E216" s="224"/>
      <c r="F216" s="224">
        <v>1.6</v>
      </c>
      <c r="G216" s="223">
        <v>2.9</v>
      </c>
      <c r="H216" s="223">
        <v>2</v>
      </c>
      <c r="I216" s="223">
        <v>2</v>
      </c>
      <c r="J216" s="223">
        <v>3</v>
      </c>
      <c r="K216" s="223">
        <v>3</v>
      </c>
      <c r="L216" s="223">
        <v>3</v>
      </c>
      <c r="M216" s="383"/>
      <c r="N216" s="321"/>
    </row>
    <row r="217" spans="1:14" s="322" customFormat="1" x14ac:dyDescent="0.2">
      <c r="A217" s="320"/>
      <c r="B217" s="212"/>
      <c r="C217" s="213">
        <v>633016</v>
      </c>
      <c r="D217" s="214" t="s">
        <v>75</v>
      </c>
      <c r="E217" s="224"/>
      <c r="F217" s="224">
        <v>7.7</v>
      </c>
      <c r="G217" s="223">
        <v>10.199999999999999</v>
      </c>
      <c r="H217" s="223">
        <v>10</v>
      </c>
      <c r="I217" s="223">
        <v>15</v>
      </c>
      <c r="J217" s="507">
        <v>12</v>
      </c>
      <c r="K217" s="223">
        <v>15</v>
      </c>
      <c r="L217" s="223">
        <v>15</v>
      </c>
      <c r="M217" s="383"/>
      <c r="N217" s="321"/>
    </row>
    <row r="218" spans="1:14" s="322" customFormat="1" x14ac:dyDescent="0.2">
      <c r="A218" s="323"/>
      <c r="B218" s="212">
        <v>634</v>
      </c>
      <c r="C218" s="213"/>
      <c r="D218" s="222" t="s">
        <v>76</v>
      </c>
      <c r="E218" s="225"/>
      <c r="F218" s="204">
        <f t="shared" ref="F218" si="59">SUM(F219:F224)</f>
        <v>12.100000000000001</v>
      </c>
      <c r="G218" s="204">
        <f>SUM(G219:G224)</f>
        <v>6.6</v>
      </c>
      <c r="H218" s="225">
        <f t="shared" ref="H218" si="60">SUM(H219:H224)</f>
        <v>8.6999999999999993</v>
      </c>
      <c r="I218" s="225">
        <f t="shared" ref="I218:L218" si="61">SUM(I219:I224)</f>
        <v>8.6999999999999993</v>
      </c>
      <c r="J218" s="225">
        <f t="shared" si="61"/>
        <v>10.199999999999999</v>
      </c>
      <c r="K218" s="225">
        <f t="shared" si="61"/>
        <v>10.199999999999999</v>
      </c>
      <c r="L218" s="225">
        <f t="shared" si="61"/>
        <v>10.199999999999999</v>
      </c>
      <c r="M218" s="383"/>
      <c r="N218" s="321"/>
    </row>
    <row r="219" spans="1:14" s="322" customFormat="1" x14ac:dyDescent="0.2">
      <c r="A219" s="323"/>
      <c r="B219" s="212"/>
      <c r="C219" s="213">
        <v>634001</v>
      </c>
      <c r="D219" s="214" t="s">
        <v>77</v>
      </c>
      <c r="E219" s="224"/>
      <c r="F219" s="224">
        <v>2.9</v>
      </c>
      <c r="G219" s="223">
        <v>2.6</v>
      </c>
      <c r="H219" s="223">
        <v>2.5</v>
      </c>
      <c r="I219" s="223">
        <v>2.5</v>
      </c>
      <c r="J219" s="223">
        <v>3</v>
      </c>
      <c r="K219" s="223">
        <v>3</v>
      </c>
      <c r="L219" s="223">
        <v>3</v>
      </c>
      <c r="M219" s="494"/>
      <c r="N219" s="321"/>
    </row>
    <row r="220" spans="1:14" s="322" customFormat="1" x14ac:dyDescent="0.2">
      <c r="A220" s="323"/>
      <c r="B220" s="212"/>
      <c r="C220" s="213">
        <v>6340021</v>
      </c>
      <c r="D220" s="214" t="s">
        <v>78</v>
      </c>
      <c r="E220" s="224"/>
      <c r="F220" s="224">
        <v>1.4</v>
      </c>
      <c r="G220" s="223">
        <v>0</v>
      </c>
      <c r="H220" s="223">
        <v>1</v>
      </c>
      <c r="I220" s="223">
        <v>1</v>
      </c>
      <c r="J220" s="223">
        <v>2</v>
      </c>
      <c r="K220" s="223">
        <v>2</v>
      </c>
      <c r="L220" s="223">
        <v>2</v>
      </c>
      <c r="M220" s="383"/>
      <c r="N220" s="321"/>
    </row>
    <row r="221" spans="1:14" s="322" customFormat="1" x14ac:dyDescent="0.2">
      <c r="A221" s="323"/>
      <c r="B221" s="212"/>
      <c r="C221" s="213">
        <v>6340022</v>
      </c>
      <c r="D221" s="214" t="s">
        <v>79</v>
      </c>
      <c r="E221" s="224"/>
      <c r="F221" s="224">
        <v>0.6</v>
      </c>
      <c r="G221" s="223">
        <v>1</v>
      </c>
      <c r="H221" s="223">
        <v>1.5</v>
      </c>
      <c r="I221" s="223">
        <v>1.5</v>
      </c>
      <c r="J221" s="223">
        <v>1.5</v>
      </c>
      <c r="K221" s="223">
        <v>1.5</v>
      </c>
      <c r="L221" s="223">
        <v>1.5</v>
      </c>
      <c r="M221" s="494"/>
      <c r="N221" s="321"/>
    </row>
    <row r="222" spans="1:14" s="322" customFormat="1" x14ac:dyDescent="0.2">
      <c r="A222" s="323"/>
      <c r="B222" s="212"/>
      <c r="C222" s="213">
        <v>634003</v>
      </c>
      <c r="D222" s="214" t="s">
        <v>264</v>
      </c>
      <c r="E222" s="224"/>
      <c r="F222" s="224">
        <v>1.2</v>
      </c>
      <c r="G222" s="223">
        <v>1.1000000000000001</v>
      </c>
      <c r="H222" s="223">
        <v>1.2</v>
      </c>
      <c r="I222" s="223">
        <v>1.2</v>
      </c>
      <c r="J222" s="223">
        <v>1.2</v>
      </c>
      <c r="K222" s="223">
        <v>1.2</v>
      </c>
      <c r="L222" s="223">
        <v>1.2</v>
      </c>
      <c r="M222" s="494"/>
      <c r="N222" s="321"/>
    </row>
    <row r="223" spans="1:14" s="322" customFormat="1" x14ac:dyDescent="0.2">
      <c r="A223" s="323"/>
      <c r="B223" s="212"/>
      <c r="C223" s="213">
        <v>634004</v>
      </c>
      <c r="D223" s="214" t="s">
        <v>80</v>
      </c>
      <c r="E223" s="204"/>
      <c r="F223" s="224">
        <v>5.7</v>
      </c>
      <c r="G223" s="223">
        <v>1.8</v>
      </c>
      <c r="H223" s="223">
        <v>2</v>
      </c>
      <c r="I223" s="223">
        <v>2</v>
      </c>
      <c r="J223" s="223">
        <v>2</v>
      </c>
      <c r="K223" s="223">
        <v>2</v>
      </c>
      <c r="L223" s="223">
        <v>2</v>
      </c>
      <c r="M223" s="494"/>
      <c r="N223" s="321"/>
    </row>
    <row r="224" spans="1:14" s="322" customFormat="1" x14ac:dyDescent="0.2">
      <c r="A224" s="320"/>
      <c r="B224" s="212"/>
      <c r="C224" s="213">
        <v>634005</v>
      </c>
      <c r="D224" s="214" t="s">
        <v>81</v>
      </c>
      <c r="E224" s="224"/>
      <c r="F224" s="224">
        <v>0.3</v>
      </c>
      <c r="G224" s="223">
        <v>0.1</v>
      </c>
      <c r="H224" s="223">
        <v>0.5</v>
      </c>
      <c r="I224" s="223">
        <v>0.5</v>
      </c>
      <c r="J224" s="223">
        <v>0.5</v>
      </c>
      <c r="K224" s="223">
        <v>0.5</v>
      </c>
      <c r="L224" s="223">
        <v>0.5</v>
      </c>
      <c r="M224" s="494"/>
      <c r="N224" s="321"/>
    </row>
    <row r="225" spans="1:14" s="322" customFormat="1" x14ac:dyDescent="0.2">
      <c r="A225" s="323"/>
      <c r="B225" s="212">
        <v>635</v>
      </c>
      <c r="C225" s="213"/>
      <c r="D225" s="222" t="s">
        <v>82</v>
      </c>
      <c r="E225" s="225"/>
      <c r="F225" s="204">
        <f>SUM(F226:F231)</f>
        <v>1.8000000000000003</v>
      </c>
      <c r="G225" s="204">
        <f>SUM(G226:G231)</f>
        <v>2.9000000000000004</v>
      </c>
      <c r="H225" s="225">
        <f t="shared" ref="H225" si="62">SUM(H226:H231)</f>
        <v>7.2</v>
      </c>
      <c r="I225" s="225">
        <f t="shared" ref="I225:L225" si="63">SUM(I226:I231)</f>
        <v>7.2</v>
      </c>
      <c r="J225" s="225">
        <f t="shared" si="63"/>
        <v>5.5</v>
      </c>
      <c r="K225" s="225">
        <f t="shared" si="63"/>
        <v>5.5</v>
      </c>
      <c r="L225" s="225">
        <f t="shared" si="63"/>
        <v>5.5</v>
      </c>
      <c r="M225" s="494"/>
      <c r="N225" s="321"/>
    </row>
    <row r="226" spans="1:14" s="322" customFormat="1" x14ac:dyDescent="0.2">
      <c r="A226" s="323"/>
      <c r="B226" s="212"/>
      <c r="C226" s="213">
        <v>635002</v>
      </c>
      <c r="D226" s="214" t="s">
        <v>83</v>
      </c>
      <c r="E226" s="224"/>
      <c r="F226" s="224">
        <v>0.1</v>
      </c>
      <c r="G226" s="223">
        <v>0</v>
      </c>
      <c r="H226" s="223">
        <v>1</v>
      </c>
      <c r="I226" s="223">
        <v>1</v>
      </c>
      <c r="J226" s="223">
        <v>1</v>
      </c>
      <c r="K226" s="223">
        <v>1</v>
      </c>
      <c r="L226" s="223">
        <v>1</v>
      </c>
      <c r="M226" s="383"/>
      <c r="N226" s="321"/>
    </row>
    <row r="227" spans="1:14" s="322" customFormat="1" x14ac:dyDescent="0.2">
      <c r="A227" s="323"/>
      <c r="B227" s="212"/>
      <c r="C227" s="213">
        <v>635003</v>
      </c>
      <c r="D227" s="214" t="s">
        <v>84</v>
      </c>
      <c r="E227" s="224"/>
      <c r="F227" s="224">
        <v>0</v>
      </c>
      <c r="G227" s="223">
        <v>0</v>
      </c>
      <c r="H227" s="223">
        <v>0.2</v>
      </c>
      <c r="I227" s="223">
        <v>0.2</v>
      </c>
      <c r="J227" s="223">
        <v>0</v>
      </c>
      <c r="K227" s="223">
        <v>0</v>
      </c>
      <c r="L227" s="223">
        <v>0</v>
      </c>
      <c r="M227" s="494"/>
      <c r="N227" s="321"/>
    </row>
    <row r="228" spans="1:14" s="322" customFormat="1" x14ac:dyDescent="0.2">
      <c r="A228" s="323"/>
      <c r="B228" s="212"/>
      <c r="C228" s="213">
        <v>6350041</v>
      </c>
      <c r="D228" s="214" t="s">
        <v>85</v>
      </c>
      <c r="E228" s="224"/>
      <c r="F228" s="224">
        <v>0</v>
      </c>
      <c r="G228" s="223">
        <v>0</v>
      </c>
      <c r="H228" s="223">
        <v>1</v>
      </c>
      <c r="I228" s="223">
        <v>1</v>
      </c>
      <c r="J228" s="223">
        <v>1</v>
      </c>
      <c r="K228" s="223">
        <v>1</v>
      </c>
      <c r="L228" s="223">
        <v>1</v>
      </c>
      <c r="M228" s="494"/>
      <c r="N228" s="321"/>
    </row>
    <row r="229" spans="1:14" s="322" customFormat="1" x14ac:dyDescent="0.2">
      <c r="A229" s="323"/>
      <c r="B229" s="212"/>
      <c r="C229" s="213">
        <v>6350044</v>
      </c>
      <c r="D229" s="214" t="s">
        <v>86</v>
      </c>
      <c r="E229" s="224"/>
      <c r="F229" s="224">
        <v>1.5</v>
      </c>
      <c r="G229" s="223">
        <v>0.2</v>
      </c>
      <c r="H229" s="223">
        <v>1.5</v>
      </c>
      <c r="I229" s="223">
        <v>1.5</v>
      </c>
      <c r="J229" s="223">
        <v>1</v>
      </c>
      <c r="K229" s="223">
        <v>1</v>
      </c>
      <c r="L229" s="223">
        <v>1</v>
      </c>
      <c r="M229" s="494"/>
      <c r="N229" s="321"/>
    </row>
    <row r="230" spans="1:14" s="322" customFormat="1" x14ac:dyDescent="0.2">
      <c r="A230" s="323"/>
      <c r="B230" s="212"/>
      <c r="C230" s="213">
        <v>635006</v>
      </c>
      <c r="D230" s="214" t="s">
        <v>87</v>
      </c>
      <c r="E230" s="224"/>
      <c r="F230" s="224">
        <v>0.1</v>
      </c>
      <c r="G230" s="223">
        <v>2.7</v>
      </c>
      <c r="H230" s="223">
        <v>3</v>
      </c>
      <c r="I230" s="223">
        <v>3</v>
      </c>
      <c r="J230" s="223">
        <v>2</v>
      </c>
      <c r="K230" s="223">
        <v>2</v>
      </c>
      <c r="L230" s="223">
        <v>2</v>
      </c>
      <c r="M230" s="494"/>
      <c r="N230" s="321"/>
    </row>
    <row r="231" spans="1:14" s="322" customFormat="1" x14ac:dyDescent="0.2">
      <c r="A231" s="320"/>
      <c r="B231" s="212"/>
      <c r="C231" s="213">
        <v>635009</v>
      </c>
      <c r="D231" s="214" t="s">
        <v>411</v>
      </c>
      <c r="E231" s="224"/>
      <c r="F231" s="224">
        <v>0.1</v>
      </c>
      <c r="G231" s="223">
        <v>0</v>
      </c>
      <c r="H231" s="223">
        <v>0.5</v>
      </c>
      <c r="I231" s="223">
        <v>0.5</v>
      </c>
      <c r="J231" s="223">
        <v>0.5</v>
      </c>
      <c r="K231" s="223">
        <v>0.5</v>
      </c>
      <c r="L231" s="223">
        <v>0.5</v>
      </c>
      <c r="M231" s="494"/>
      <c r="N231" s="321"/>
    </row>
    <row r="232" spans="1:14" s="322" customFormat="1" x14ac:dyDescent="0.2">
      <c r="A232" s="320"/>
      <c r="B232" s="212">
        <v>637</v>
      </c>
      <c r="C232" s="221"/>
      <c r="D232" s="222" t="s">
        <v>88</v>
      </c>
      <c r="E232" s="225"/>
      <c r="F232" s="204">
        <f>SUM(F233:F266)</f>
        <v>105.79999999999997</v>
      </c>
      <c r="G232" s="204">
        <f>SUM(G233:G266)</f>
        <v>108.10000000000001</v>
      </c>
      <c r="H232" s="204">
        <f>SUM(H233:H266)</f>
        <v>115.4</v>
      </c>
      <c r="I232" s="204">
        <f>SUM(I233:I266)</f>
        <v>122.4</v>
      </c>
      <c r="J232" s="204">
        <f t="shared" ref="J232:L232" si="64">SUM(J233:J266)</f>
        <v>127.7</v>
      </c>
      <c r="K232" s="204">
        <f t="shared" si="64"/>
        <v>111.7</v>
      </c>
      <c r="L232" s="204">
        <f t="shared" si="64"/>
        <v>114.7</v>
      </c>
      <c r="M232" s="494"/>
      <c r="N232" s="321"/>
    </row>
    <row r="233" spans="1:14" s="322" customFormat="1" x14ac:dyDescent="0.2">
      <c r="A233" s="323"/>
      <c r="B233" s="212"/>
      <c r="C233" s="213">
        <v>636002</v>
      </c>
      <c r="D233" s="214" t="s">
        <v>289</v>
      </c>
      <c r="E233" s="224"/>
      <c r="F233" s="224">
        <v>0.1</v>
      </c>
      <c r="G233" s="223">
        <v>0.1</v>
      </c>
      <c r="H233" s="223">
        <v>0.1</v>
      </c>
      <c r="I233" s="223">
        <v>0.1</v>
      </c>
      <c r="J233" s="223">
        <v>0.1</v>
      </c>
      <c r="K233" s="223">
        <v>0.1</v>
      </c>
      <c r="L233" s="223">
        <v>0.1</v>
      </c>
      <c r="M233" s="494"/>
      <c r="N233" s="321"/>
    </row>
    <row r="234" spans="1:14" s="322" customFormat="1" x14ac:dyDescent="0.2">
      <c r="A234" s="323"/>
      <c r="B234" s="212"/>
      <c r="C234" s="213">
        <v>637001</v>
      </c>
      <c r="D234" s="214" t="s">
        <v>89</v>
      </c>
      <c r="E234" s="224"/>
      <c r="F234" s="224">
        <v>1.7</v>
      </c>
      <c r="G234" s="223">
        <v>1.1000000000000001</v>
      </c>
      <c r="H234" s="223">
        <v>2</v>
      </c>
      <c r="I234" s="223">
        <v>2</v>
      </c>
      <c r="J234" s="223">
        <v>2</v>
      </c>
      <c r="K234" s="223">
        <v>2</v>
      </c>
      <c r="L234" s="223">
        <v>2</v>
      </c>
      <c r="M234" s="515"/>
      <c r="N234" s="321"/>
    </row>
    <row r="235" spans="1:14" s="322" customFormat="1" x14ac:dyDescent="0.2">
      <c r="A235" s="323"/>
      <c r="B235" s="212"/>
      <c r="C235" s="213">
        <v>637002</v>
      </c>
      <c r="D235" s="214" t="s">
        <v>368</v>
      </c>
      <c r="E235" s="224"/>
      <c r="F235" s="224">
        <v>0.1</v>
      </c>
      <c r="G235" s="223">
        <v>0</v>
      </c>
      <c r="H235" s="223">
        <v>0</v>
      </c>
      <c r="I235" s="223">
        <v>0</v>
      </c>
      <c r="J235" s="223">
        <v>0</v>
      </c>
      <c r="K235" s="223">
        <v>0</v>
      </c>
      <c r="L235" s="223">
        <v>0</v>
      </c>
      <c r="M235" s="515"/>
      <c r="N235" s="321"/>
    </row>
    <row r="236" spans="1:14" s="322" customFormat="1" x14ac:dyDescent="0.2">
      <c r="A236" s="323"/>
      <c r="B236" s="212"/>
      <c r="C236" s="213">
        <v>637003</v>
      </c>
      <c r="D236" s="214" t="s">
        <v>580</v>
      </c>
      <c r="E236" s="224"/>
      <c r="F236" s="224">
        <v>0.2</v>
      </c>
      <c r="G236" s="223">
        <v>2.8</v>
      </c>
      <c r="H236" s="223">
        <v>3</v>
      </c>
      <c r="I236" s="223">
        <v>3</v>
      </c>
      <c r="J236" s="507">
        <v>2</v>
      </c>
      <c r="K236" s="223">
        <v>3</v>
      </c>
      <c r="L236" s="223">
        <v>3</v>
      </c>
      <c r="M236" s="494"/>
      <c r="N236" s="321"/>
    </row>
    <row r="237" spans="1:14" s="322" customFormat="1" x14ac:dyDescent="0.2">
      <c r="A237" s="323"/>
      <c r="B237" s="212"/>
      <c r="C237" s="213">
        <v>637004</v>
      </c>
      <c r="D237" s="214" t="s">
        <v>94</v>
      </c>
      <c r="E237" s="224"/>
      <c r="F237" s="224">
        <v>0.2</v>
      </c>
      <c r="G237" s="223">
        <v>0.3</v>
      </c>
      <c r="H237" s="223">
        <v>1</v>
      </c>
      <c r="I237" s="223">
        <v>2</v>
      </c>
      <c r="J237" s="223">
        <v>2</v>
      </c>
      <c r="K237" s="223">
        <v>2</v>
      </c>
      <c r="L237" s="223">
        <v>2</v>
      </c>
      <c r="M237" s="494"/>
      <c r="N237" s="321"/>
    </row>
    <row r="238" spans="1:14" s="322" customFormat="1" x14ac:dyDescent="0.2">
      <c r="A238" s="323"/>
      <c r="B238" s="212"/>
      <c r="C238" s="213">
        <v>6370041</v>
      </c>
      <c r="D238" s="214" t="s">
        <v>91</v>
      </c>
      <c r="E238" s="224"/>
      <c r="F238" s="224">
        <v>0.3</v>
      </c>
      <c r="G238" s="223">
        <v>0.3</v>
      </c>
      <c r="H238" s="223">
        <v>1</v>
      </c>
      <c r="I238" s="223">
        <v>2</v>
      </c>
      <c r="J238" s="223">
        <v>2</v>
      </c>
      <c r="K238" s="223">
        <v>2</v>
      </c>
      <c r="L238" s="223">
        <v>2</v>
      </c>
      <c r="M238" s="383"/>
      <c r="N238" s="321"/>
    </row>
    <row r="239" spans="1:14" s="322" customFormat="1" x14ac:dyDescent="0.2">
      <c r="A239" s="323"/>
      <c r="B239" s="216"/>
      <c r="C239" s="213">
        <v>63700410</v>
      </c>
      <c r="D239" s="214" t="s">
        <v>861</v>
      </c>
      <c r="E239" s="224"/>
      <c r="F239" s="224">
        <v>1.1000000000000001</v>
      </c>
      <c r="G239" s="223">
        <v>1.1000000000000001</v>
      </c>
      <c r="H239" s="223">
        <v>1.2</v>
      </c>
      <c r="I239" s="223">
        <v>1.2</v>
      </c>
      <c r="J239" s="223">
        <v>1.2</v>
      </c>
      <c r="K239" s="223">
        <v>1.2</v>
      </c>
      <c r="L239" s="223">
        <v>1.2</v>
      </c>
      <c r="M239" s="494"/>
      <c r="N239" s="321"/>
    </row>
    <row r="240" spans="1:14" s="322" customFormat="1" x14ac:dyDescent="0.2">
      <c r="A240" s="323"/>
      <c r="B240" s="216"/>
      <c r="C240" s="213">
        <v>63700412</v>
      </c>
      <c r="D240" s="214" t="s">
        <v>1112</v>
      </c>
      <c r="E240" s="224"/>
      <c r="F240" s="224">
        <v>0</v>
      </c>
      <c r="G240" s="223">
        <v>0.4</v>
      </c>
      <c r="H240" s="223">
        <v>0</v>
      </c>
      <c r="I240" s="223">
        <v>0</v>
      </c>
      <c r="J240" s="223">
        <v>0.1</v>
      </c>
      <c r="K240" s="223">
        <v>0.1</v>
      </c>
      <c r="L240" s="223">
        <v>0.1</v>
      </c>
      <c r="M240" s="494"/>
      <c r="N240" s="321"/>
    </row>
    <row r="241" spans="1:14" s="322" customFormat="1" x14ac:dyDescent="0.2">
      <c r="A241" s="323"/>
      <c r="B241" s="212"/>
      <c r="C241" s="213">
        <v>6370046</v>
      </c>
      <c r="D241" s="214" t="s">
        <v>93</v>
      </c>
      <c r="E241" s="224"/>
      <c r="F241" s="224">
        <v>0</v>
      </c>
      <c r="G241" s="223">
        <v>0</v>
      </c>
      <c r="H241" s="223">
        <v>0.5</v>
      </c>
      <c r="I241" s="223">
        <v>0.5</v>
      </c>
      <c r="J241" s="223">
        <v>1</v>
      </c>
      <c r="K241" s="223">
        <v>1</v>
      </c>
      <c r="L241" s="223">
        <v>1</v>
      </c>
      <c r="M241" s="494"/>
      <c r="N241" s="321"/>
    </row>
    <row r="242" spans="1:14" s="322" customFormat="1" x14ac:dyDescent="0.2">
      <c r="A242" s="323"/>
      <c r="B242" s="212"/>
      <c r="C242" s="213">
        <v>6370048</v>
      </c>
      <c r="D242" s="214" t="s">
        <v>720</v>
      </c>
      <c r="E242" s="224"/>
      <c r="F242" s="224">
        <v>5.4</v>
      </c>
      <c r="G242" s="223">
        <v>6.9</v>
      </c>
      <c r="H242" s="223">
        <v>7</v>
      </c>
      <c r="I242" s="223">
        <v>7</v>
      </c>
      <c r="J242" s="223">
        <v>6</v>
      </c>
      <c r="K242" s="223">
        <v>6</v>
      </c>
      <c r="L242" s="223">
        <v>6</v>
      </c>
      <c r="M242" s="494"/>
      <c r="N242" s="321"/>
    </row>
    <row r="243" spans="1:14" s="322" customFormat="1" ht="12.75" customHeight="1" x14ac:dyDescent="0.2">
      <c r="A243" s="323"/>
      <c r="B243" s="212"/>
      <c r="C243" s="213">
        <v>6370054</v>
      </c>
      <c r="D243" s="214" t="s">
        <v>97</v>
      </c>
      <c r="E243" s="224"/>
      <c r="F243" s="224">
        <v>0</v>
      </c>
      <c r="G243" s="223">
        <v>0</v>
      </c>
      <c r="H243" s="223">
        <v>0</v>
      </c>
      <c r="I243" s="223">
        <v>0</v>
      </c>
      <c r="J243" s="223">
        <v>0</v>
      </c>
      <c r="K243" s="223">
        <v>0</v>
      </c>
      <c r="L243" s="223">
        <v>0</v>
      </c>
      <c r="M243" s="494"/>
      <c r="N243" s="321"/>
    </row>
    <row r="244" spans="1:14" s="322" customFormat="1" x14ac:dyDescent="0.2">
      <c r="A244" s="323"/>
      <c r="B244" s="212"/>
      <c r="C244" s="213">
        <v>6370056</v>
      </c>
      <c r="D244" s="214" t="s">
        <v>95</v>
      </c>
      <c r="E244" s="224"/>
      <c r="F244" s="224">
        <v>13.5</v>
      </c>
      <c r="G244" s="223">
        <v>14.5</v>
      </c>
      <c r="H244" s="223">
        <v>12</v>
      </c>
      <c r="I244" s="223">
        <v>12</v>
      </c>
      <c r="J244" s="223">
        <v>12</v>
      </c>
      <c r="K244" s="223">
        <v>12</v>
      </c>
      <c r="L244" s="223">
        <v>12</v>
      </c>
      <c r="M244" s="515"/>
      <c r="N244" s="321"/>
    </row>
    <row r="245" spans="1:14" s="322" customFormat="1" x14ac:dyDescent="0.2">
      <c r="A245" s="323"/>
      <c r="B245" s="212"/>
      <c r="C245" s="213">
        <v>6370056</v>
      </c>
      <c r="D245" s="214" t="s">
        <v>96</v>
      </c>
      <c r="E245" s="224"/>
      <c r="F245" s="224">
        <v>2.4</v>
      </c>
      <c r="G245" s="223">
        <v>2.4</v>
      </c>
      <c r="H245" s="223">
        <v>2.5</v>
      </c>
      <c r="I245" s="223">
        <v>2.5</v>
      </c>
      <c r="J245" s="223">
        <v>2.5</v>
      </c>
      <c r="K245" s="223">
        <v>2.5</v>
      </c>
      <c r="L245" s="223">
        <v>2.5</v>
      </c>
      <c r="M245" s="494"/>
      <c r="N245" s="321"/>
    </row>
    <row r="246" spans="1:14" s="322" customFormat="1" x14ac:dyDescent="0.2">
      <c r="A246" s="323"/>
      <c r="B246" s="212"/>
      <c r="C246" s="213">
        <v>6370056</v>
      </c>
      <c r="D246" s="214" t="s">
        <v>98</v>
      </c>
      <c r="E246" s="224"/>
      <c r="F246" s="224">
        <v>0.6</v>
      </c>
      <c r="G246" s="223">
        <v>0.6</v>
      </c>
      <c r="H246" s="223">
        <v>0.6</v>
      </c>
      <c r="I246" s="223">
        <v>0.6</v>
      </c>
      <c r="J246" s="223">
        <v>0.6</v>
      </c>
      <c r="K246" s="223">
        <v>0.6</v>
      </c>
      <c r="L246" s="223">
        <v>0.6</v>
      </c>
      <c r="M246" s="494"/>
      <c r="N246" s="321"/>
    </row>
    <row r="247" spans="1:14" s="322" customFormat="1" x14ac:dyDescent="0.2">
      <c r="A247" s="323"/>
      <c r="B247" s="212"/>
      <c r="C247" s="213">
        <v>6370056</v>
      </c>
      <c r="D247" s="214" t="s">
        <v>99</v>
      </c>
      <c r="E247" s="224"/>
      <c r="F247" s="224">
        <v>12.2</v>
      </c>
      <c r="G247" s="223">
        <v>10.9</v>
      </c>
      <c r="H247" s="223">
        <v>11</v>
      </c>
      <c r="I247" s="223">
        <v>11</v>
      </c>
      <c r="J247" s="223">
        <v>11</v>
      </c>
      <c r="K247" s="223">
        <v>11</v>
      </c>
      <c r="L247" s="223">
        <v>11</v>
      </c>
      <c r="M247" s="494"/>
      <c r="N247" s="321"/>
    </row>
    <row r="248" spans="1:14" s="322" customFormat="1" x14ac:dyDescent="0.2">
      <c r="A248" s="323"/>
      <c r="B248" s="212"/>
      <c r="C248" s="213">
        <v>637005</v>
      </c>
      <c r="D248" s="214" t="s">
        <v>771</v>
      </c>
      <c r="E248" s="224"/>
      <c r="F248" s="224">
        <v>1.3</v>
      </c>
      <c r="G248" s="223">
        <v>0.5</v>
      </c>
      <c r="H248" s="223">
        <v>1</v>
      </c>
      <c r="I248" s="223">
        <v>6</v>
      </c>
      <c r="J248" s="223">
        <v>1</v>
      </c>
      <c r="K248" s="223">
        <v>1</v>
      </c>
      <c r="L248" s="223">
        <v>1</v>
      </c>
      <c r="M248" s="494"/>
      <c r="N248" s="321"/>
    </row>
    <row r="249" spans="1:14" s="322" customFormat="1" x14ac:dyDescent="0.2">
      <c r="A249" s="323"/>
      <c r="B249" s="212"/>
      <c r="C249" s="213">
        <v>637006</v>
      </c>
      <c r="D249" s="214" t="s">
        <v>622</v>
      </c>
      <c r="E249" s="224"/>
      <c r="F249" s="224">
        <v>0.4</v>
      </c>
      <c r="G249" s="223">
        <v>0.4</v>
      </c>
      <c r="H249" s="223">
        <v>0</v>
      </c>
      <c r="I249" s="223">
        <v>0</v>
      </c>
      <c r="J249" s="223">
        <v>0</v>
      </c>
      <c r="K249" s="223">
        <v>0</v>
      </c>
      <c r="L249" s="223">
        <v>0</v>
      </c>
      <c r="M249" s="494"/>
      <c r="N249" s="321"/>
    </row>
    <row r="250" spans="1:14" s="322" customFormat="1" x14ac:dyDescent="0.2">
      <c r="A250" s="323"/>
      <c r="B250" s="212"/>
      <c r="C250" s="213">
        <v>637007</v>
      </c>
      <c r="D250" s="214" t="s">
        <v>924</v>
      </c>
      <c r="E250" s="224"/>
      <c r="F250" s="224">
        <v>0</v>
      </c>
      <c r="G250" s="223">
        <v>0</v>
      </c>
      <c r="H250" s="223">
        <v>1</v>
      </c>
      <c r="I250" s="223">
        <v>1</v>
      </c>
      <c r="J250" s="223">
        <v>1</v>
      </c>
      <c r="K250" s="223">
        <v>1</v>
      </c>
      <c r="L250" s="223">
        <v>1</v>
      </c>
      <c r="M250" s="494"/>
      <c r="N250" s="321"/>
    </row>
    <row r="251" spans="1:14" s="322" customFormat="1" x14ac:dyDescent="0.2">
      <c r="A251" s="323"/>
      <c r="B251" s="212"/>
      <c r="C251" s="213">
        <v>637011</v>
      </c>
      <c r="D251" s="214" t="s">
        <v>100</v>
      </c>
      <c r="E251" s="224"/>
      <c r="F251" s="224">
        <v>4.3</v>
      </c>
      <c r="G251" s="223">
        <v>2.1</v>
      </c>
      <c r="H251" s="223">
        <v>5</v>
      </c>
      <c r="I251" s="223">
        <v>5</v>
      </c>
      <c r="J251" s="223">
        <v>2</v>
      </c>
      <c r="K251" s="223">
        <v>2</v>
      </c>
      <c r="L251" s="223">
        <v>2</v>
      </c>
      <c r="M251" s="383"/>
      <c r="N251" s="321"/>
    </row>
    <row r="252" spans="1:14" s="322" customFormat="1" x14ac:dyDescent="0.2">
      <c r="A252" s="323"/>
      <c r="B252" s="212"/>
      <c r="C252" s="213">
        <v>637011</v>
      </c>
      <c r="D252" s="214" t="s">
        <v>651</v>
      </c>
      <c r="E252" s="224"/>
      <c r="F252" s="224">
        <v>0.4</v>
      </c>
      <c r="G252" s="223">
        <v>0.7</v>
      </c>
      <c r="H252" s="223">
        <v>0.5</v>
      </c>
      <c r="I252" s="223">
        <v>0.5</v>
      </c>
      <c r="J252" s="223">
        <v>0.5</v>
      </c>
      <c r="K252" s="223">
        <v>0.5</v>
      </c>
      <c r="L252" s="223">
        <v>0.5</v>
      </c>
      <c r="M252" s="494"/>
      <c r="N252" s="321"/>
    </row>
    <row r="253" spans="1:14" s="322" customFormat="1" x14ac:dyDescent="0.2">
      <c r="A253" s="323"/>
      <c r="B253" s="212"/>
      <c r="C253" s="213">
        <v>637012</v>
      </c>
      <c r="D253" s="214" t="s">
        <v>296</v>
      </c>
      <c r="E253" s="204"/>
      <c r="F253" s="224">
        <v>3.9</v>
      </c>
      <c r="G253" s="223">
        <v>3.7</v>
      </c>
      <c r="H253" s="223">
        <v>5</v>
      </c>
      <c r="I253" s="223">
        <v>5</v>
      </c>
      <c r="J253" s="223">
        <v>4</v>
      </c>
      <c r="K253" s="223">
        <v>4</v>
      </c>
      <c r="L253" s="223">
        <v>4</v>
      </c>
      <c r="M253" s="494"/>
      <c r="N253" s="321"/>
    </row>
    <row r="254" spans="1:14" s="322" customFormat="1" x14ac:dyDescent="0.2">
      <c r="A254" s="323"/>
      <c r="B254" s="212"/>
      <c r="C254" s="213">
        <v>637012</v>
      </c>
      <c r="D254" s="214" t="s">
        <v>770</v>
      </c>
      <c r="E254" s="204"/>
      <c r="F254" s="224">
        <v>0.2</v>
      </c>
      <c r="G254" s="223">
        <v>0</v>
      </c>
      <c r="H254" s="223">
        <v>0</v>
      </c>
      <c r="I254" s="223">
        <v>0</v>
      </c>
      <c r="J254" s="223">
        <v>0</v>
      </c>
      <c r="K254" s="223">
        <v>0</v>
      </c>
      <c r="L254" s="223">
        <v>0</v>
      </c>
      <c r="M254" s="494"/>
      <c r="N254" s="321"/>
    </row>
    <row r="255" spans="1:14" s="322" customFormat="1" x14ac:dyDescent="0.2">
      <c r="A255" s="323"/>
      <c r="B255" s="212"/>
      <c r="C255" s="213">
        <v>637014</v>
      </c>
      <c r="D255" s="214" t="s">
        <v>101</v>
      </c>
      <c r="E255" s="224"/>
      <c r="F255" s="224">
        <v>12.2</v>
      </c>
      <c r="G255" s="223">
        <v>11.5</v>
      </c>
      <c r="H255" s="223">
        <v>12</v>
      </c>
      <c r="I255" s="223">
        <v>12</v>
      </c>
      <c r="J255" s="223">
        <v>12</v>
      </c>
      <c r="K255" s="223">
        <v>12</v>
      </c>
      <c r="L255" s="223">
        <v>12</v>
      </c>
      <c r="M255" s="494"/>
      <c r="N255" s="321"/>
    </row>
    <row r="256" spans="1:14" s="322" customFormat="1" x14ac:dyDescent="0.2">
      <c r="A256" s="323"/>
      <c r="B256" s="212"/>
      <c r="C256" s="213">
        <v>637015</v>
      </c>
      <c r="D256" s="214" t="s">
        <v>102</v>
      </c>
      <c r="E256" s="224"/>
      <c r="F256" s="224">
        <v>2.9</v>
      </c>
      <c r="G256" s="223">
        <v>3.8</v>
      </c>
      <c r="H256" s="223">
        <v>4</v>
      </c>
      <c r="I256" s="223">
        <v>4</v>
      </c>
      <c r="J256" s="223">
        <v>4</v>
      </c>
      <c r="K256" s="223">
        <v>4</v>
      </c>
      <c r="L256" s="223">
        <v>4</v>
      </c>
      <c r="M256" s="494"/>
      <c r="N256" s="321"/>
    </row>
    <row r="257" spans="1:14" s="322" customFormat="1" x14ac:dyDescent="0.2">
      <c r="A257" s="323"/>
      <c r="B257" s="212"/>
      <c r="C257" s="213">
        <v>637016</v>
      </c>
      <c r="D257" s="214" t="s">
        <v>103</v>
      </c>
      <c r="E257" s="224"/>
      <c r="F257" s="224">
        <v>2.7</v>
      </c>
      <c r="G257" s="223">
        <v>2.9</v>
      </c>
      <c r="H257" s="223">
        <v>2.5</v>
      </c>
      <c r="I257" s="223">
        <v>2.5</v>
      </c>
      <c r="J257" s="223">
        <v>2.5</v>
      </c>
      <c r="K257" s="223">
        <v>2.5</v>
      </c>
      <c r="L257" s="223">
        <v>2.5</v>
      </c>
      <c r="M257" s="494"/>
      <c r="N257" s="321"/>
    </row>
    <row r="258" spans="1:14" s="322" customFormat="1" x14ac:dyDescent="0.2">
      <c r="A258" s="323"/>
      <c r="B258" s="212"/>
      <c r="C258" s="213">
        <v>637017</v>
      </c>
      <c r="D258" s="214" t="s">
        <v>300</v>
      </c>
      <c r="E258" s="224"/>
      <c r="F258" s="224">
        <v>0.8</v>
      </c>
      <c r="G258" s="223">
        <v>0.4</v>
      </c>
      <c r="H258" s="223">
        <v>1</v>
      </c>
      <c r="I258" s="223">
        <v>1</v>
      </c>
      <c r="J258" s="223">
        <v>0.5</v>
      </c>
      <c r="K258" s="223">
        <v>0.5</v>
      </c>
      <c r="L258" s="223">
        <v>0.5</v>
      </c>
      <c r="M258" s="494"/>
      <c r="N258" s="321"/>
    </row>
    <row r="259" spans="1:14" s="322" customFormat="1" x14ac:dyDescent="0.2">
      <c r="A259" s="323"/>
      <c r="B259" s="216"/>
      <c r="C259" s="213">
        <v>637018</v>
      </c>
      <c r="D259" s="214" t="s">
        <v>428</v>
      </c>
      <c r="E259" s="204"/>
      <c r="F259" s="224">
        <v>0</v>
      </c>
      <c r="G259" s="223">
        <v>0.2</v>
      </c>
      <c r="H259" s="223">
        <v>0.5</v>
      </c>
      <c r="I259" s="223">
        <v>0.5</v>
      </c>
      <c r="J259" s="223">
        <v>0.5</v>
      </c>
      <c r="K259" s="223">
        <v>0.5</v>
      </c>
      <c r="L259" s="223">
        <v>0.5</v>
      </c>
      <c r="M259" s="494"/>
      <c r="N259" s="321"/>
    </row>
    <row r="260" spans="1:14" s="322" customFormat="1" x14ac:dyDescent="0.2">
      <c r="A260" s="323"/>
      <c r="B260" s="212"/>
      <c r="C260" s="213">
        <v>637023</v>
      </c>
      <c r="D260" s="214" t="s">
        <v>291</v>
      </c>
      <c r="E260" s="204"/>
      <c r="F260" s="224">
        <v>0.6</v>
      </c>
      <c r="G260" s="223">
        <v>0.1</v>
      </c>
      <c r="H260" s="223">
        <v>0</v>
      </c>
      <c r="I260" s="223">
        <v>0</v>
      </c>
      <c r="J260" s="223">
        <v>0</v>
      </c>
      <c r="K260" s="223">
        <v>0</v>
      </c>
      <c r="L260" s="223">
        <v>0</v>
      </c>
      <c r="M260" s="494"/>
      <c r="N260" s="321"/>
    </row>
    <row r="261" spans="1:14" s="322" customFormat="1" x14ac:dyDescent="0.2">
      <c r="A261" s="323"/>
      <c r="B261" s="212"/>
      <c r="C261" s="213">
        <v>637026</v>
      </c>
      <c r="D261" s="214" t="s">
        <v>104</v>
      </c>
      <c r="E261" s="224"/>
      <c r="F261" s="224">
        <v>26.8</v>
      </c>
      <c r="G261" s="224">
        <v>28</v>
      </c>
      <c r="H261" s="224">
        <v>28</v>
      </c>
      <c r="I261" s="224">
        <v>28</v>
      </c>
      <c r="J261" s="564">
        <v>50</v>
      </c>
      <c r="K261" s="224">
        <v>30</v>
      </c>
      <c r="L261" s="224">
        <v>33</v>
      </c>
      <c r="M261" s="383"/>
      <c r="N261" s="321"/>
    </row>
    <row r="262" spans="1:14" s="322" customFormat="1" x14ac:dyDescent="0.2">
      <c r="A262" s="323"/>
      <c r="B262" s="212"/>
      <c r="C262" s="213">
        <v>637027</v>
      </c>
      <c r="D262" s="214" t="s">
        <v>105</v>
      </c>
      <c r="E262" s="224"/>
      <c r="F262" s="224">
        <v>6.5</v>
      </c>
      <c r="G262" s="224">
        <v>8.8000000000000007</v>
      </c>
      <c r="H262" s="224">
        <v>8</v>
      </c>
      <c r="I262" s="224">
        <v>8</v>
      </c>
      <c r="J262" s="564">
        <v>3</v>
      </c>
      <c r="K262" s="224">
        <v>6</v>
      </c>
      <c r="L262" s="224">
        <v>6</v>
      </c>
      <c r="M262" s="494"/>
      <c r="N262" s="321"/>
    </row>
    <row r="263" spans="1:14" s="322" customFormat="1" x14ac:dyDescent="0.2">
      <c r="A263" s="323"/>
      <c r="B263" s="212"/>
      <c r="C263" s="213">
        <v>637031</v>
      </c>
      <c r="D263" s="214" t="s">
        <v>564</v>
      </c>
      <c r="E263" s="224"/>
      <c r="F263" s="224">
        <v>0</v>
      </c>
      <c r="G263" s="223">
        <v>0.1</v>
      </c>
      <c r="H263" s="223">
        <v>1</v>
      </c>
      <c r="I263" s="223">
        <v>1</v>
      </c>
      <c r="J263" s="223">
        <v>1</v>
      </c>
      <c r="K263" s="223">
        <v>1</v>
      </c>
      <c r="L263" s="223">
        <v>1</v>
      </c>
      <c r="M263" s="494"/>
      <c r="N263" s="321"/>
    </row>
    <row r="264" spans="1:14" s="322" customFormat="1" x14ac:dyDescent="0.2">
      <c r="A264" s="323"/>
      <c r="B264" s="212"/>
      <c r="C264" s="213">
        <v>637035</v>
      </c>
      <c r="D264" s="214" t="s">
        <v>772</v>
      </c>
      <c r="E264" s="224"/>
      <c r="F264" s="224">
        <v>3.8</v>
      </c>
      <c r="G264" s="223">
        <v>0</v>
      </c>
      <c r="H264" s="223">
        <v>0</v>
      </c>
      <c r="I264" s="223">
        <v>0</v>
      </c>
      <c r="J264" s="223">
        <v>1</v>
      </c>
      <c r="K264" s="223">
        <v>1</v>
      </c>
      <c r="L264" s="223">
        <v>1</v>
      </c>
      <c r="M264" s="494"/>
      <c r="N264" s="321"/>
    </row>
    <row r="265" spans="1:14" s="322" customFormat="1" x14ac:dyDescent="0.2">
      <c r="A265" s="323"/>
      <c r="B265" s="212"/>
      <c r="C265" s="213">
        <v>637035</v>
      </c>
      <c r="D265" s="214" t="s">
        <v>773</v>
      </c>
      <c r="E265" s="224"/>
      <c r="F265" s="224">
        <v>0.9</v>
      </c>
      <c r="G265" s="223">
        <v>3.5</v>
      </c>
      <c r="H265" s="223">
        <v>4</v>
      </c>
      <c r="I265" s="223">
        <v>4</v>
      </c>
      <c r="J265" s="223">
        <v>2</v>
      </c>
      <c r="K265" s="223">
        <v>2</v>
      </c>
      <c r="L265" s="223">
        <v>2</v>
      </c>
      <c r="M265" s="494"/>
      <c r="N265" s="321"/>
    </row>
    <row r="266" spans="1:14" s="322" customFormat="1" x14ac:dyDescent="0.2">
      <c r="A266" s="320"/>
      <c r="B266" s="212"/>
      <c r="C266" s="213">
        <v>637037</v>
      </c>
      <c r="D266" s="214" t="s">
        <v>774</v>
      </c>
      <c r="E266" s="223"/>
      <c r="F266" s="224">
        <v>0.3</v>
      </c>
      <c r="G266" s="223">
        <v>0</v>
      </c>
      <c r="H266" s="223">
        <v>0</v>
      </c>
      <c r="I266" s="223">
        <v>0</v>
      </c>
      <c r="J266" s="223">
        <v>0.2</v>
      </c>
      <c r="K266" s="223">
        <v>0.2</v>
      </c>
      <c r="L266" s="223">
        <v>0.2</v>
      </c>
      <c r="M266" s="494"/>
      <c r="N266" s="321"/>
    </row>
    <row r="267" spans="1:14" s="322" customFormat="1" x14ac:dyDescent="0.2">
      <c r="A267" s="323"/>
      <c r="B267" s="212">
        <v>640</v>
      </c>
      <c r="C267" s="221"/>
      <c r="D267" s="222" t="s">
        <v>107</v>
      </c>
      <c r="E267" s="225"/>
      <c r="F267" s="204">
        <f t="shared" ref="F267" si="65">SUM(F268:F275)</f>
        <v>5.5</v>
      </c>
      <c r="G267" s="204">
        <f>SUM(G268:G275)</f>
        <v>15.600000000000001</v>
      </c>
      <c r="H267" s="225">
        <f t="shared" ref="H267" si="66">SUM(H268:H275)</f>
        <v>17.600000000000001</v>
      </c>
      <c r="I267" s="225">
        <f t="shared" ref="I267:L267" si="67">SUM(I268:I275)</f>
        <v>15.6</v>
      </c>
      <c r="J267" s="225">
        <f t="shared" si="67"/>
        <v>16.100000000000001</v>
      </c>
      <c r="K267" s="225">
        <f t="shared" si="67"/>
        <v>16.100000000000001</v>
      </c>
      <c r="L267" s="225">
        <f t="shared" si="67"/>
        <v>16.100000000000001</v>
      </c>
      <c r="M267" s="383"/>
      <c r="N267" s="321"/>
    </row>
    <row r="268" spans="1:14" s="322" customFormat="1" x14ac:dyDescent="0.2">
      <c r="A268" s="323"/>
      <c r="B268" s="207"/>
      <c r="C268" s="213">
        <v>641009</v>
      </c>
      <c r="D268" s="214" t="s">
        <v>635</v>
      </c>
      <c r="E268" s="223"/>
      <c r="F268" s="224">
        <v>0</v>
      </c>
      <c r="G268" s="223">
        <v>0</v>
      </c>
      <c r="H268" s="223">
        <v>0.1</v>
      </c>
      <c r="I268" s="223">
        <v>0.1</v>
      </c>
      <c r="J268" s="223">
        <v>0.1</v>
      </c>
      <c r="K268" s="223">
        <v>0.1</v>
      </c>
      <c r="L268" s="223">
        <v>0.1</v>
      </c>
      <c r="M268" s="494"/>
      <c r="N268" s="321"/>
    </row>
    <row r="269" spans="1:14" s="322" customFormat="1" x14ac:dyDescent="0.2">
      <c r="A269" s="323"/>
      <c r="B269" s="212"/>
      <c r="C269" s="213">
        <v>649003</v>
      </c>
      <c r="D269" s="214" t="s">
        <v>977</v>
      </c>
      <c r="E269" s="224"/>
      <c r="F269" s="224">
        <v>0.7</v>
      </c>
      <c r="G269" s="223">
        <v>0</v>
      </c>
      <c r="H269" s="223">
        <v>1</v>
      </c>
      <c r="I269" s="223">
        <v>1</v>
      </c>
      <c r="J269" s="223">
        <v>1</v>
      </c>
      <c r="K269" s="223">
        <v>1</v>
      </c>
      <c r="L269" s="223">
        <v>1</v>
      </c>
      <c r="M269" s="494"/>
      <c r="N269" s="321"/>
    </row>
    <row r="270" spans="1:14" s="322" customFormat="1" x14ac:dyDescent="0.2">
      <c r="A270" s="323"/>
      <c r="B270" s="212"/>
      <c r="C270" s="213">
        <v>642002</v>
      </c>
      <c r="D270" s="214" t="s">
        <v>108</v>
      </c>
      <c r="E270" s="224"/>
      <c r="F270" s="224">
        <v>0</v>
      </c>
      <c r="G270" s="223">
        <v>0.3</v>
      </c>
      <c r="H270" s="223">
        <v>1</v>
      </c>
      <c r="I270" s="223">
        <v>1</v>
      </c>
      <c r="J270" s="223">
        <v>1</v>
      </c>
      <c r="K270" s="223">
        <v>1</v>
      </c>
      <c r="L270" s="223">
        <v>1</v>
      </c>
      <c r="M270" s="494"/>
      <c r="N270" s="321"/>
    </row>
    <row r="271" spans="1:14" s="322" customFormat="1" x14ac:dyDescent="0.2">
      <c r="A271" s="323"/>
      <c r="B271" s="212"/>
      <c r="C271" s="213">
        <v>642002</v>
      </c>
      <c r="D271" s="214" t="s">
        <v>652</v>
      </c>
      <c r="E271" s="224"/>
      <c r="F271" s="224">
        <v>0</v>
      </c>
      <c r="G271" s="223">
        <v>0.5</v>
      </c>
      <c r="H271" s="223">
        <v>0.5</v>
      </c>
      <c r="I271" s="223">
        <v>0.5</v>
      </c>
      <c r="J271" s="223">
        <v>0</v>
      </c>
      <c r="K271" s="223">
        <v>0</v>
      </c>
      <c r="L271" s="223">
        <v>0</v>
      </c>
      <c r="M271" s="494"/>
      <c r="N271" s="321"/>
    </row>
    <row r="272" spans="1:14" s="322" customFormat="1" x14ac:dyDescent="0.2">
      <c r="A272" s="323"/>
      <c r="B272" s="212"/>
      <c r="C272" s="213">
        <v>642006</v>
      </c>
      <c r="D272" s="214" t="s">
        <v>109</v>
      </c>
      <c r="E272" s="224"/>
      <c r="F272" s="224">
        <v>1.3</v>
      </c>
      <c r="G272" s="223">
        <v>9.6</v>
      </c>
      <c r="H272" s="223">
        <v>10</v>
      </c>
      <c r="I272" s="223">
        <v>10</v>
      </c>
      <c r="J272" s="223">
        <v>10</v>
      </c>
      <c r="K272" s="223">
        <v>10</v>
      </c>
      <c r="L272" s="223">
        <v>10</v>
      </c>
      <c r="M272" s="494"/>
      <c r="N272" s="321"/>
    </row>
    <row r="273" spans="1:14" s="322" customFormat="1" x14ac:dyDescent="0.2">
      <c r="A273" s="323"/>
      <c r="B273" s="212"/>
      <c r="C273" s="213">
        <v>642012</v>
      </c>
      <c r="D273" s="214" t="s">
        <v>110</v>
      </c>
      <c r="E273" s="224"/>
      <c r="F273" s="224">
        <v>1.8</v>
      </c>
      <c r="G273" s="224">
        <v>3.7</v>
      </c>
      <c r="H273" s="224">
        <v>3</v>
      </c>
      <c r="I273" s="224">
        <v>1</v>
      </c>
      <c r="J273" s="224">
        <v>2</v>
      </c>
      <c r="K273" s="224">
        <v>2</v>
      </c>
      <c r="L273" s="224">
        <v>2</v>
      </c>
      <c r="M273" s="494"/>
      <c r="N273" s="321"/>
    </row>
    <row r="274" spans="1:14" s="226" customFormat="1" x14ac:dyDescent="0.2">
      <c r="A274" s="205"/>
      <c r="B274" s="212"/>
      <c r="C274" s="213">
        <v>642013</v>
      </c>
      <c r="D274" s="214" t="s">
        <v>287</v>
      </c>
      <c r="E274" s="224"/>
      <c r="F274" s="224">
        <v>0.6</v>
      </c>
      <c r="G274" s="224">
        <v>0.3</v>
      </c>
      <c r="H274" s="365">
        <v>0</v>
      </c>
      <c r="I274" s="224">
        <v>0</v>
      </c>
      <c r="J274" s="365">
        <v>0</v>
      </c>
      <c r="K274" s="365">
        <v>0</v>
      </c>
      <c r="L274" s="365">
        <v>0</v>
      </c>
      <c r="N274" s="256"/>
    </row>
    <row r="275" spans="1:14" s="322" customFormat="1" x14ac:dyDescent="0.2">
      <c r="A275" s="323"/>
      <c r="B275" s="212"/>
      <c r="C275" s="213"/>
      <c r="D275" s="214" t="s">
        <v>111</v>
      </c>
      <c r="E275" s="224"/>
      <c r="F275" s="224">
        <v>1.1000000000000001</v>
      </c>
      <c r="G275" s="223">
        <v>1.2</v>
      </c>
      <c r="H275" s="223">
        <v>2</v>
      </c>
      <c r="I275" s="223">
        <v>2</v>
      </c>
      <c r="J275" s="223">
        <v>2</v>
      </c>
      <c r="K275" s="223">
        <v>2</v>
      </c>
      <c r="L275" s="223">
        <v>2</v>
      </c>
      <c r="M275" s="494"/>
      <c r="N275" s="321"/>
    </row>
    <row r="276" spans="1:14" s="322" customFormat="1" x14ac:dyDescent="0.2">
      <c r="A276" s="320"/>
      <c r="B276" s="212">
        <v>651</v>
      </c>
      <c r="C276" s="213"/>
      <c r="D276" s="222" t="s">
        <v>653</v>
      </c>
      <c r="E276" s="225"/>
      <c r="F276" s="204">
        <f>F277</f>
        <v>3.6</v>
      </c>
      <c r="G276" s="204">
        <f>G277</f>
        <v>0</v>
      </c>
      <c r="H276" s="225">
        <f t="shared" ref="H276" si="68">H277</f>
        <v>0</v>
      </c>
      <c r="I276" s="225">
        <f t="shared" ref="I276:L276" si="69">I277</f>
        <v>0</v>
      </c>
      <c r="J276" s="225">
        <f t="shared" si="69"/>
        <v>0</v>
      </c>
      <c r="K276" s="225">
        <f t="shared" si="69"/>
        <v>0</v>
      </c>
      <c r="L276" s="225">
        <f t="shared" si="69"/>
        <v>0</v>
      </c>
      <c r="M276" s="494"/>
      <c r="N276" s="321"/>
    </row>
    <row r="277" spans="1:14" s="322" customFormat="1" x14ac:dyDescent="0.2">
      <c r="A277" s="323"/>
      <c r="B277" s="212"/>
      <c r="C277" s="213">
        <v>651004</v>
      </c>
      <c r="D277" s="214" t="s">
        <v>775</v>
      </c>
      <c r="E277" s="223"/>
      <c r="F277" s="223">
        <v>3.6</v>
      </c>
      <c r="G277" s="223">
        <v>0</v>
      </c>
      <c r="H277" s="223">
        <v>0</v>
      </c>
      <c r="I277" s="223">
        <v>0</v>
      </c>
      <c r="J277" s="223">
        <v>0</v>
      </c>
      <c r="K277" s="223">
        <v>0</v>
      </c>
      <c r="L277" s="223">
        <v>0</v>
      </c>
      <c r="M277" s="494"/>
      <c r="N277" s="321"/>
    </row>
    <row r="278" spans="1:14" s="322" customFormat="1" x14ac:dyDescent="0.2">
      <c r="A278" s="323"/>
      <c r="B278" s="295"/>
      <c r="C278" s="298"/>
      <c r="D278" s="283" t="s">
        <v>687</v>
      </c>
      <c r="E278" s="299" t="s">
        <v>676</v>
      </c>
      <c r="F278" s="284">
        <f t="shared" ref="F278" si="70">SUM(F279:F282)</f>
        <v>27.9</v>
      </c>
      <c r="G278" s="284">
        <f>SUM(G279:G282)</f>
        <v>30.9</v>
      </c>
      <c r="H278" s="284">
        <f t="shared" ref="H278" si="71">SUM(H279:H282)</f>
        <v>43.300000000000004</v>
      </c>
      <c r="I278" s="284">
        <f t="shared" ref="I278:L278" si="72">SUM(I279:I282)</f>
        <v>43.300000000000004</v>
      </c>
      <c r="J278" s="284">
        <f t="shared" si="72"/>
        <v>35.300000000000004</v>
      </c>
      <c r="K278" s="284">
        <f t="shared" si="72"/>
        <v>36.200000000000003</v>
      </c>
      <c r="L278" s="284">
        <f t="shared" si="72"/>
        <v>37.700000000000003</v>
      </c>
      <c r="M278" s="494"/>
      <c r="N278" s="321"/>
    </row>
    <row r="279" spans="1:14" x14ac:dyDescent="0.2">
      <c r="A279" s="208"/>
      <c r="B279" s="212">
        <v>610</v>
      </c>
      <c r="C279" s="213"/>
      <c r="D279" s="214" t="s">
        <v>115</v>
      </c>
      <c r="E279" s="366"/>
      <c r="F279" s="224">
        <v>16.899999999999999</v>
      </c>
      <c r="G279" s="224">
        <v>18.399999999999999</v>
      </c>
      <c r="H279" s="224">
        <v>28.2</v>
      </c>
      <c r="I279" s="224">
        <v>28.2</v>
      </c>
      <c r="J279" s="224">
        <v>22</v>
      </c>
      <c r="K279" s="224">
        <v>23</v>
      </c>
      <c r="L279" s="224">
        <v>24</v>
      </c>
      <c r="M279" s="207"/>
    </row>
    <row r="280" spans="1:14" s="322" customFormat="1" x14ac:dyDescent="0.2">
      <c r="A280" s="323"/>
      <c r="B280" s="212">
        <v>620</v>
      </c>
      <c r="C280" s="213"/>
      <c r="D280" s="214" t="s">
        <v>116</v>
      </c>
      <c r="E280" s="366"/>
      <c r="F280" s="224">
        <v>6</v>
      </c>
      <c r="G280" s="224">
        <v>6.8</v>
      </c>
      <c r="H280" s="224">
        <v>9.9</v>
      </c>
      <c r="I280" s="224">
        <v>9.9</v>
      </c>
      <c r="J280" s="224">
        <v>7.7</v>
      </c>
      <c r="K280" s="224">
        <v>8</v>
      </c>
      <c r="L280" s="224">
        <v>8.5</v>
      </c>
      <c r="M280" s="494"/>
      <c r="N280" s="321"/>
    </row>
    <row r="281" spans="1:14" x14ac:dyDescent="0.2">
      <c r="A281" s="205"/>
      <c r="B281" s="212">
        <v>630</v>
      </c>
      <c r="C281" s="213"/>
      <c r="D281" s="214" t="s">
        <v>117</v>
      </c>
      <c r="E281" s="366"/>
      <c r="F281" s="224">
        <v>4.9000000000000004</v>
      </c>
      <c r="G281" s="223">
        <v>5.7</v>
      </c>
      <c r="H281" s="223">
        <v>5</v>
      </c>
      <c r="I281" s="223">
        <v>5</v>
      </c>
      <c r="J281" s="507">
        <v>3</v>
      </c>
      <c r="K281" s="223">
        <v>5</v>
      </c>
      <c r="L281" s="223">
        <v>5</v>
      </c>
      <c r="M281" s="207"/>
    </row>
    <row r="282" spans="1:14" s="322" customFormat="1" x14ac:dyDescent="0.2">
      <c r="A282" s="323"/>
      <c r="B282" s="212">
        <v>642</v>
      </c>
      <c r="C282" s="213"/>
      <c r="D282" s="214" t="s">
        <v>111</v>
      </c>
      <c r="E282" s="366"/>
      <c r="F282" s="224">
        <v>0.1</v>
      </c>
      <c r="G282" s="224">
        <v>0</v>
      </c>
      <c r="H282" s="224">
        <v>0.2</v>
      </c>
      <c r="I282" s="224">
        <v>0.2</v>
      </c>
      <c r="J282" s="564">
        <v>2.6</v>
      </c>
      <c r="K282" s="224">
        <v>0.2</v>
      </c>
      <c r="L282" s="224">
        <v>0.2</v>
      </c>
      <c r="M282" s="494"/>
      <c r="N282" s="321"/>
    </row>
    <row r="283" spans="1:14" s="322" customFormat="1" x14ac:dyDescent="0.2">
      <c r="A283" s="320"/>
      <c r="B283" s="295"/>
      <c r="C283" s="298"/>
      <c r="D283" s="283" t="s">
        <v>688</v>
      </c>
      <c r="E283" s="299" t="s">
        <v>677</v>
      </c>
      <c r="F283" s="285">
        <f t="shared" ref="F283" si="73">SUM(F284)</f>
        <v>6.6</v>
      </c>
      <c r="G283" s="285">
        <f t="shared" ref="G283" si="74">SUM(G284)</f>
        <v>5.9</v>
      </c>
      <c r="H283" s="285">
        <f t="shared" ref="H283" si="75">SUM(H284)</f>
        <v>8</v>
      </c>
      <c r="I283" s="285">
        <f t="shared" ref="I283:L283" si="76">SUM(I284)</f>
        <v>8</v>
      </c>
      <c r="J283" s="285">
        <f t="shared" si="76"/>
        <v>22</v>
      </c>
      <c r="K283" s="285">
        <f t="shared" si="76"/>
        <v>0</v>
      </c>
      <c r="L283" s="285">
        <f t="shared" si="76"/>
        <v>0</v>
      </c>
      <c r="M283" s="494"/>
      <c r="N283" s="321"/>
    </row>
    <row r="284" spans="1:14" x14ac:dyDescent="0.2">
      <c r="A284" s="208"/>
      <c r="B284" s="475" t="s">
        <v>776</v>
      </c>
      <c r="C284" s="221"/>
      <c r="D284" s="214" t="s">
        <v>120</v>
      </c>
      <c r="E284" s="366"/>
      <c r="F284" s="224">
        <v>6.6</v>
      </c>
      <c r="G284" s="223">
        <v>5.9</v>
      </c>
      <c r="H284" s="223">
        <v>8</v>
      </c>
      <c r="I284" s="223">
        <v>8</v>
      </c>
      <c r="J284" s="223">
        <v>22</v>
      </c>
      <c r="K284" s="223">
        <v>0</v>
      </c>
      <c r="L284" s="223">
        <v>0</v>
      </c>
      <c r="M284" s="207"/>
    </row>
    <row r="285" spans="1:14" s="322" customFormat="1" x14ac:dyDescent="0.2">
      <c r="A285" s="323"/>
      <c r="B285" s="295"/>
      <c r="C285" s="298"/>
      <c r="D285" s="283" t="s">
        <v>122</v>
      </c>
      <c r="E285" s="299" t="s">
        <v>678</v>
      </c>
      <c r="F285" s="285">
        <f t="shared" ref="F285" si="77">SUM(F286:F287)</f>
        <v>32.6</v>
      </c>
      <c r="G285" s="285">
        <f>SUM(G286:G287)</f>
        <v>26.8</v>
      </c>
      <c r="H285" s="285">
        <f t="shared" ref="H285" si="78">SUM(H286:H287)</f>
        <v>24</v>
      </c>
      <c r="I285" s="285">
        <f t="shared" ref="I285:L285" si="79">SUM(I286:I287)</f>
        <v>25</v>
      </c>
      <c r="J285" s="285">
        <f t="shared" si="79"/>
        <v>25</v>
      </c>
      <c r="K285" s="285">
        <f t="shared" si="79"/>
        <v>25</v>
      </c>
      <c r="L285" s="285">
        <f t="shared" si="79"/>
        <v>25</v>
      </c>
      <c r="M285" s="515"/>
      <c r="N285" s="321"/>
    </row>
    <row r="286" spans="1:14" s="463" customFormat="1" x14ac:dyDescent="0.2">
      <c r="A286" s="454"/>
      <c r="B286" s="212"/>
      <c r="C286" s="213">
        <v>651</v>
      </c>
      <c r="D286" s="214" t="s">
        <v>123</v>
      </c>
      <c r="E286" s="366"/>
      <c r="F286" s="224">
        <v>28.9</v>
      </c>
      <c r="G286" s="224">
        <v>24.8</v>
      </c>
      <c r="H286" s="224">
        <v>22</v>
      </c>
      <c r="I286" s="224">
        <v>22</v>
      </c>
      <c r="J286" s="224">
        <v>23</v>
      </c>
      <c r="K286" s="224">
        <v>23</v>
      </c>
      <c r="L286" s="224">
        <v>23</v>
      </c>
      <c r="M286" s="515"/>
      <c r="N286" s="462"/>
    </row>
    <row r="287" spans="1:14" s="322" customFormat="1" x14ac:dyDescent="0.2">
      <c r="A287" s="320"/>
      <c r="B287" s="212"/>
      <c r="C287" s="213">
        <v>653001</v>
      </c>
      <c r="D287" s="214" t="s">
        <v>283</v>
      </c>
      <c r="E287" s="253"/>
      <c r="F287" s="224">
        <v>3.7</v>
      </c>
      <c r="G287" s="224">
        <v>2</v>
      </c>
      <c r="H287" s="224">
        <v>2</v>
      </c>
      <c r="I287" s="224">
        <v>3</v>
      </c>
      <c r="J287" s="224">
        <v>2</v>
      </c>
      <c r="K287" s="224">
        <v>2</v>
      </c>
      <c r="L287" s="224">
        <v>2</v>
      </c>
      <c r="M287" s="494"/>
      <c r="N287" s="321"/>
    </row>
    <row r="288" spans="1:14" s="322" customFormat="1" x14ac:dyDescent="0.2">
      <c r="A288" s="323"/>
      <c r="B288" s="295"/>
      <c r="C288" s="298"/>
      <c r="D288" s="283" t="s">
        <v>689</v>
      </c>
      <c r="E288" s="299" t="s">
        <v>679</v>
      </c>
      <c r="F288" s="285">
        <f>SUM(F289:F292)</f>
        <v>5.0999999999999996</v>
      </c>
      <c r="G288" s="285">
        <f>SUM(G289:G292)</f>
        <v>6.2</v>
      </c>
      <c r="H288" s="285">
        <f>SUM(H289:H292)</f>
        <v>7.5</v>
      </c>
      <c r="I288" s="285">
        <f t="shared" ref="I288:L288" si="80">SUM(I289:I292)</f>
        <v>11.1</v>
      </c>
      <c r="J288" s="285">
        <f t="shared" si="80"/>
        <v>10.1</v>
      </c>
      <c r="K288" s="285">
        <f t="shared" si="80"/>
        <v>10.1</v>
      </c>
      <c r="L288" s="285">
        <f t="shared" si="80"/>
        <v>10.1</v>
      </c>
      <c r="N288" s="321"/>
    </row>
    <row r="289" spans="1:14" x14ac:dyDescent="0.2">
      <c r="A289" s="208"/>
      <c r="B289" s="212"/>
      <c r="C289" s="221"/>
      <c r="D289" s="214" t="s">
        <v>947</v>
      </c>
      <c r="E289" s="366"/>
      <c r="F289" s="224">
        <v>0.3</v>
      </c>
      <c r="G289" s="224">
        <v>1.3</v>
      </c>
      <c r="H289" s="224">
        <v>2.4</v>
      </c>
      <c r="I289" s="224">
        <v>3</v>
      </c>
      <c r="J289" s="224">
        <v>5</v>
      </c>
      <c r="K289" s="224">
        <v>5</v>
      </c>
      <c r="L289" s="224">
        <v>5</v>
      </c>
      <c r="M289" s="207"/>
    </row>
    <row r="290" spans="1:14" s="322" customFormat="1" x14ac:dyDescent="0.2">
      <c r="A290" s="323"/>
      <c r="B290" s="212"/>
      <c r="C290" s="213">
        <v>641001</v>
      </c>
      <c r="D290" s="214" t="s">
        <v>1084</v>
      </c>
      <c r="E290" s="366"/>
      <c r="F290" s="224">
        <v>0</v>
      </c>
      <c r="G290" s="224">
        <v>0</v>
      </c>
      <c r="H290" s="224">
        <v>0</v>
      </c>
      <c r="I290" s="224">
        <v>3</v>
      </c>
      <c r="J290" s="224">
        <v>0</v>
      </c>
      <c r="K290" s="224">
        <v>0</v>
      </c>
      <c r="L290" s="224">
        <v>0</v>
      </c>
      <c r="M290" s="383"/>
      <c r="N290" s="321"/>
    </row>
    <row r="291" spans="1:14" s="322" customFormat="1" x14ac:dyDescent="0.2">
      <c r="A291" s="320"/>
      <c r="B291" s="212"/>
      <c r="C291" s="213" t="s">
        <v>582</v>
      </c>
      <c r="D291" s="214" t="s">
        <v>292</v>
      </c>
      <c r="E291" s="366"/>
      <c r="F291" s="224">
        <v>0</v>
      </c>
      <c r="G291" s="224">
        <v>0</v>
      </c>
      <c r="H291" s="224">
        <v>0</v>
      </c>
      <c r="I291" s="224">
        <v>0</v>
      </c>
      <c r="J291" s="224">
        <v>0</v>
      </c>
      <c r="K291" s="224">
        <v>0</v>
      </c>
      <c r="L291" s="224">
        <v>0</v>
      </c>
      <c r="M291" s="383"/>
      <c r="N291" s="321"/>
    </row>
    <row r="292" spans="1:14" x14ac:dyDescent="0.2">
      <c r="A292" s="208"/>
      <c r="B292" s="212"/>
      <c r="C292" s="213" t="s">
        <v>583</v>
      </c>
      <c r="D292" s="214" t="s">
        <v>271</v>
      </c>
      <c r="E292" s="366"/>
      <c r="F292" s="224">
        <v>4.8</v>
      </c>
      <c r="G292" s="224">
        <v>4.9000000000000004</v>
      </c>
      <c r="H292" s="224">
        <v>5.0999999999999996</v>
      </c>
      <c r="I292" s="224">
        <v>5.0999999999999996</v>
      </c>
      <c r="J292" s="224">
        <v>5.0999999999999996</v>
      </c>
      <c r="K292" s="224">
        <v>5.0999999999999996</v>
      </c>
      <c r="L292" s="224">
        <v>5.0999999999999996</v>
      </c>
      <c r="M292" s="494"/>
    </row>
    <row r="293" spans="1:14" s="322" customFormat="1" x14ac:dyDescent="0.2">
      <c r="A293" s="323"/>
      <c r="B293" s="295"/>
      <c r="C293" s="298" t="s">
        <v>581</v>
      </c>
      <c r="D293" s="283" t="s">
        <v>686</v>
      </c>
      <c r="E293" s="299" t="s">
        <v>680</v>
      </c>
      <c r="F293" s="284">
        <f t="shared" ref="F293" si="81">SUM(F294+F295+F296)</f>
        <v>155.10000000000002</v>
      </c>
      <c r="G293" s="284">
        <f>SUM(G294+G295+G296)</f>
        <v>173.8</v>
      </c>
      <c r="H293" s="284">
        <f t="shared" ref="H293" si="82">SUM(H294+H295+H296)</f>
        <v>203.20000000000002</v>
      </c>
      <c r="I293" s="284">
        <f t="shared" ref="I293:L293" si="83">SUM(I294+I295+I296)</f>
        <v>189.8</v>
      </c>
      <c r="J293" s="284">
        <f t="shared" si="83"/>
        <v>204.20000000000002</v>
      </c>
      <c r="K293" s="284">
        <f t="shared" si="83"/>
        <v>212.20000000000002</v>
      </c>
      <c r="L293" s="284">
        <f t="shared" si="83"/>
        <v>221.20000000000002</v>
      </c>
      <c r="M293" s="383"/>
      <c r="N293" s="321"/>
    </row>
    <row r="294" spans="1:14" s="322" customFormat="1" x14ac:dyDescent="0.2">
      <c r="A294" s="323"/>
      <c r="B294" s="212">
        <v>610</v>
      </c>
      <c r="C294" s="213">
        <v>610</v>
      </c>
      <c r="D294" s="214" t="s">
        <v>115</v>
      </c>
      <c r="E294" s="224"/>
      <c r="F294" s="223">
        <v>103.7</v>
      </c>
      <c r="G294" s="223">
        <v>115.3</v>
      </c>
      <c r="H294" s="224">
        <v>128</v>
      </c>
      <c r="I294" s="224">
        <v>110</v>
      </c>
      <c r="J294" s="224">
        <v>125</v>
      </c>
      <c r="K294" s="224">
        <v>131</v>
      </c>
      <c r="L294" s="224">
        <v>138</v>
      </c>
      <c r="M294" s="494"/>
      <c r="N294" s="321"/>
    </row>
    <row r="295" spans="1:14" s="322" customFormat="1" x14ac:dyDescent="0.2">
      <c r="A295" s="323"/>
      <c r="B295" s="212">
        <v>620</v>
      </c>
      <c r="C295" s="213">
        <v>620</v>
      </c>
      <c r="D295" s="214" t="s">
        <v>116</v>
      </c>
      <c r="E295" s="224"/>
      <c r="F295" s="223">
        <v>36.6</v>
      </c>
      <c r="G295" s="223">
        <v>41.3</v>
      </c>
      <c r="H295" s="224">
        <v>45</v>
      </c>
      <c r="I295" s="224">
        <v>39</v>
      </c>
      <c r="J295" s="224">
        <v>44</v>
      </c>
      <c r="K295" s="224">
        <v>46</v>
      </c>
      <c r="L295" s="224">
        <v>48</v>
      </c>
      <c r="M295" s="494"/>
      <c r="N295" s="321"/>
    </row>
    <row r="296" spans="1:14" s="322" customFormat="1" x14ac:dyDescent="0.2">
      <c r="A296" s="323"/>
      <c r="B296" s="212">
        <v>630</v>
      </c>
      <c r="C296" s="213"/>
      <c r="D296" s="222" t="s">
        <v>117</v>
      </c>
      <c r="E296" s="225"/>
      <c r="F296" s="204">
        <f t="shared" ref="F296" si="84">SUM(F297:F322)</f>
        <v>14.799999999999999</v>
      </c>
      <c r="G296" s="204">
        <f>SUM(G297:G322)</f>
        <v>17.200000000000003</v>
      </c>
      <c r="H296" s="204">
        <f t="shared" ref="H296" si="85">SUM(H297:H322)</f>
        <v>30.200000000000006</v>
      </c>
      <c r="I296" s="204">
        <f t="shared" ref="I296:L296" si="86">SUM(I297:I322)</f>
        <v>40.800000000000011</v>
      </c>
      <c r="J296" s="204">
        <f t="shared" si="86"/>
        <v>35.20000000000001</v>
      </c>
      <c r="K296" s="204">
        <f t="shared" si="86"/>
        <v>35.20000000000001</v>
      </c>
      <c r="L296" s="204">
        <f t="shared" si="86"/>
        <v>35.20000000000001</v>
      </c>
      <c r="M296" s="494"/>
      <c r="N296" s="321"/>
    </row>
    <row r="297" spans="1:14" s="322" customFormat="1" x14ac:dyDescent="0.2">
      <c r="A297" s="323"/>
      <c r="B297" s="212"/>
      <c r="C297" s="213">
        <v>631001</v>
      </c>
      <c r="D297" s="214" t="s">
        <v>129</v>
      </c>
      <c r="E297" s="224"/>
      <c r="F297" s="223">
        <v>0.6</v>
      </c>
      <c r="G297" s="223">
        <v>2.1</v>
      </c>
      <c r="H297" s="224">
        <v>1.5</v>
      </c>
      <c r="I297" s="224">
        <v>1.5</v>
      </c>
      <c r="J297" s="224">
        <v>1.5</v>
      </c>
      <c r="K297" s="224">
        <v>1.5</v>
      </c>
      <c r="L297" s="224">
        <v>1.5</v>
      </c>
      <c r="M297" s="494"/>
      <c r="N297" s="321"/>
    </row>
    <row r="298" spans="1:14" s="322" customFormat="1" x14ac:dyDescent="0.2">
      <c r="A298" s="323"/>
      <c r="B298" s="212"/>
      <c r="C298" s="213">
        <v>632005</v>
      </c>
      <c r="D298" s="214" t="s">
        <v>130</v>
      </c>
      <c r="E298" s="224"/>
      <c r="F298" s="223">
        <v>0.5</v>
      </c>
      <c r="G298" s="223">
        <v>0.4</v>
      </c>
      <c r="H298" s="224">
        <v>1.5</v>
      </c>
      <c r="I298" s="224">
        <v>1.5</v>
      </c>
      <c r="J298" s="224">
        <v>1.5</v>
      </c>
      <c r="K298" s="224">
        <v>1.5</v>
      </c>
      <c r="L298" s="224">
        <v>1.5</v>
      </c>
      <c r="M298" s="494"/>
      <c r="N298" s="321"/>
    </row>
    <row r="299" spans="1:14" s="322" customFormat="1" x14ac:dyDescent="0.2">
      <c r="A299" s="323"/>
      <c r="B299" s="212"/>
      <c r="C299" s="213">
        <v>633001</v>
      </c>
      <c r="D299" s="214" t="s">
        <v>64</v>
      </c>
      <c r="E299" s="224"/>
      <c r="F299" s="223">
        <v>0</v>
      </c>
      <c r="G299" s="223">
        <v>0</v>
      </c>
      <c r="H299" s="224">
        <v>0.5</v>
      </c>
      <c r="I299" s="224">
        <v>0.5</v>
      </c>
      <c r="J299" s="224">
        <v>1</v>
      </c>
      <c r="K299" s="224">
        <v>1</v>
      </c>
      <c r="L299" s="224">
        <v>1</v>
      </c>
      <c r="M299" s="494"/>
      <c r="N299" s="321"/>
    </row>
    <row r="300" spans="1:14" s="322" customFormat="1" x14ac:dyDescent="0.2">
      <c r="A300" s="323"/>
      <c r="B300" s="212"/>
      <c r="C300" s="213">
        <v>633002</v>
      </c>
      <c r="D300" s="214" t="s">
        <v>132</v>
      </c>
      <c r="E300" s="224"/>
      <c r="F300" s="223">
        <v>0</v>
      </c>
      <c r="G300" s="223">
        <v>0</v>
      </c>
      <c r="H300" s="224">
        <v>0.6</v>
      </c>
      <c r="I300" s="224">
        <v>0.6</v>
      </c>
      <c r="J300" s="224">
        <v>0.6</v>
      </c>
      <c r="K300" s="224">
        <v>0.6</v>
      </c>
      <c r="L300" s="224">
        <v>0.6</v>
      </c>
      <c r="M300" s="494"/>
      <c r="N300" s="321"/>
    </row>
    <row r="301" spans="1:14" s="322" customFormat="1" x14ac:dyDescent="0.2">
      <c r="A301" s="323"/>
      <c r="B301" s="212"/>
      <c r="C301" s="213">
        <v>6330061</v>
      </c>
      <c r="D301" s="214" t="s">
        <v>431</v>
      </c>
      <c r="E301" s="224"/>
      <c r="F301" s="223">
        <v>0</v>
      </c>
      <c r="G301" s="223">
        <v>0</v>
      </c>
      <c r="H301" s="224">
        <v>0.5</v>
      </c>
      <c r="I301" s="224">
        <v>0.5</v>
      </c>
      <c r="J301" s="224">
        <v>0.5</v>
      </c>
      <c r="K301" s="224">
        <v>0.5</v>
      </c>
      <c r="L301" s="224">
        <v>0.5</v>
      </c>
      <c r="M301" s="494"/>
      <c r="N301" s="321"/>
    </row>
    <row r="302" spans="1:14" s="322" customFormat="1" x14ac:dyDescent="0.2">
      <c r="A302" s="323"/>
      <c r="B302" s="212"/>
      <c r="C302" s="213">
        <v>6330063</v>
      </c>
      <c r="D302" s="214" t="s">
        <v>133</v>
      </c>
      <c r="E302" s="224"/>
      <c r="F302" s="223">
        <v>0.2</v>
      </c>
      <c r="G302" s="223">
        <v>0.1</v>
      </c>
      <c r="H302" s="224">
        <v>0.3</v>
      </c>
      <c r="I302" s="224">
        <v>0.3</v>
      </c>
      <c r="J302" s="224">
        <v>0.3</v>
      </c>
      <c r="K302" s="224">
        <v>0.3</v>
      </c>
      <c r="L302" s="224">
        <v>0.3</v>
      </c>
      <c r="M302" s="515"/>
      <c r="N302" s="321"/>
    </row>
    <row r="303" spans="1:14" s="322" customFormat="1" x14ac:dyDescent="0.2">
      <c r="A303" s="323"/>
      <c r="B303" s="212"/>
      <c r="C303" s="213">
        <v>6330065</v>
      </c>
      <c r="D303" s="214" t="s">
        <v>134</v>
      </c>
      <c r="E303" s="224"/>
      <c r="F303" s="223">
        <v>0.1</v>
      </c>
      <c r="G303" s="223">
        <v>0.1</v>
      </c>
      <c r="H303" s="224">
        <v>2</v>
      </c>
      <c r="I303" s="224">
        <v>2</v>
      </c>
      <c r="J303" s="224">
        <v>2</v>
      </c>
      <c r="K303" s="224">
        <v>2</v>
      </c>
      <c r="L303" s="224">
        <v>2</v>
      </c>
      <c r="M303" s="494"/>
      <c r="N303" s="321"/>
    </row>
    <row r="304" spans="1:14" s="322" customFormat="1" x14ac:dyDescent="0.2">
      <c r="A304" s="323"/>
      <c r="B304" s="212"/>
      <c r="C304" s="213">
        <v>6330066</v>
      </c>
      <c r="D304" s="214" t="s">
        <v>135</v>
      </c>
      <c r="E304" s="224"/>
      <c r="F304" s="223">
        <v>0.1</v>
      </c>
      <c r="G304" s="223">
        <v>0.1</v>
      </c>
      <c r="H304" s="224">
        <v>0.3</v>
      </c>
      <c r="I304" s="224">
        <v>0.3</v>
      </c>
      <c r="J304" s="224">
        <v>0.3</v>
      </c>
      <c r="K304" s="224">
        <v>0.3</v>
      </c>
      <c r="L304" s="224">
        <v>0.3</v>
      </c>
      <c r="M304" s="494"/>
      <c r="N304" s="321"/>
    </row>
    <row r="305" spans="1:14" s="322" customFormat="1" x14ac:dyDescent="0.2">
      <c r="A305" s="323"/>
      <c r="B305" s="212"/>
      <c r="C305" s="213">
        <v>633010</v>
      </c>
      <c r="D305" s="214" t="s">
        <v>136</v>
      </c>
      <c r="E305" s="224"/>
      <c r="F305" s="223">
        <v>1.4</v>
      </c>
      <c r="G305" s="223">
        <v>1.3</v>
      </c>
      <c r="H305" s="224">
        <v>3.5</v>
      </c>
      <c r="I305" s="224">
        <v>3.5</v>
      </c>
      <c r="J305" s="224">
        <v>3.5</v>
      </c>
      <c r="K305" s="224">
        <v>3.5</v>
      </c>
      <c r="L305" s="224">
        <v>3.5</v>
      </c>
      <c r="M305" s="494"/>
      <c r="N305" s="321"/>
    </row>
    <row r="306" spans="1:14" s="322" customFormat="1" x14ac:dyDescent="0.2">
      <c r="A306" s="323"/>
      <c r="B306" s="212"/>
      <c r="C306" s="213">
        <v>633013</v>
      </c>
      <c r="D306" s="214" t="s">
        <v>636</v>
      </c>
      <c r="E306" s="224"/>
      <c r="F306" s="223">
        <v>0</v>
      </c>
      <c r="G306" s="223">
        <v>0</v>
      </c>
      <c r="H306" s="224">
        <v>0</v>
      </c>
      <c r="I306" s="224">
        <v>0.5</v>
      </c>
      <c r="J306" s="224">
        <v>0.5</v>
      </c>
      <c r="K306" s="224">
        <v>0.5</v>
      </c>
      <c r="L306" s="224">
        <v>0.5</v>
      </c>
      <c r="M306" s="494"/>
      <c r="N306" s="321"/>
    </row>
    <row r="307" spans="1:14" s="322" customFormat="1" x14ac:dyDescent="0.2">
      <c r="A307" s="323"/>
      <c r="B307" s="212"/>
      <c r="C307" s="213">
        <v>634001</v>
      </c>
      <c r="D307" s="214" t="s">
        <v>137</v>
      </c>
      <c r="E307" s="224"/>
      <c r="F307" s="223">
        <v>2</v>
      </c>
      <c r="G307" s="223">
        <v>2.4</v>
      </c>
      <c r="H307" s="224">
        <v>3</v>
      </c>
      <c r="I307" s="224">
        <v>3</v>
      </c>
      <c r="J307" s="224">
        <v>3</v>
      </c>
      <c r="K307" s="224">
        <v>3</v>
      </c>
      <c r="L307" s="224">
        <v>3</v>
      </c>
      <c r="M307" s="494"/>
      <c r="N307" s="321"/>
    </row>
    <row r="308" spans="1:14" s="322" customFormat="1" x14ac:dyDescent="0.2">
      <c r="A308" s="323"/>
      <c r="B308" s="212"/>
      <c r="C308" s="213">
        <v>634002</v>
      </c>
      <c r="D308" s="214" t="s">
        <v>78</v>
      </c>
      <c r="E308" s="224"/>
      <c r="F308" s="223">
        <v>0.1</v>
      </c>
      <c r="G308" s="223">
        <v>0.7</v>
      </c>
      <c r="H308" s="224">
        <v>1</v>
      </c>
      <c r="I308" s="224">
        <v>1</v>
      </c>
      <c r="J308" s="224">
        <v>1</v>
      </c>
      <c r="K308" s="224">
        <v>1</v>
      </c>
      <c r="L308" s="224">
        <v>1</v>
      </c>
      <c r="M308" s="207"/>
      <c r="N308" s="321"/>
    </row>
    <row r="309" spans="1:14" s="322" customFormat="1" x14ac:dyDescent="0.2">
      <c r="A309" s="323"/>
      <c r="B309" s="212"/>
      <c r="C309" s="213">
        <v>634002</v>
      </c>
      <c r="D309" s="214" t="s">
        <v>79</v>
      </c>
      <c r="E309" s="224"/>
      <c r="F309" s="223">
        <v>0.6</v>
      </c>
      <c r="G309" s="223">
        <v>0</v>
      </c>
      <c r="H309" s="224">
        <v>1.5</v>
      </c>
      <c r="I309" s="224">
        <v>1.5</v>
      </c>
      <c r="J309" s="224">
        <v>1.5</v>
      </c>
      <c r="K309" s="224">
        <v>1.5</v>
      </c>
      <c r="L309" s="224">
        <v>1.5</v>
      </c>
      <c r="M309" s="494"/>
      <c r="N309" s="321"/>
    </row>
    <row r="310" spans="1:14" s="322" customFormat="1" x14ac:dyDescent="0.2">
      <c r="A310" s="323"/>
      <c r="B310" s="212"/>
      <c r="C310" s="213">
        <v>634003</v>
      </c>
      <c r="D310" s="214" t="s">
        <v>264</v>
      </c>
      <c r="E310" s="224"/>
      <c r="F310" s="223">
        <v>0.5</v>
      </c>
      <c r="G310" s="223">
        <v>0.4</v>
      </c>
      <c r="H310" s="224">
        <v>0.8</v>
      </c>
      <c r="I310" s="224">
        <v>0.8</v>
      </c>
      <c r="J310" s="224">
        <v>0.8</v>
      </c>
      <c r="K310" s="224">
        <v>0.8</v>
      </c>
      <c r="L310" s="224">
        <v>0.8</v>
      </c>
      <c r="M310" s="494"/>
      <c r="N310" s="321"/>
    </row>
    <row r="311" spans="1:14" s="322" customFormat="1" x14ac:dyDescent="0.2">
      <c r="A311" s="323"/>
      <c r="B311" s="212"/>
      <c r="C311" s="213">
        <v>635002</v>
      </c>
      <c r="D311" s="214" t="s">
        <v>138</v>
      </c>
      <c r="E311" s="224"/>
      <c r="F311" s="223">
        <v>0.1</v>
      </c>
      <c r="G311" s="223">
        <v>0.1</v>
      </c>
      <c r="H311" s="224">
        <v>2.1</v>
      </c>
      <c r="I311" s="224">
        <v>2.1</v>
      </c>
      <c r="J311" s="224">
        <v>2.1</v>
      </c>
      <c r="K311" s="224">
        <v>2.1</v>
      </c>
      <c r="L311" s="224">
        <v>2.1</v>
      </c>
      <c r="M311" s="494"/>
      <c r="N311" s="321"/>
    </row>
    <row r="312" spans="1:14" s="463" customFormat="1" x14ac:dyDescent="0.2">
      <c r="A312" s="454"/>
      <c r="B312" s="212"/>
      <c r="C312" s="213">
        <v>635006</v>
      </c>
      <c r="D312" s="214" t="s">
        <v>1148</v>
      </c>
      <c r="E312" s="224"/>
      <c r="F312" s="223">
        <v>0</v>
      </c>
      <c r="G312" s="223">
        <v>0</v>
      </c>
      <c r="H312" s="224">
        <v>0</v>
      </c>
      <c r="I312" s="224">
        <v>4</v>
      </c>
      <c r="J312" s="224">
        <v>4</v>
      </c>
      <c r="K312" s="224">
        <v>4</v>
      </c>
      <c r="L312" s="224">
        <v>4</v>
      </c>
      <c r="M312" s="494"/>
      <c r="N312" s="462"/>
    </row>
    <row r="313" spans="1:14" s="322" customFormat="1" x14ac:dyDescent="0.2">
      <c r="A313" s="323"/>
      <c r="B313" s="212"/>
      <c r="C313" s="213">
        <v>637001</v>
      </c>
      <c r="D313" s="214" t="s">
        <v>89</v>
      </c>
      <c r="E313" s="224"/>
      <c r="F313" s="223">
        <v>0.2</v>
      </c>
      <c r="G313" s="223">
        <v>0.9</v>
      </c>
      <c r="H313" s="224">
        <v>1.5</v>
      </c>
      <c r="I313" s="224">
        <v>1.5</v>
      </c>
      <c r="J313" s="224">
        <v>1.5</v>
      </c>
      <c r="K313" s="224">
        <v>1.5</v>
      </c>
      <c r="L313" s="224">
        <v>1.5</v>
      </c>
      <c r="M313" s="494"/>
      <c r="N313" s="321"/>
    </row>
    <row r="314" spans="1:14" s="463" customFormat="1" x14ac:dyDescent="0.2">
      <c r="A314" s="454"/>
      <c r="B314" s="212"/>
      <c r="C314" s="213">
        <v>637004</v>
      </c>
      <c r="D314" s="214" t="s">
        <v>432</v>
      </c>
      <c r="E314" s="224"/>
      <c r="F314" s="223">
        <v>0</v>
      </c>
      <c r="G314" s="223">
        <v>0.1</v>
      </c>
      <c r="H314" s="224">
        <v>0.1</v>
      </c>
      <c r="I314" s="224">
        <v>0.1</v>
      </c>
      <c r="J314" s="224">
        <v>0.1</v>
      </c>
      <c r="K314" s="224">
        <v>0.1</v>
      </c>
      <c r="L314" s="224">
        <v>0.1</v>
      </c>
      <c r="M314" s="494"/>
      <c r="N314" s="462"/>
    </row>
    <row r="315" spans="1:14" s="322" customFormat="1" x14ac:dyDescent="0.2">
      <c r="A315" s="323"/>
      <c r="B315" s="212"/>
      <c r="C315" s="213">
        <v>637006</v>
      </c>
      <c r="D315" s="214" t="s">
        <v>622</v>
      </c>
      <c r="E315" s="224"/>
      <c r="F315" s="223">
        <v>0.4</v>
      </c>
      <c r="G315" s="223">
        <v>0.3</v>
      </c>
      <c r="H315" s="224">
        <v>0.3</v>
      </c>
      <c r="I315" s="224">
        <v>0.3</v>
      </c>
      <c r="J315" s="224">
        <v>0.3</v>
      </c>
      <c r="K315" s="224">
        <v>0.3</v>
      </c>
      <c r="L315" s="224">
        <v>0.3</v>
      </c>
      <c r="M315" s="494"/>
      <c r="N315" s="321"/>
    </row>
    <row r="316" spans="1:14" s="322" customFormat="1" x14ac:dyDescent="0.2">
      <c r="A316" s="323"/>
      <c r="B316" s="212"/>
      <c r="C316" s="213">
        <v>637014</v>
      </c>
      <c r="D316" s="214" t="s">
        <v>101</v>
      </c>
      <c r="E316" s="224"/>
      <c r="F316" s="223">
        <v>5.7</v>
      </c>
      <c r="G316" s="223">
        <v>5.7</v>
      </c>
      <c r="H316" s="224">
        <v>5.9</v>
      </c>
      <c r="I316" s="224">
        <v>5.9</v>
      </c>
      <c r="J316" s="224">
        <v>5.9</v>
      </c>
      <c r="K316" s="224">
        <v>5.9</v>
      </c>
      <c r="L316" s="224">
        <v>5.9</v>
      </c>
      <c r="M316" s="494"/>
      <c r="N316" s="321"/>
    </row>
    <row r="317" spans="1:14" s="322" customFormat="1" x14ac:dyDescent="0.2">
      <c r="A317" s="323"/>
      <c r="B317" s="212"/>
      <c r="C317" s="213">
        <v>637016</v>
      </c>
      <c r="D317" s="214" t="s">
        <v>103</v>
      </c>
      <c r="E317" s="224"/>
      <c r="F317" s="223">
        <v>1.1000000000000001</v>
      </c>
      <c r="G317" s="223">
        <v>1.3</v>
      </c>
      <c r="H317" s="224">
        <v>1.3</v>
      </c>
      <c r="I317" s="224">
        <v>1.3</v>
      </c>
      <c r="J317" s="224">
        <v>1.3</v>
      </c>
      <c r="K317" s="224">
        <v>1.3</v>
      </c>
      <c r="L317" s="224">
        <v>1.3</v>
      </c>
      <c r="M317" s="494"/>
      <c r="N317" s="321"/>
    </row>
    <row r="318" spans="1:14" s="463" customFormat="1" x14ac:dyDescent="0.2">
      <c r="A318" s="454"/>
      <c r="B318" s="212"/>
      <c r="C318" s="213">
        <v>637035</v>
      </c>
      <c r="D318" s="214" t="s">
        <v>772</v>
      </c>
      <c r="E318" s="224"/>
      <c r="F318" s="223">
        <v>0</v>
      </c>
      <c r="G318" s="223">
        <v>0.8</v>
      </c>
      <c r="H318" s="224">
        <v>0.6</v>
      </c>
      <c r="I318" s="224">
        <v>0.6</v>
      </c>
      <c r="J318" s="224">
        <v>0.6</v>
      </c>
      <c r="K318" s="224">
        <v>0.6</v>
      </c>
      <c r="L318" s="224">
        <v>0.6</v>
      </c>
      <c r="M318" s="494"/>
      <c r="N318" s="462"/>
    </row>
    <row r="319" spans="1:14" x14ac:dyDescent="0.2">
      <c r="A319" s="208"/>
      <c r="B319" s="212"/>
      <c r="C319" s="213">
        <v>642006</v>
      </c>
      <c r="D319" s="214" t="s">
        <v>907</v>
      </c>
      <c r="E319" s="224"/>
      <c r="F319" s="223">
        <v>0.7</v>
      </c>
      <c r="G319" s="223">
        <v>0.1</v>
      </c>
      <c r="H319" s="224">
        <v>0.2</v>
      </c>
      <c r="I319" s="224">
        <v>0.2</v>
      </c>
      <c r="J319" s="224">
        <v>0.2</v>
      </c>
      <c r="K319" s="224">
        <v>0.2</v>
      </c>
      <c r="L319" s="224">
        <v>0.2</v>
      </c>
      <c r="M319" s="207"/>
    </row>
    <row r="320" spans="1:14" s="322" customFormat="1" x14ac:dyDescent="0.2">
      <c r="A320" s="323"/>
      <c r="B320" s="212"/>
      <c r="C320" s="213">
        <v>642012</v>
      </c>
      <c r="D320" s="214" t="s">
        <v>110</v>
      </c>
      <c r="E320" s="224"/>
      <c r="F320" s="223">
        <v>0</v>
      </c>
      <c r="G320" s="223">
        <v>0</v>
      </c>
      <c r="H320" s="224">
        <v>0</v>
      </c>
      <c r="I320" s="224">
        <v>6.1</v>
      </c>
      <c r="J320" s="224">
        <v>0</v>
      </c>
      <c r="K320" s="224">
        <v>0</v>
      </c>
      <c r="L320" s="224">
        <v>0</v>
      </c>
      <c r="M320" s="494"/>
      <c r="N320" s="321"/>
    </row>
    <row r="321" spans="1:14" x14ac:dyDescent="0.2">
      <c r="A321" s="205"/>
      <c r="B321" s="212"/>
      <c r="C321" s="213">
        <v>642015</v>
      </c>
      <c r="D321" s="214" t="s">
        <v>515</v>
      </c>
      <c r="E321" s="224"/>
      <c r="F321" s="223">
        <v>0.5</v>
      </c>
      <c r="G321" s="223">
        <v>0.1</v>
      </c>
      <c r="H321" s="224">
        <v>1</v>
      </c>
      <c r="I321" s="224">
        <v>1</v>
      </c>
      <c r="J321" s="224">
        <v>1</v>
      </c>
      <c r="K321" s="224">
        <v>1</v>
      </c>
      <c r="L321" s="224">
        <v>1</v>
      </c>
      <c r="M321" s="207"/>
    </row>
    <row r="322" spans="1:14" x14ac:dyDescent="0.2">
      <c r="A322" s="208"/>
      <c r="B322" s="212"/>
      <c r="C322" s="213">
        <v>651004</v>
      </c>
      <c r="D322" s="214" t="s">
        <v>964</v>
      </c>
      <c r="E322" s="224"/>
      <c r="F322" s="223">
        <v>0</v>
      </c>
      <c r="G322" s="223">
        <v>0.2</v>
      </c>
      <c r="H322" s="223">
        <v>0.2</v>
      </c>
      <c r="I322" s="223">
        <v>0.2</v>
      </c>
      <c r="J322" s="223">
        <v>0.2</v>
      </c>
      <c r="K322" s="223">
        <v>0.2</v>
      </c>
      <c r="L322" s="223">
        <v>0.2</v>
      </c>
      <c r="M322" s="494"/>
    </row>
    <row r="323" spans="1:14" s="322" customFormat="1" x14ac:dyDescent="0.2">
      <c r="A323" s="320"/>
      <c r="B323" s="295"/>
      <c r="C323" s="296"/>
      <c r="D323" s="283" t="s">
        <v>140</v>
      </c>
      <c r="E323" s="299" t="s">
        <v>681</v>
      </c>
      <c r="F323" s="284">
        <f>SUM(F324)</f>
        <v>1</v>
      </c>
      <c r="G323" s="284">
        <f>SUM(G324)</f>
        <v>1</v>
      </c>
      <c r="H323" s="284">
        <f t="shared" ref="H323" si="87">SUM(H324)</f>
        <v>1</v>
      </c>
      <c r="I323" s="284">
        <f t="shared" ref="I323:L323" si="88">SUM(I324)</f>
        <v>1</v>
      </c>
      <c r="J323" s="284">
        <f t="shared" si="88"/>
        <v>1</v>
      </c>
      <c r="K323" s="284">
        <f t="shared" si="88"/>
        <v>1</v>
      </c>
      <c r="L323" s="284">
        <f t="shared" si="88"/>
        <v>1</v>
      </c>
      <c r="M323" s="494"/>
      <c r="N323" s="321"/>
    </row>
    <row r="324" spans="1:14" s="322" customFormat="1" x14ac:dyDescent="0.2">
      <c r="A324" s="320"/>
      <c r="B324" s="212"/>
      <c r="C324" s="213">
        <v>637005</v>
      </c>
      <c r="D324" s="214" t="s">
        <v>141</v>
      </c>
      <c r="E324" s="366"/>
      <c r="F324" s="223">
        <v>1</v>
      </c>
      <c r="G324" s="223">
        <v>1</v>
      </c>
      <c r="H324" s="224">
        <v>1</v>
      </c>
      <c r="I324" s="224">
        <v>1</v>
      </c>
      <c r="J324" s="224">
        <v>1</v>
      </c>
      <c r="K324" s="224">
        <v>1</v>
      </c>
      <c r="L324" s="224">
        <v>1</v>
      </c>
      <c r="M324" s="494"/>
      <c r="N324" s="321"/>
    </row>
    <row r="325" spans="1:14" s="322" customFormat="1" x14ac:dyDescent="0.2">
      <c r="A325" s="323"/>
      <c r="B325" s="295"/>
      <c r="C325" s="296"/>
      <c r="D325" s="283" t="s">
        <v>143</v>
      </c>
      <c r="E325" s="299" t="s">
        <v>682</v>
      </c>
      <c r="F325" s="297">
        <f t="shared" ref="F325" si="89">SUM(F326+ F331)</f>
        <v>226.2</v>
      </c>
      <c r="G325" s="297">
        <f>SUM(G326+ G331)</f>
        <v>217.8</v>
      </c>
      <c r="H325" s="297">
        <f t="shared" ref="H325" si="90">SUM(H326+ H331)</f>
        <v>168.8</v>
      </c>
      <c r="I325" s="297">
        <f t="shared" ref="I325:L325" si="91">SUM(I326+ I331)</f>
        <v>231.5</v>
      </c>
      <c r="J325" s="297">
        <f t="shared" si="91"/>
        <v>243</v>
      </c>
      <c r="K325" s="297">
        <f t="shared" si="91"/>
        <v>243</v>
      </c>
      <c r="L325" s="297">
        <f t="shared" si="91"/>
        <v>243</v>
      </c>
      <c r="M325" s="494"/>
      <c r="N325" s="321"/>
    </row>
    <row r="326" spans="1:14" s="322" customFormat="1" x14ac:dyDescent="0.2">
      <c r="A326" s="323"/>
      <c r="B326" s="212"/>
      <c r="C326" s="221"/>
      <c r="D326" s="222" t="s">
        <v>144</v>
      </c>
      <c r="E326" s="254"/>
      <c r="F326" s="225">
        <f t="shared" ref="F326" si="92">SUM(F327:F330)</f>
        <v>95.799999999999983</v>
      </c>
      <c r="G326" s="225">
        <f>SUM(G327:G330)</f>
        <v>64.5</v>
      </c>
      <c r="H326" s="225">
        <f t="shared" ref="H326" si="93">SUM(H327:H330)</f>
        <v>54.8</v>
      </c>
      <c r="I326" s="225">
        <f t="shared" ref="I326:L326" si="94">SUM(I327:I330)</f>
        <v>32</v>
      </c>
      <c r="J326" s="225">
        <f t="shared" si="94"/>
        <v>44</v>
      </c>
      <c r="K326" s="225">
        <f t="shared" si="94"/>
        <v>44</v>
      </c>
      <c r="L326" s="225">
        <f t="shared" si="94"/>
        <v>44</v>
      </c>
      <c r="M326" s="494"/>
      <c r="N326" s="321"/>
    </row>
    <row r="327" spans="1:14" x14ac:dyDescent="0.2">
      <c r="A327" s="208"/>
      <c r="B327" s="212">
        <v>610</v>
      </c>
      <c r="C327" s="213"/>
      <c r="D327" s="214" t="s">
        <v>115</v>
      </c>
      <c r="E327" s="366"/>
      <c r="F327" s="223">
        <v>35</v>
      </c>
      <c r="G327" s="223">
        <v>25.8</v>
      </c>
      <c r="H327" s="224">
        <v>25</v>
      </c>
      <c r="I327" s="224">
        <v>9</v>
      </c>
      <c r="J327" s="224">
        <v>13</v>
      </c>
      <c r="K327" s="224">
        <v>13</v>
      </c>
      <c r="L327" s="224">
        <v>13</v>
      </c>
      <c r="M327" s="494"/>
    </row>
    <row r="328" spans="1:14" s="322" customFormat="1" x14ac:dyDescent="0.2">
      <c r="A328" s="323"/>
      <c r="B328" s="212">
        <v>620</v>
      </c>
      <c r="C328" s="213"/>
      <c r="D328" s="214" t="s">
        <v>116</v>
      </c>
      <c r="E328" s="366"/>
      <c r="F328" s="223">
        <v>11.3</v>
      </c>
      <c r="G328" s="223">
        <v>8.9</v>
      </c>
      <c r="H328" s="224">
        <v>8.8000000000000007</v>
      </c>
      <c r="I328" s="224">
        <v>3.5</v>
      </c>
      <c r="J328" s="224">
        <v>4.5</v>
      </c>
      <c r="K328" s="224">
        <v>4.5</v>
      </c>
      <c r="L328" s="224">
        <v>4.5</v>
      </c>
      <c r="M328" s="494"/>
      <c r="N328" s="321"/>
    </row>
    <row r="329" spans="1:14" s="322" customFormat="1" x14ac:dyDescent="0.2">
      <c r="A329" s="323"/>
      <c r="B329" s="212">
        <v>630</v>
      </c>
      <c r="C329" s="213"/>
      <c r="D329" s="214" t="s">
        <v>117</v>
      </c>
      <c r="E329" s="253"/>
      <c r="F329" s="223">
        <v>46.4</v>
      </c>
      <c r="G329" s="223">
        <v>28</v>
      </c>
      <c r="H329" s="224">
        <v>20</v>
      </c>
      <c r="I329" s="224">
        <v>18.5</v>
      </c>
      <c r="J329" s="224">
        <v>25</v>
      </c>
      <c r="K329" s="224">
        <v>25</v>
      </c>
      <c r="L329" s="224">
        <v>25</v>
      </c>
      <c r="M329" s="494"/>
      <c r="N329" s="321"/>
    </row>
    <row r="330" spans="1:14" s="322" customFormat="1" x14ac:dyDescent="0.2">
      <c r="A330" s="323"/>
      <c r="B330" s="212"/>
      <c r="C330" s="213">
        <v>637014</v>
      </c>
      <c r="D330" s="214" t="s">
        <v>101</v>
      </c>
      <c r="E330" s="253"/>
      <c r="F330" s="223">
        <v>3.1</v>
      </c>
      <c r="G330" s="223">
        <v>1.8</v>
      </c>
      <c r="H330" s="224">
        <v>1</v>
      </c>
      <c r="I330" s="224">
        <v>1</v>
      </c>
      <c r="J330" s="224">
        <v>1.5</v>
      </c>
      <c r="K330" s="224">
        <v>1.5</v>
      </c>
      <c r="L330" s="224">
        <v>1.5</v>
      </c>
      <c r="M330" s="494"/>
      <c r="N330" s="321"/>
    </row>
    <row r="331" spans="1:14" x14ac:dyDescent="0.2">
      <c r="A331" s="208"/>
      <c r="B331" s="212"/>
      <c r="C331" s="213"/>
      <c r="D331" s="222" t="s">
        <v>1161</v>
      </c>
      <c r="E331" s="254"/>
      <c r="F331" s="225">
        <f t="shared" ref="F331" si="95">SUM(F332:F334)</f>
        <v>130.4</v>
      </c>
      <c r="G331" s="225">
        <f>SUM(G332:G334)</f>
        <v>153.30000000000001</v>
      </c>
      <c r="H331" s="225">
        <f t="shared" ref="H331" si="96">SUM(H332:H334)</f>
        <v>114</v>
      </c>
      <c r="I331" s="225">
        <f t="shared" ref="I331:L331" si="97">SUM(I332:I334)</f>
        <v>199.5</v>
      </c>
      <c r="J331" s="225">
        <f t="shared" si="97"/>
        <v>199</v>
      </c>
      <c r="K331" s="225">
        <f t="shared" si="97"/>
        <v>199</v>
      </c>
      <c r="L331" s="225">
        <f t="shared" si="97"/>
        <v>199</v>
      </c>
      <c r="M331" s="207"/>
    </row>
    <row r="332" spans="1:14" s="322" customFormat="1" x14ac:dyDescent="0.2">
      <c r="A332" s="323"/>
      <c r="B332" s="212">
        <v>610</v>
      </c>
      <c r="C332" s="213"/>
      <c r="D332" s="214" t="s">
        <v>115</v>
      </c>
      <c r="E332" s="366"/>
      <c r="F332" s="223">
        <v>92.2</v>
      </c>
      <c r="G332" s="223">
        <v>111.1</v>
      </c>
      <c r="H332" s="224">
        <v>83</v>
      </c>
      <c r="I332" s="224">
        <v>145</v>
      </c>
      <c r="J332" s="224">
        <v>145</v>
      </c>
      <c r="K332" s="224">
        <v>145</v>
      </c>
      <c r="L332" s="224">
        <v>145</v>
      </c>
      <c r="M332" s="494"/>
      <c r="N332" s="321"/>
    </row>
    <row r="333" spans="1:14" s="322" customFormat="1" x14ac:dyDescent="0.2">
      <c r="A333" s="320"/>
      <c r="B333" s="212">
        <v>620</v>
      </c>
      <c r="C333" s="213"/>
      <c r="D333" s="214" t="s">
        <v>116</v>
      </c>
      <c r="E333" s="366"/>
      <c r="F333" s="223">
        <v>34.5</v>
      </c>
      <c r="G333" s="223">
        <v>38.4</v>
      </c>
      <c r="H333" s="224">
        <v>29</v>
      </c>
      <c r="I333" s="224">
        <v>50.5</v>
      </c>
      <c r="J333" s="224">
        <v>50</v>
      </c>
      <c r="K333" s="224">
        <v>50</v>
      </c>
      <c r="L333" s="224">
        <v>50</v>
      </c>
      <c r="M333" s="494"/>
      <c r="N333" s="321"/>
    </row>
    <row r="334" spans="1:14" s="322" customFormat="1" x14ac:dyDescent="0.2">
      <c r="A334" s="323"/>
      <c r="B334" s="212">
        <v>630</v>
      </c>
      <c r="C334" s="213"/>
      <c r="D334" s="214" t="s">
        <v>117</v>
      </c>
      <c r="E334" s="366"/>
      <c r="F334" s="223">
        <v>3.7</v>
      </c>
      <c r="G334" s="223">
        <v>3.8</v>
      </c>
      <c r="H334" s="224">
        <v>2</v>
      </c>
      <c r="I334" s="224">
        <v>4</v>
      </c>
      <c r="J334" s="224">
        <v>4</v>
      </c>
      <c r="K334" s="224">
        <v>4</v>
      </c>
      <c r="L334" s="224">
        <v>4</v>
      </c>
      <c r="M334" s="494"/>
      <c r="N334" s="321"/>
    </row>
    <row r="335" spans="1:14" x14ac:dyDescent="0.2">
      <c r="A335" s="208"/>
      <c r="B335" s="295"/>
      <c r="C335" s="296"/>
      <c r="D335" s="283" t="s">
        <v>685</v>
      </c>
      <c r="E335" s="299" t="s">
        <v>683</v>
      </c>
      <c r="F335" s="285">
        <f t="shared" ref="F335" si="98">SUM(F336:F338)</f>
        <v>30.7</v>
      </c>
      <c r="G335" s="285">
        <f>SUM(G336:G338)</f>
        <v>35</v>
      </c>
      <c r="H335" s="285">
        <f t="shared" ref="H335" si="99">SUM(H336:H338)</f>
        <v>41.9</v>
      </c>
      <c r="I335" s="285">
        <f t="shared" ref="I335:L335" si="100">SUM(I336:I338)</f>
        <v>41.9</v>
      </c>
      <c r="J335" s="285">
        <f t="shared" si="100"/>
        <v>47.5</v>
      </c>
      <c r="K335" s="285">
        <f t="shared" si="100"/>
        <v>50</v>
      </c>
      <c r="L335" s="285">
        <f t="shared" si="100"/>
        <v>53</v>
      </c>
      <c r="M335" s="207"/>
    </row>
    <row r="336" spans="1:14" s="322" customFormat="1" x14ac:dyDescent="0.2">
      <c r="A336" s="323"/>
      <c r="B336" s="212">
        <v>610</v>
      </c>
      <c r="C336" s="213"/>
      <c r="D336" s="214" t="s">
        <v>115</v>
      </c>
      <c r="E336" s="224"/>
      <c r="F336" s="223">
        <v>19.2</v>
      </c>
      <c r="G336" s="223">
        <v>22.7</v>
      </c>
      <c r="H336" s="224">
        <v>25.9</v>
      </c>
      <c r="I336" s="224">
        <v>25.9</v>
      </c>
      <c r="J336" s="224">
        <v>30</v>
      </c>
      <c r="K336" s="224">
        <v>32</v>
      </c>
      <c r="L336" s="224">
        <v>34</v>
      </c>
      <c r="M336" s="494"/>
      <c r="N336" s="321"/>
    </row>
    <row r="337" spans="1:14" s="322" customFormat="1" x14ac:dyDescent="0.2">
      <c r="A337" s="320"/>
      <c r="B337" s="212">
        <v>620</v>
      </c>
      <c r="C337" s="213"/>
      <c r="D337" s="214" t="s">
        <v>116</v>
      </c>
      <c r="E337" s="224"/>
      <c r="F337" s="223">
        <v>6.7</v>
      </c>
      <c r="G337" s="223">
        <v>8</v>
      </c>
      <c r="H337" s="224">
        <v>9</v>
      </c>
      <c r="I337" s="224">
        <v>9</v>
      </c>
      <c r="J337" s="224">
        <v>10.5</v>
      </c>
      <c r="K337" s="224">
        <v>11</v>
      </c>
      <c r="L337" s="224">
        <v>12</v>
      </c>
      <c r="M337" s="494"/>
      <c r="N337" s="321"/>
    </row>
    <row r="338" spans="1:14" x14ac:dyDescent="0.2">
      <c r="A338" s="208"/>
      <c r="B338" s="212">
        <v>630</v>
      </c>
      <c r="C338" s="213"/>
      <c r="D338" s="214" t="s">
        <v>117</v>
      </c>
      <c r="E338" s="224"/>
      <c r="F338" s="223">
        <v>4.8</v>
      </c>
      <c r="G338" s="223">
        <v>4.3</v>
      </c>
      <c r="H338" s="224">
        <v>7</v>
      </c>
      <c r="I338" s="224">
        <v>7</v>
      </c>
      <c r="J338" s="224">
        <v>7</v>
      </c>
      <c r="K338" s="224">
        <v>7</v>
      </c>
      <c r="L338" s="224">
        <v>7</v>
      </c>
      <c r="M338" s="494"/>
    </row>
    <row r="339" spans="1:14" s="322" customFormat="1" x14ac:dyDescent="0.2">
      <c r="A339" s="320"/>
      <c r="B339" s="295"/>
      <c r="C339" s="298"/>
      <c r="D339" s="283" t="s">
        <v>684</v>
      </c>
      <c r="E339" s="299" t="s">
        <v>690</v>
      </c>
      <c r="F339" s="284">
        <f t="shared" ref="F339" si="101">SUM(F340:F342)</f>
        <v>29.599999999999998</v>
      </c>
      <c r="G339" s="284">
        <f>SUM(G340:G342)</f>
        <v>44.7</v>
      </c>
      <c r="H339" s="284">
        <f t="shared" ref="H339" si="102">SUM(H340:H342)</f>
        <v>43.900000000000006</v>
      </c>
      <c r="I339" s="284">
        <f t="shared" ref="I339:L339" si="103">SUM(I340:I342)</f>
        <v>53.900000000000006</v>
      </c>
      <c r="J339" s="284">
        <f t="shared" si="103"/>
        <v>39.1</v>
      </c>
      <c r="K339" s="284">
        <f t="shared" si="103"/>
        <v>54.1</v>
      </c>
      <c r="L339" s="284">
        <f t="shared" si="103"/>
        <v>54.1</v>
      </c>
      <c r="M339" s="494"/>
      <c r="N339" s="321"/>
    </row>
    <row r="340" spans="1:14" s="322" customFormat="1" x14ac:dyDescent="0.2">
      <c r="A340" s="323"/>
      <c r="B340" s="212">
        <v>610</v>
      </c>
      <c r="C340" s="213"/>
      <c r="D340" s="214" t="s">
        <v>115</v>
      </c>
      <c r="E340" s="223"/>
      <c r="F340" s="223">
        <v>0.4</v>
      </c>
      <c r="G340" s="223">
        <v>0.2</v>
      </c>
      <c r="H340" s="223">
        <v>0.4</v>
      </c>
      <c r="I340" s="223">
        <v>0.4</v>
      </c>
      <c r="J340" s="223">
        <v>0.4</v>
      </c>
      <c r="K340" s="223">
        <v>0.4</v>
      </c>
      <c r="L340" s="223">
        <v>0.4</v>
      </c>
      <c r="M340" s="494"/>
      <c r="N340" s="321"/>
    </row>
    <row r="341" spans="1:14" s="322" customFormat="1" x14ac:dyDescent="0.2">
      <c r="A341" s="323"/>
      <c r="B341" s="212">
        <v>620</v>
      </c>
      <c r="C341" s="213"/>
      <c r="D341" s="214" t="s">
        <v>116</v>
      </c>
      <c r="E341" s="223"/>
      <c r="F341" s="223">
        <v>0.1</v>
      </c>
      <c r="G341" s="223">
        <v>0.1</v>
      </c>
      <c r="H341" s="223">
        <v>0.1</v>
      </c>
      <c r="I341" s="223">
        <v>0.1</v>
      </c>
      <c r="J341" s="223">
        <v>0.1</v>
      </c>
      <c r="K341" s="223">
        <v>0.1</v>
      </c>
      <c r="L341" s="223">
        <v>0.1</v>
      </c>
      <c r="M341" s="494"/>
      <c r="N341" s="321"/>
    </row>
    <row r="342" spans="1:14" s="322" customFormat="1" x14ac:dyDescent="0.2">
      <c r="A342" s="323"/>
      <c r="B342" s="212">
        <v>630</v>
      </c>
      <c r="C342" s="213"/>
      <c r="D342" s="222" t="s">
        <v>117</v>
      </c>
      <c r="E342" s="223"/>
      <c r="F342" s="225">
        <f t="shared" ref="F342" si="104">SUM(F343:F352)</f>
        <v>29.099999999999998</v>
      </c>
      <c r="G342" s="225">
        <f>SUM(G343:G352)</f>
        <v>44.400000000000006</v>
      </c>
      <c r="H342" s="225">
        <f t="shared" ref="H342" si="105">SUM(H343:H352)</f>
        <v>43.400000000000006</v>
      </c>
      <c r="I342" s="225">
        <f t="shared" ref="I342:L342" si="106">SUM(I343:I352)</f>
        <v>53.400000000000006</v>
      </c>
      <c r="J342" s="225">
        <f t="shared" si="106"/>
        <v>38.6</v>
      </c>
      <c r="K342" s="225">
        <f t="shared" si="106"/>
        <v>53.6</v>
      </c>
      <c r="L342" s="225">
        <f t="shared" si="106"/>
        <v>53.6</v>
      </c>
      <c r="M342" s="515"/>
      <c r="N342" s="432"/>
    </row>
    <row r="343" spans="1:14" s="322" customFormat="1" x14ac:dyDescent="0.2">
      <c r="A343" s="323"/>
      <c r="B343" s="216"/>
      <c r="C343" s="213">
        <v>633004</v>
      </c>
      <c r="D343" s="214" t="s">
        <v>637</v>
      </c>
      <c r="E343" s="366"/>
      <c r="F343" s="223">
        <v>0</v>
      </c>
      <c r="G343" s="223">
        <v>0</v>
      </c>
      <c r="H343" s="224">
        <v>0.2</v>
      </c>
      <c r="I343" s="224">
        <v>0.2</v>
      </c>
      <c r="J343" s="224">
        <v>0.5</v>
      </c>
      <c r="K343" s="224">
        <v>0.5</v>
      </c>
      <c r="L343" s="224">
        <v>0.5</v>
      </c>
      <c r="M343" s="494"/>
      <c r="N343" s="321"/>
    </row>
    <row r="344" spans="1:14" s="322" customFormat="1" x14ac:dyDescent="0.2">
      <c r="A344" s="323"/>
      <c r="B344" s="212"/>
      <c r="C344" s="213">
        <v>633006</v>
      </c>
      <c r="D344" s="214" t="s">
        <v>134</v>
      </c>
      <c r="E344" s="366"/>
      <c r="F344" s="223">
        <v>2</v>
      </c>
      <c r="G344" s="223">
        <v>9.9</v>
      </c>
      <c r="H344" s="224">
        <v>10</v>
      </c>
      <c r="I344" s="224">
        <v>10</v>
      </c>
      <c r="J344" s="564">
        <v>5</v>
      </c>
      <c r="K344" s="224">
        <v>10</v>
      </c>
      <c r="L344" s="224">
        <v>10</v>
      </c>
      <c r="M344" s="494"/>
      <c r="N344" s="321"/>
    </row>
    <row r="345" spans="1:14" s="322" customFormat="1" x14ac:dyDescent="0.2">
      <c r="A345" s="323"/>
      <c r="B345" s="212"/>
      <c r="C345" s="213">
        <v>634004</v>
      </c>
      <c r="D345" s="214" t="s">
        <v>80</v>
      </c>
      <c r="E345" s="366"/>
      <c r="F345" s="223">
        <v>0</v>
      </c>
      <c r="G345" s="223">
        <v>0</v>
      </c>
      <c r="H345" s="224">
        <v>0.5</v>
      </c>
      <c r="I345" s="224">
        <v>0.5</v>
      </c>
      <c r="J345" s="224">
        <v>0.5</v>
      </c>
      <c r="K345" s="224">
        <v>0.5</v>
      </c>
      <c r="L345" s="224">
        <v>0.5</v>
      </c>
      <c r="M345" s="494"/>
      <c r="N345" s="321"/>
    </row>
    <row r="346" spans="1:14" s="322" customFormat="1" x14ac:dyDescent="0.2">
      <c r="A346" s="323"/>
      <c r="B346" s="212"/>
      <c r="C346" s="213">
        <v>635006</v>
      </c>
      <c r="D346" s="214" t="s">
        <v>150</v>
      </c>
      <c r="E346" s="253"/>
      <c r="F346" s="223">
        <v>20</v>
      </c>
      <c r="G346" s="223">
        <v>32.1</v>
      </c>
      <c r="H346" s="224">
        <v>30</v>
      </c>
      <c r="I346" s="224">
        <v>40</v>
      </c>
      <c r="J346" s="564">
        <v>30</v>
      </c>
      <c r="K346" s="224">
        <v>40</v>
      </c>
      <c r="L346" s="224">
        <v>40</v>
      </c>
      <c r="M346" s="494"/>
      <c r="N346" s="321"/>
    </row>
    <row r="347" spans="1:14" s="322" customFormat="1" x14ac:dyDescent="0.2">
      <c r="A347" s="323"/>
      <c r="B347" s="212"/>
      <c r="C347" s="213">
        <v>636001</v>
      </c>
      <c r="D347" s="214" t="s">
        <v>748</v>
      </c>
      <c r="E347" s="366"/>
      <c r="F347" s="223">
        <v>0</v>
      </c>
      <c r="G347" s="223">
        <v>0.1</v>
      </c>
      <c r="H347" s="224">
        <v>0.2</v>
      </c>
      <c r="I347" s="224">
        <v>0.2</v>
      </c>
      <c r="J347" s="224">
        <v>0.2</v>
      </c>
      <c r="K347" s="224">
        <v>0.2</v>
      </c>
      <c r="L347" s="224">
        <v>0.2</v>
      </c>
      <c r="M347" s="494"/>
      <c r="N347" s="321"/>
    </row>
    <row r="348" spans="1:14" s="322" customFormat="1" x14ac:dyDescent="0.2">
      <c r="A348" s="323"/>
      <c r="B348" s="212"/>
      <c r="C348" s="213">
        <v>636002</v>
      </c>
      <c r="D348" s="214" t="s">
        <v>602</v>
      </c>
      <c r="E348" s="366"/>
      <c r="F348" s="223">
        <v>0</v>
      </c>
      <c r="G348" s="223">
        <v>0</v>
      </c>
      <c r="H348" s="224">
        <v>0.4</v>
      </c>
      <c r="I348" s="224">
        <v>0.4</v>
      </c>
      <c r="J348" s="224">
        <v>0.4</v>
      </c>
      <c r="K348" s="224">
        <v>0.4</v>
      </c>
      <c r="L348" s="224">
        <v>0.4</v>
      </c>
      <c r="M348" s="494"/>
      <c r="N348" s="321"/>
    </row>
    <row r="349" spans="1:14" x14ac:dyDescent="0.2">
      <c r="A349" s="208"/>
      <c r="B349" s="212"/>
      <c r="C349" s="213">
        <v>637004</v>
      </c>
      <c r="D349" s="214" t="s">
        <v>591</v>
      </c>
      <c r="E349" s="366"/>
      <c r="F349" s="223">
        <v>0</v>
      </c>
      <c r="G349" s="223">
        <v>1.6</v>
      </c>
      <c r="H349" s="224">
        <v>0.1</v>
      </c>
      <c r="I349" s="224">
        <v>0.1</v>
      </c>
      <c r="J349" s="224">
        <v>0</v>
      </c>
      <c r="K349" s="224">
        <v>0</v>
      </c>
      <c r="L349" s="224">
        <v>0</v>
      </c>
      <c r="M349" s="207"/>
    </row>
    <row r="350" spans="1:14" s="322" customFormat="1" x14ac:dyDescent="0.2">
      <c r="A350" s="323"/>
      <c r="B350" s="212"/>
      <c r="C350" s="213">
        <v>637011</v>
      </c>
      <c r="D350" s="214" t="s">
        <v>433</v>
      </c>
      <c r="E350" s="366"/>
      <c r="F350" s="223">
        <v>5.9</v>
      </c>
      <c r="G350" s="223">
        <v>0</v>
      </c>
      <c r="H350" s="224">
        <v>0.5</v>
      </c>
      <c r="I350" s="224">
        <v>0.5</v>
      </c>
      <c r="J350" s="224">
        <v>0.5</v>
      </c>
      <c r="K350" s="224">
        <v>0.5</v>
      </c>
      <c r="L350" s="224">
        <v>0.5</v>
      </c>
      <c r="M350" s="515"/>
      <c r="N350" s="321"/>
    </row>
    <row r="351" spans="1:14" s="322" customFormat="1" x14ac:dyDescent="0.2">
      <c r="A351" s="320"/>
      <c r="B351" s="212"/>
      <c r="C351" s="213">
        <v>637027</v>
      </c>
      <c r="D351" s="214" t="s">
        <v>603</v>
      </c>
      <c r="E351" s="366"/>
      <c r="F351" s="223">
        <v>0.5</v>
      </c>
      <c r="G351" s="223">
        <v>0</v>
      </c>
      <c r="H351" s="224">
        <v>0.5</v>
      </c>
      <c r="I351" s="224">
        <v>0.5</v>
      </c>
      <c r="J351" s="224">
        <v>0.5</v>
      </c>
      <c r="K351" s="224">
        <v>0.5</v>
      </c>
      <c r="L351" s="224">
        <v>0.5</v>
      </c>
      <c r="M351" s="515"/>
      <c r="N351" s="321"/>
    </row>
    <row r="352" spans="1:14" s="322" customFormat="1" x14ac:dyDescent="0.2">
      <c r="A352" s="323"/>
      <c r="B352" s="212"/>
      <c r="C352" s="213">
        <v>644001</v>
      </c>
      <c r="D352" s="214" t="s">
        <v>151</v>
      </c>
      <c r="E352" s="366"/>
      <c r="F352" s="223">
        <v>0.7</v>
      </c>
      <c r="G352" s="223">
        <v>0.7</v>
      </c>
      <c r="H352" s="224">
        <v>1</v>
      </c>
      <c r="I352" s="224">
        <v>1</v>
      </c>
      <c r="J352" s="224">
        <v>1</v>
      </c>
      <c r="K352" s="224">
        <v>1</v>
      </c>
      <c r="L352" s="224">
        <v>1</v>
      </c>
      <c r="M352" s="494"/>
      <c r="N352" s="321"/>
    </row>
    <row r="353" spans="1:14" s="322" customFormat="1" x14ac:dyDescent="0.2">
      <c r="A353" s="323"/>
      <c r="B353" s="299"/>
      <c r="C353" s="296"/>
      <c r="D353" s="283" t="s">
        <v>723</v>
      </c>
      <c r="E353" s="299" t="s">
        <v>725</v>
      </c>
      <c r="F353" s="284">
        <f t="shared" ref="F353:L353" si="107">SUM(F354:F375)</f>
        <v>411.79999999999995</v>
      </c>
      <c r="G353" s="284">
        <f t="shared" si="107"/>
        <v>204.09999999999997</v>
      </c>
      <c r="H353" s="284">
        <f t="shared" si="107"/>
        <v>246.99999999999997</v>
      </c>
      <c r="I353" s="284">
        <f t="shared" si="107"/>
        <v>421.9</v>
      </c>
      <c r="J353" s="284">
        <f t="shared" si="107"/>
        <v>436.2</v>
      </c>
      <c r="K353" s="284">
        <f t="shared" si="107"/>
        <v>265.2</v>
      </c>
      <c r="L353" s="284">
        <f t="shared" si="107"/>
        <v>265.89999999999998</v>
      </c>
      <c r="N353" s="321"/>
    </row>
    <row r="354" spans="1:14" s="322" customFormat="1" x14ac:dyDescent="0.2">
      <c r="A354" s="323"/>
      <c r="B354" s="212"/>
      <c r="C354" s="213">
        <v>610</v>
      </c>
      <c r="D354" s="214" t="s">
        <v>115</v>
      </c>
      <c r="E354" s="366"/>
      <c r="F354" s="223">
        <v>15.1</v>
      </c>
      <c r="G354" s="223">
        <v>16.8</v>
      </c>
      <c r="H354" s="224">
        <v>21</v>
      </c>
      <c r="I354" s="224">
        <v>11</v>
      </c>
      <c r="J354" s="224">
        <v>11.7</v>
      </c>
      <c r="K354" s="224">
        <v>12.5</v>
      </c>
      <c r="L354" s="224">
        <v>13</v>
      </c>
      <c r="M354" s="494"/>
      <c r="N354" s="321"/>
    </row>
    <row r="355" spans="1:14" s="322" customFormat="1" x14ac:dyDescent="0.2">
      <c r="A355" s="323"/>
      <c r="B355" s="212"/>
      <c r="C355" s="213">
        <v>620</v>
      </c>
      <c r="D355" s="214" t="s">
        <v>51</v>
      </c>
      <c r="E355" s="366"/>
      <c r="F355" s="223">
        <v>5.5</v>
      </c>
      <c r="G355" s="223">
        <v>6.8</v>
      </c>
      <c r="H355" s="224">
        <v>7.4</v>
      </c>
      <c r="I355" s="224">
        <v>4</v>
      </c>
      <c r="J355" s="224">
        <v>4.0999999999999996</v>
      </c>
      <c r="K355" s="224">
        <v>4.3</v>
      </c>
      <c r="L355" s="224">
        <v>4.5</v>
      </c>
      <c r="M355" s="494"/>
      <c r="N355" s="321"/>
    </row>
    <row r="356" spans="1:14" s="463" customFormat="1" x14ac:dyDescent="0.2">
      <c r="A356" s="454"/>
      <c r="B356" s="212"/>
      <c r="C356" s="213">
        <v>631001</v>
      </c>
      <c r="D356" s="214" t="s">
        <v>750</v>
      </c>
      <c r="E356" s="366"/>
      <c r="F356" s="223">
        <v>0</v>
      </c>
      <c r="G356" s="223">
        <v>0</v>
      </c>
      <c r="H356" s="224">
        <v>0.1</v>
      </c>
      <c r="I356" s="224">
        <v>0.1</v>
      </c>
      <c r="J356" s="224">
        <v>0.1</v>
      </c>
      <c r="K356" s="224">
        <v>0.1</v>
      </c>
      <c r="L356" s="224">
        <v>0.1</v>
      </c>
      <c r="M356" s="515"/>
      <c r="N356" s="462"/>
    </row>
    <row r="357" spans="1:14" s="322" customFormat="1" x14ac:dyDescent="0.2">
      <c r="A357" s="323"/>
      <c r="B357" s="212"/>
      <c r="C357" s="213">
        <v>6320035</v>
      </c>
      <c r="D357" s="214" t="s">
        <v>777</v>
      </c>
      <c r="E357" s="366"/>
      <c r="F357" s="223">
        <v>7.1</v>
      </c>
      <c r="G357" s="223">
        <v>6.9</v>
      </c>
      <c r="H357" s="224">
        <v>8</v>
      </c>
      <c r="I357" s="224">
        <v>8</v>
      </c>
      <c r="J357" s="224">
        <v>8</v>
      </c>
      <c r="K357" s="224">
        <v>8</v>
      </c>
      <c r="L357" s="224">
        <v>8</v>
      </c>
      <c r="M357" s="494"/>
      <c r="N357" s="321"/>
    </row>
    <row r="358" spans="1:14" s="322" customFormat="1" x14ac:dyDescent="0.2">
      <c r="A358" s="323"/>
      <c r="B358" s="212"/>
      <c r="C358" s="213">
        <v>633004</v>
      </c>
      <c r="D358" s="214" t="s">
        <v>674</v>
      </c>
      <c r="E358" s="366"/>
      <c r="F358" s="223">
        <v>0</v>
      </c>
      <c r="G358" s="223">
        <v>0</v>
      </c>
      <c r="H358" s="224">
        <v>0.5</v>
      </c>
      <c r="I358" s="224">
        <v>0.5</v>
      </c>
      <c r="J358" s="224">
        <v>0</v>
      </c>
      <c r="K358" s="224">
        <v>0</v>
      </c>
      <c r="L358" s="224">
        <v>0</v>
      </c>
      <c r="M358" s="494"/>
      <c r="N358" s="321"/>
    </row>
    <row r="359" spans="1:14" s="322" customFormat="1" x14ac:dyDescent="0.2">
      <c r="A359" s="323"/>
      <c r="B359" s="212"/>
      <c r="C359" s="213">
        <v>633006</v>
      </c>
      <c r="D359" s="214" t="s">
        <v>154</v>
      </c>
      <c r="E359" s="366"/>
      <c r="F359" s="223">
        <v>1.8</v>
      </c>
      <c r="G359" s="223">
        <v>0.3</v>
      </c>
      <c r="H359" s="224">
        <v>1</v>
      </c>
      <c r="I359" s="224">
        <v>1</v>
      </c>
      <c r="J359" s="224">
        <v>0</v>
      </c>
      <c r="K359" s="224">
        <v>0</v>
      </c>
      <c r="L359" s="224">
        <v>0</v>
      </c>
      <c r="M359" s="494"/>
      <c r="N359" s="321"/>
    </row>
    <row r="360" spans="1:14" s="322" customFormat="1" x14ac:dyDescent="0.2">
      <c r="A360" s="323"/>
      <c r="B360" s="212"/>
      <c r="C360" s="213">
        <v>633006</v>
      </c>
      <c r="D360" s="214" t="s">
        <v>1090</v>
      </c>
      <c r="E360" s="366"/>
      <c r="F360" s="223">
        <v>0</v>
      </c>
      <c r="G360" s="223">
        <v>0</v>
      </c>
      <c r="H360" s="224">
        <v>0</v>
      </c>
      <c r="I360" s="224">
        <v>138</v>
      </c>
      <c r="J360" s="224">
        <v>138</v>
      </c>
      <c r="K360" s="224">
        <v>0</v>
      </c>
      <c r="L360" s="224">
        <v>0</v>
      </c>
      <c r="M360" s="383"/>
      <c r="N360" s="432"/>
    </row>
    <row r="361" spans="1:14" s="322" customFormat="1" x14ac:dyDescent="0.2">
      <c r="A361" s="323"/>
      <c r="B361" s="212"/>
      <c r="C361" s="213">
        <v>6330062</v>
      </c>
      <c r="D361" s="214" t="s">
        <v>545</v>
      </c>
      <c r="E361" s="366"/>
      <c r="F361" s="223">
        <v>0</v>
      </c>
      <c r="G361" s="223">
        <v>0</v>
      </c>
      <c r="H361" s="224">
        <v>0.1</v>
      </c>
      <c r="I361" s="224">
        <v>0.1</v>
      </c>
      <c r="J361" s="224">
        <v>0.1</v>
      </c>
      <c r="K361" s="224">
        <v>0.1</v>
      </c>
      <c r="L361" s="224">
        <v>0.1</v>
      </c>
      <c r="M361" s="494"/>
      <c r="N361" s="321"/>
    </row>
    <row r="362" spans="1:14" s="322" customFormat="1" x14ac:dyDescent="0.2">
      <c r="A362" s="323"/>
      <c r="B362" s="212"/>
      <c r="C362" s="213">
        <v>6330063</v>
      </c>
      <c r="D362" s="214" t="s">
        <v>628</v>
      </c>
      <c r="E362" s="366"/>
      <c r="F362" s="223">
        <v>0</v>
      </c>
      <c r="G362" s="223">
        <v>0</v>
      </c>
      <c r="H362" s="224">
        <v>7</v>
      </c>
      <c r="I362" s="224">
        <v>0</v>
      </c>
      <c r="J362" s="224">
        <v>0</v>
      </c>
      <c r="K362" s="224">
        <v>0</v>
      </c>
      <c r="L362" s="224">
        <v>0</v>
      </c>
      <c r="M362" s="515"/>
      <c r="N362" s="321"/>
    </row>
    <row r="363" spans="1:14" s="322" customFormat="1" x14ac:dyDescent="0.2">
      <c r="A363" s="323"/>
      <c r="B363" s="212"/>
      <c r="C363" s="213">
        <v>6330064</v>
      </c>
      <c r="D363" s="214" t="s">
        <v>134</v>
      </c>
      <c r="E363" s="366"/>
      <c r="F363" s="223">
        <v>0.5</v>
      </c>
      <c r="G363" s="223">
        <v>0.4</v>
      </c>
      <c r="H363" s="224">
        <v>0.5</v>
      </c>
      <c r="I363" s="224">
        <v>0.5</v>
      </c>
      <c r="J363" s="224">
        <v>0.5</v>
      </c>
      <c r="K363" s="224">
        <v>0.5</v>
      </c>
      <c r="L363" s="224">
        <v>0.5</v>
      </c>
      <c r="M363" s="494"/>
      <c r="N363" s="321"/>
    </row>
    <row r="364" spans="1:14" s="322" customFormat="1" x14ac:dyDescent="0.2">
      <c r="A364" s="323"/>
      <c r="B364" s="212"/>
      <c r="C364" s="213">
        <v>636001</v>
      </c>
      <c r="D364" s="214" t="s">
        <v>912</v>
      </c>
      <c r="E364" s="366"/>
      <c r="F364" s="223">
        <v>11.5</v>
      </c>
      <c r="G364" s="223">
        <v>2.6</v>
      </c>
      <c r="H364" s="224">
        <v>2.8</v>
      </c>
      <c r="I364" s="224">
        <v>2.8</v>
      </c>
      <c r="J364" s="224">
        <v>2.8</v>
      </c>
      <c r="K364" s="224">
        <v>2.8</v>
      </c>
      <c r="L364" s="224">
        <v>2.8</v>
      </c>
      <c r="M364" s="494"/>
      <c r="N364" s="321"/>
    </row>
    <row r="365" spans="1:14" s="322" customFormat="1" x14ac:dyDescent="0.2">
      <c r="A365" s="323"/>
      <c r="B365" s="212"/>
      <c r="C365" s="213">
        <v>637001</v>
      </c>
      <c r="D365" s="214" t="s">
        <v>89</v>
      </c>
      <c r="E365" s="366"/>
      <c r="F365" s="223">
        <v>0</v>
      </c>
      <c r="G365" s="223">
        <v>0</v>
      </c>
      <c r="H365" s="224">
        <v>0.5</v>
      </c>
      <c r="I365" s="224">
        <v>0.5</v>
      </c>
      <c r="J365" s="224">
        <v>0.5</v>
      </c>
      <c r="K365" s="224">
        <v>0.5</v>
      </c>
      <c r="L365" s="224">
        <v>0.5</v>
      </c>
      <c r="M365" s="494"/>
      <c r="N365" s="321"/>
    </row>
    <row r="366" spans="1:14" s="322" customFormat="1" x14ac:dyDescent="0.2">
      <c r="A366" s="323"/>
      <c r="B366" s="212"/>
      <c r="C366" s="213">
        <v>637004</v>
      </c>
      <c r="D366" s="214" t="s">
        <v>584</v>
      </c>
      <c r="E366" s="253"/>
      <c r="F366" s="223">
        <v>159.9</v>
      </c>
      <c r="G366" s="223">
        <v>167.1</v>
      </c>
      <c r="H366" s="224">
        <v>167.7</v>
      </c>
      <c r="I366" s="224">
        <v>225</v>
      </c>
      <c r="J366" s="564">
        <v>220</v>
      </c>
      <c r="K366" s="224">
        <v>230</v>
      </c>
      <c r="L366" s="224">
        <v>230</v>
      </c>
      <c r="M366" s="494"/>
      <c r="N366" s="321"/>
    </row>
    <row r="367" spans="1:14" s="322" customFormat="1" x14ac:dyDescent="0.2">
      <c r="A367" s="323"/>
      <c r="B367" s="212"/>
      <c r="C367" s="213" t="s">
        <v>585</v>
      </c>
      <c r="D367" s="214" t="s">
        <v>724</v>
      </c>
      <c r="E367" s="366"/>
      <c r="F367" s="223">
        <v>12.1</v>
      </c>
      <c r="G367" s="223">
        <v>0</v>
      </c>
      <c r="H367" s="224">
        <v>5</v>
      </c>
      <c r="I367" s="224">
        <v>5</v>
      </c>
      <c r="J367" s="224">
        <v>5</v>
      </c>
      <c r="K367" s="224">
        <v>5</v>
      </c>
      <c r="L367" s="224">
        <v>5</v>
      </c>
      <c r="M367" s="494"/>
      <c r="N367" s="321"/>
    </row>
    <row r="368" spans="1:14" s="322" customFormat="1" x14ac:dyDescent="0.2">
      <c r="A368" s="323"/>
      <c r="B368" s="212"/>
      <c r="C368" s="213" t="s">
        <v>586</v>
      </c>
      <c r="D368" s="214" t="s">
        <v>529</v>
      </c>
      <c r="E368" s="366"/>
      <c r="F368" s="223">
        <v>60</v>
      </c>
      <c r="G368" s="223">
        <v>2</v>
      </c>
      <c r="H368" s="224">
        <v>24</v>
      </c>
      <c r="I368" s="224">
        <v>24</v>
      </c>
      <c r="J368" s="224">
        <v>24</v>
      </c>
      <c r="K368" s="224">
        <v>0</v>
      </c>
      <c r="L368" s="224">
        <v>0</v>
      </c>
      <c r="M368" s="494"/>
      <c r="N368" s="321"/>
    </row>
    <row r="369" spans="1:14" s="322" customFormat="1" x14ac:dyDescent="0.2">
      <c r="A369" s="323"/>
      <c r="B369" s="212"/>
      <c r="C369" s="213">
        <v>637005</v>
      </c>
      <c r="D369" s="214" t="s">
        <v>263</v>
      </c>
      <c r="E369" s="366"/>
      <c r="F369" s="223">
        <v>23.4</v>
      </c>
      <c r="G369" s="223">
        <v>0</v>
      </c>
      <c r="H369" s="224">
        <v>0</v>
      </c>
      <c r="I369" s="224">
        <v>0</v>
      </c>
      <c r="J369" s="224">
        <v>0</v>
      </c>
      <c r="K369" s="224">
        <v>0</v>
      </c>
      <c r="L369" s="224">
        <v>0</v>
      </c>
      <c r="M369" s="494"/>
      <c r="N369" s="321"/>
    </row>
    <row r="370" spans="1:14" s="463" customFormat="1" x14ac:dyDescent="0.2">
      <c r="A370" s="454"/>
      <c r="B370" s="212"/>
      <c r="C370" s="213">
        <v>637012</v>
      </c>
      <c r="D370" s="214" t="s">
        <v>1171</v>
      </c>
      <c r="E370" s="367"/>
      <c r="F370" s="223">
        <v>0</v>
      </c>
      <c r="G370" s="223">
        <v>0</v>
      </c>
      <c r="H370" s="223">
        <v>0</v>
      </c>
      <c r="I370" s="223">
        <v>0</v>
      </c>
      <c r="J370" s="507">
        <v>20</v>
      </c>
      <c r="K370" s="223">
        <v>0</v>
      </c>
      <c r="L370" s="223">
        <v>0</v>
      </c>
      <c r="M370" s="494"/>
      <c r="N370" s="462"/>
    </row>
    <row r="371" spans="1:14" s="322" customFormat="1" x14ac:dyDescent="0.2">
      <c r="A371" s="323"/>
      <c r="B371" s="212"/>
      <c r="C371" s="213">
        <v>6370129</v>
      </c>
      <c r="D371" s="214" t="s">
        <v>770</v>
      </c>
      <c r="E371" s="367"/>
      <c r="F371" s="223">
        <v>8.1</v>
      </c>
      <c r="G371" s="223">
        <v>0</v>
      </c>
      <c r="H371" s="223">
        <v>0</v>
      </c>
      <c r="I371" s="223">
        <v>0</v>
      </c>
      <c r="J371" s="223">
        <v>0</v>
      </c>
      <c r="K371" s="223">
        <v>0</v>
      </c>
      <c r="L371" s="223">
        <v>0</v>
      </c>
      <c r="M371" s="494"/>
      <c r="N371" s="432"/>
    </row>
    <row r="372" spans="1:14" x14ac:dyDescent="0.2">
      <c r="A372" s="208"/>
      <c r="B372" s="212"/>
      <c r="C372" s="213">
        <v>637014</v>
      </c>
      <c r="D372" s="214" t="s">
        <v>551</v>
      </c>
      <c r="E372" s="367"/>
      <c r="F372" s="223">
        <v>0.9</v>
      </c>
      <c r="G372" s="223">
        <v>0.9</v>
      </c>
      <c r="H372" s="223">
        <v>1</v>
      </c>
      <c r="I372" s="223">
        <v>1</v>
      </c>
      <c r="J372" s="223">
        <v>1</v>
      </c>
      <c r="K372" s="223">
        <v>1</v>
      </c>
      <c r="L372" s="223">
        <v>1</v>
      </c>
      <c r="M372" s="207"/>
    </row>
    <row r="373" spans="1:14" s="322" customFormat="1" x14ac:dyDescent="0.2">
      <c r="A373" s="323"/>
      <c r="B373" s="212"/>
      <c r="C373" s="213">
        <v>637016</v>
      </c>
      <c r="D373" s="214" t="s">
        <v>103</v>
      </c>
      <c r="E373" s="367"/>
      <c r="F373" s="223">
        <v>0.2</v>
      </c>
      <c r="G373" s="223">
        <v>0.2</v>
      </c>
      <c r="H373" s="223">
        <v>0.2</v>
      </c>
      <c r="I373" s="223">
        <v>0.2</v>
      </c>
      <c r="J373" s="223">
        <v>0.2</v>
      </c>
      <c r="K373" s="223">
        <v>0.2</v>
      </c>
      <c r="L373" s="223">
        <v>0.2</v>
      </c>
      <c r="M373" s="383"/>
      <c r="N373" s="321"/>
    </row>
    <row r="374" spans="1:14" s="322" customFormat="1" x14ac:dyDescent="0.2">
      <c r="A374" s="320"/>
      <c r="B374" s="212"/>
      <c r="C374" s="213">
        <v>642015</v>
      </c>
      <c r="D374" s="214" t="s">
        <v>111</v>
      </c>
      <c r="E374" s="367"/>
      <c r="F374" s="223">
        <v>0.1</v>
      </c>
      <c r="G374" s="223">
        <v>0.1</v>
      </c>
      <c r="H374" s="223">
        <v>0.2</v>
      </c>
      <c r="I374" s="223">
        <v>0.2</v>
      </c>
      <c r="J374" s="223">
        <v>0.2</v>
      </c>
      <c r="K374" s="223">
        <v>0.2</v>
      </c>
      <c r="L374" s="223">
        <v>0.2</v>
      </c>
      <c r="M374" s="494"/>
      <c r="N374" s="321"/>
    </row>
    <row r="375" spans="1:14" s="322" customFormat="1" x14ac:dyDescent="0.2">
      <c r="A375" s="323"/>
      <c r="B375" s="212"/>
      <c r="C375" s="213">
        <v>6510049</v>
      </c>
      <c r="D375" s="214" t="s">
        <v>911</v>
      </c>
      <c r="E375" s="367"/>
      <c r="F375" s="223">
        <v>105.6</v>
      </c>
      <c r="G375" s="223">
        <v>0</v>
      </c>
      <c r="H375" s="223">
        <v>0</v>
      </c>
      <c r="I375" s="223">
        <v>0</v>
      </c>
      <c r="J375" s="223">
        <v>0</v>
      </c>
      <c r="K375" s="223">
        <v>0</v>
      </c>
      <c r="L375" s="223">
        <v>0</v>
      </c>
      <c r="M375" s="515"/>
      <c r="N375" s="321"/>
    </row>
    <row r="376" spans="1:14" s="322" customFormat="1" x14ac:dyDescent="0.2">
      <c r="A376" s="323"/>
      <c r="B376" s="295"/>
      <c r="C376" s="296"/>
      <c r="D376" s="283" t="s">
        <v>726</v>
      </c>
      <c r="E376" s="299" t="s">
        <v>1031</v>
      </c>
      <c r="F376" s="284">
        <f t="shared" ref="F376" si="108">SUM(F377:F385)</f>
        <v>31.7</v>
      </c>
      <c r="G376" s="284">
        <f>SUM(G377:G385)</f>
        <v>33.099999999999994</v>
      </c>
      <c r="H376" s="284">
        <f>SUM(H377:H385)</f>
        <v>38.700000000000003</v>
      </c>
      <c r="I376" s="284">
        <f>SUM(I377:I385)</f>
        <v>39.700000000000003</v>
      </c>
      <c r="J376" s="284">
        <f t="shared" ref="J376:L376" si="109">SUM(J377:J385)</f>
        <v>37.5</v>
      </c>
      <c r="K376" s="284">
        <f t="shared" si="109"/>
        <v>37.5</v>
      </c>
      <c r="L376" s="284">
        <f t="shared" si="109"/>
        <v>37.5</v>
      </c>
      <c r="N376" s="321"/>
    </row>
    <row r="377" spans="1:14" s="322" customFormat="1" x14ac:dyDescent="0.2">
      <c r="A377" s="323"/>
      <c r="B377" s="212"/>
      <c r="C377" s="213">
        <v>632001</v>
      </c>
      <c r="D377" s="214" t="s">
        <v>778</v>
      </c>
      <c r="E377" s="366"/>
      <c r="F377" s="223">
        <v>1</v>
      </c>
      <c r="G377" s="223">
        <v>1.3</v>
      </c>
      <c r="H377" s="224">
        <v>1.5</v>
      </c>
      <c r="I377" s="224">
        <v>1.5</v>
      </c>
      <c r="J377" s="224">
        <v>1.5</v>
      </c>
      <c r="K377" s="224">
        <v>1.5</v>
      </c>
      <c r="L377" s="224">
        <v>1.5</v>
      </c>
      <c r="M377" s="494"/>
      <c r="N377" s="321"/>
    </row>
    <row r="378" spans="1:14" s="322" customFormat="1" x14ac:dyDescent="0.2">
      <c r="A378" s="323"/>
      <c r="B378" s="212"/>
      <c r="C378" s="213">
        <v>632002</v>
      </c>
      <c r="D378" s="214" t="s">
        <v>779</v>
      </c>
      <c r="E378" s="366"/>
      <c r="F378" s="223">
        <v>28.9</v>
      </c>
      <c r="G378" s="223">
        <v>29.4</v>
      </c>
      <c r="H378" s="224">
        <v>33</v>
      </c>
      <c r="I378" s="224">
        <v>33</v>
      </c>
      <c r="J378" s="224">
        <v>33</v>
      </c>
      <c r="K378" s="224">
        <v>33</v>
      </c>
      <c r="L378" s="224">
        <v>33</v>
      </c>
      <c r="M378" s="494"/>
      <c r="N378" s="321"/>
    </row>
    <row r="379" spans="1:14" s="322" customFormat="1" x14ac:dyDescent="0.2">
      <c r="A379" s="323"/>
      <c r="B379" s="212"/>
      <c r="C379" s="213">
        <v>633006</v>
      </c>
      <c r="D379" s="214" t="s">
        <v>134</v>
      </c>
      <c r="E379" s="366"/>
      <c r="F379" s="223">
        <v>0.2</v>
      </c>
      <c r="G379" s="223">
        <v>0.4</v>
      </c>
      <c r="H379" s="224">
        <v>2</v>
      </c>
      <c r="I379" s="224">
        <v>3</v>
      </c>
      <c r="J379" s="224">
        <v>0.5</v>
      </c>
      <c r="K379" s="224">
        <v>0.5</v>
      </c>
      <c r="L379" s="224">
        <v>0.5</v>
      </c>
      <c r="M379" s="494"/>
      <c r="N379" s="321"/>
    </row>
    <row r="380" spans="1:14" s="322" customFormat="1" x14ac:dyDescent="0.2">
      <c r="A380" s="323"/>
      <c r="B380" s="212"/>
      <c r="C380" s="213">
        <v>634001</v>
      </c>
      <c r="D380" s="214" t="s">
        <v>530</v>
      </c>
      <c r="E380" s="366"/>
      <c r="F380" s="223">
        <v>0</v>
      </c>
      <c r="G380" s="223">
        <v>0</v>
      </c>
      <c r="H380" s="224">
        <v>0.2</v>
      </c>
      <c r="I380" s="224">
        <v>0.2</v>
      </c>
      <c r="J380" s="224">
        <v>0</v>
      </c>
      <c r="K380" s="224">
        <v>0</v>
      </c>
      <c r="L380" s="224">
        <v>0</v>
      </c>
      <c r="M380" s="494"/>
      <c r="N380" s="321"/>
    </row>
    <row r="381" spans="1:14" x14ac:dyDescent="0.2">
      <c r="A381" s="208"/>
      <c r="B381" s="212"/>
      <c r="C381" s="213">
        <v>63500614</v>
      </c>
      <c r="D381" s="214" t="s">
        <v>157</v>
      </c>
      <c r="E381" s="366"/>
      <c r="F381" s="223">
        <v>0</v>
      </c>
      <c r="G381" s="223">
        <v>0</v>
      </c>
      <c r="H381" s="224">
        <v>2</v>
      </c>
      <c r="I381" s="224">
        <v>2</v>
      </c>
      <c r="J381" s="224">
        <v>2</v>
      </c>
      <c r="K381" s="224">
        <v>2</v>
      </c>
      <c r="L381" s="224">
        <v>2</v>
      </c>
      <c r="M381" s="207"/>
    </row>
    <row r="382" spans="1:14" s="322" customFormat="1" x14ac:dyDescent="0.2">
      <c r="A382" s="323"/>
      <c r="B382" s="212"/>
      <c r="C382" s="213">
        <v>637004</v>
      </c>
      <c r="D382" s="214" t="s">
        <v>587</v>
      </c>
      <c r="E382" s="366"/>
      <c r="F382" s="223">
        <v>1.6</v>
      </c>
      <c r="G382" s="223">
        <v>2</v>
      </c>
      <c r="H382" s="224">
        <v>0</v>
      </c>
      <c r="I382" s="224">
        <v>0</v>
      </c>
      <c r="J382" s="224">
        <v>0.5</v>
      </c>
      <c r="K382" s="224">
        <v>0.5</v>
      </c>
      <c r="L382" s="224">
        <v>0.5</v>
      </c>
      <c r="M382" s="494"/>
      <c r="N382" s="321"/>
    </row>
    <row r="383" spans="1:14" s="322" customFormat="1" x14ac:dyDescent="0.2">
      <c r="A383" s="320"/>
      <c r="B383" s="212"/>
      <c r="C383" s="213">
        <v>637011</v>
      </c>
      <c r="D383" s="214" t="s">
        <v>413</v>
      </c>
      <c r="E383" s="366"/>
      <c r="F383" s="223">
        <v>0</v>
      </c>
      <c r="G383" s="223">
        <v>0</v>
      </c>
      <c r="H383" s="224">
        <v>0</v>
      </c>
      <c r="I383" s="224">
        <v>0</v>
      </c>
      <c r="J383" s="224">
        <v>0</v>
      </c>
      <c r="K383" s="224">
        <v>0</v>
      </c>
      <c r="L383" s="224">
        <v>0</v>
      </c>
      <c r="M383" s="494"/>
      <c r="N383" s="321"/>
    </row>
    <row r="384" spans="1:14" s="463" customFormat="1" x14ac:dyDescent="0.2">
      <c r="A384" s="461"/>
      <c r="B384" s="212"/>
      <c r="C384" s="213">
        <v>6370114</v>
      </c>
      <c r="D384" s="214" t="s">
        <v>1113</v>
      </c>
      <c r="E384" s="367"/>
      <c r="F384" s="223">
        <v>0</v>
      </c>
      <c r="G384" s="223">
        <v>0</v>
      </c>
      <c r="H384" s="223">
        <v>0</v>
      </c>
      <c r="I384" s="223">
        <v>0</v>
      </c>
      <c r="J384" s="223">
        <v>0</v>
      </c>
      <c r="K384" s="223">
        <v>0</v>
      </c>
      <c r="L384" s="223">
        <v>0</v>
      </c>
      <c r="M384" s="494"/>
      <c r="N384" s="462"/>
    </row>
    <row r="385" spans="1:14" s="322" customFormat="1" x14ac:dyDescent="0.2">
      <c r="A385" s="323"/>
      <c r="B385" s="212"/>
      <c r="C385" s="213">
        <v>637027</v>
      </c>
      <c r="D385" s="214" t="s">
        <v>654</v>
      </c>
      <c r="E385" s="367"/>
      <c r="F385" s="223">
        <v>0</v>
      </c>
      <c r="G385" s="223">
        <v>0</v>
      </c>
      <c r="H385" s="223">
        <v>0</v>
      </c>
      <c r="I385" s="223">
        <v>0</v>
      </c>
      <c r="J385" s="223">
        <v>0</v>
      </c>
      <c r="K385" s="223">
        <v>0</v>
      </c>
      <c r="L385" s="223">
        <v>0</v>
      </c>
      <c r="M385" s="494"/>
      <c r="N385" s="321"/>
    </row>
    <row r="386" spans="1:14" s="322" customFormat="1" x14ac:dyDescent="0.2">
      <c r="A386" s="323" t="s">
        <v>442</v>
      </c>
      <c r="B386" s="295"/>
      <c r="C386" s="296"/>
      <c r="D386" s="283" t="s">
        <v>159</v>
      </c>
      <c r="E386" s="295" t="s">
        <v>693</v>
      </c>
      <c r="F386" s="284">
        <f>SUM(F387:F391)</f>
        <v>0.7</v>
      </c>
      <c r="G386" s="284">
        <f>SUM(G387:G393)</f>
        <v>0</v>
      </c>
      <c r="H386" s="284">
        <f>SUM(H387:H391)</f>
        <v>1.5</v>
      </c>
      <c r="I386" s="284">
        <f>SUM(I387:I391)</f>
        <v>1.5</v>
      </c>
      <c r="J386" s="284">
        <f t="shared" ref="J386:L386" si="110">SUM(J387:J391)</f>
        <v>1.5</v>
      </c>
      <c r="K386" s="284">
        <f t="shared" si="110"/>
        <v>1.5</v>
      </c>
      <c r="L386" s="284">
        <f t="shared" si="110"/>
        <v>1.5</v>
      </c>
      <c r="M386" s="494"/>
      <c r="N386" s="321"/>
    </row>
    <row r="387" spans="1:14" x14ac:dyDescent="0.2">
      <c r="A387" s="208"/>
      <c r="B387" s="216"/>
      <c r="C387" s="213">
        <v>632001</v>
      </c>
      <c r="D387" s="214" t="s">
        <v>780</v>
      </c>
      <c r="E387" s="367"/>
      <c r="F387" s="223">
        <v>0</v>
      </c>
      <c r="G387" s="223">
        <v>0</v>
      </c>
      <c r="H387" s="223">
        <v>0</v>
      </c>
      <c r="I387" s="223">
        <v>0</v>
      </c>
      <c r="J387" s="223">
        <v>0</v>
      </c>
      <c r="K387" s="223">
        <v>0</v>
      </c>
      <c r="L387" s="223">
        <v>0</v>
      </c>
      <c r="M387" s="207"/>
    </row>
    <row r="388" spans="1:14" s="322" customFormat="1" x14ac:dyDescent="0.2">
      <c r="A388" s="323"/>
      <c r="B388" s="212"/>
      <c r="C388" s="213">
        <v>633006</v>
      </c>
      <c r="D388" s="214" t="s">
        <v>781</v>
      </c>
      <c r="E388" s="366"/>
      <c r="F388" s="223">
        <v>0</v>
      </c>
      <c r="G388" s="223">
        <v>0</v>
      </c>
      <c r="H388" s="224">
        <v>0</v>
      </c>
      <c r="I388" s="224">
        <v>0</v>
      </c>
      <c r="J388" s="224">
        <v>0</v>
      </c>
      <c r="K388" s="224">
        <v>0</v>
      </c>
      <c r="L388" s="224">
        <v>0</v>
      </c>
      <c r="M388" s="494"/>
      <c r="N388" s="321"/>
    </row>
    <row r="389" spans="1:14" s="322" customFormat="1" x14ac:dyDescent="0.2">
      <c r="A389" s="320"/>
      <c r="B389" s="212"/>
      <c r="C389" s="213">
        <v>63500610</v>
      </c>
      <c r="D389" s="214" t="s">
        <v>337</v>
      </c>
      <c r="E389" s="366"/>
      <c r="F389" s="223">
        <v>0</v>
      </c>
      <c r="G389" s="223">
        <v>0</v>
      </c>
      <c r="H389" s="224">
        <v>0</v>
      </c>
      <c r="I389" s="224">
        <v>0</v>
      </c>
      <c r="J389" s="224">
        <v>0</v>
      </c>
      <c r="K389" s="224">
        <v>0</v>
      </c>
      <c r="L389" s="224">
        <v>0</v>
      </c>
      <c r="M389" s="494"/>
      <c r="N389" s="321"/>
    </row>
    <row r="390" spans="1:14" s="463" customFormat="1" x14ac:dyDescent="0.2">
      <c r="A390" s="461"/>
      <c r="B390" s="212"/>
      <c r="C390" s="213">
        <v>637011</v>
      </c>
      <c r="D390" s="214" t="s">
        <v>1114</v>
      </c>
      <c r="E390" s="366"/>
      <c r="F390" s="223">
        <v>0</v>
      </c>
      <c r="G390" s="223">
        <v>0</v>
      </c>
      <c r="H390" s="224">
        <v>0</v>
      </c>
      <c r="I390" s="224">
        <v>0</v>
      </c>
      <c r="J390" s="224">
        <v>0</v>
      </c>
      <c r="K390" s="224">
        <v>0</v>
      </c>
      <c r="L390" s="224">
        <v>0</v>
      </c>
      <c r="M390" s="494"/>
      <c r="N390" s="462"/>
    </row>
    <row r="391" spans="1:14" x14ac:dyDescent="0.2">
      <c r="A391" s="208"/>
      <c r="B391" s="212"/>
      <c r="C391" s="213">
        <v>637015</v>
      </c>
      <c r="D391" s="214" t="s">
        <v>418</v>
      </c>
      <c r="E391" s="366"/>
      <c r="F391" s="223">
        <v>0.7</v>
      </c>
      <c r="G391" s="223">
        <v>0</v>
      </c>
      <c r="H391" s="224">
        <v>1.5</v>
      </c>
      <c r="I391" s="224">
        <v>1.5</v>
      </c>
      <c r="J391" s="224">
        <v>1.5</v>
      </c>
      <c r="K391" s="224">
        <v>1.5</v>
      </c>
      <c r="L391" s="224">
        <v>1.5</v>
      </c>
      <c r="M391" s="494"/>
    </row>
    <row r="392" spans="1:14" x14ac:dyDescent="0.2">
      <c r="A392" s="208"/>
      <c r="B392" s="212"/>
      <c r="C392" s="213">
        <v>637027</v>
      </c>
      <c r="D392" s="214" t="s">
        <v>171</v>
      </c>
      <c r="E392" s="366"/>
      <c r="F392" s="223">
        <v>0</v>
      </c>
      <c r="G392" s="223">
        <v>0</v>
      </c>
      <c r="H392" s="223">
        <v>0</v>
      </c>
      <c r="I392" s="223">
        <v>0</v>
      </c>
      <c r="J392" s="223">
        <v>0</v>
      </c>
      <c r="K392" s="223">
        <v>0</v>
      </c>
      <c r="L392" s="223">
        <v>0</v>
      </c>
      <c r="M392" s="494"/>
    </row>
    <row r="393" spans="1:14" x14ac:dyDescent="0.2">
      <c r="A393" s="208"/>
      <c r="B393" s="212"/>
      <c r="C393" s="213">
        <v>620</v>
      </c>
      <c r="D393" s="214" t="s">
        <v>1115</v>
      </c>
      <c r="E393" s="366"/>
      <c r="F393" s="223">
        <v>0</v>
      </c>
      <c r="G393" s="223">
        <v>0</v>
      </c>
      <c r="H393" s="223">
        <v>0</v>
      </c>
      <c r="I393" s="223">
        <v>0</v>
      </c>
      <c r="J393" s="223">
        <v>0</v>
      </c>
      <c r="K393" s="223">
        <v>0</v>
      </c>
      <c r="L393" s="223">
        <v>0</v>
      </c>
      <c r="M393" s="494"/>
    </row>
    <row r="394" spans="1:14" s="322" customFormat="1" x14ac:dyDescent="0.2">
      <c r="A394" s="323"/>
      <c r="B394" s="295"/>
      <c r="C394" s="296"/>
      <c r="D394" s="283" t="s">
        <v>161</v>
      </c>
      <c r="E394" s="295" t="s">
        <v>694</v>
      </c>
      <c r="F394" s="284">
        <f t="shared" ref="F394" si="111">SUM(F395:F397)</f>
        <v>165</v>
      </c>
      <c r="G394" s="284">
        <f>SUM(G395:G397)</f>
        <v>189</v>
      </c>
      <c r="H394" s="284">
        <f t="shared" ref="H394" si="112">SUM(H395:H397)</f>
        <v>363.59999999999997</v>
      </c>
      <c r="I394" s="284">
        <f t="shared" ref="I394:L394" si="113">SUM(I395:I397)</f>
        <v>285</v>
      </c>
      <c r="J394" s="284">
        <f t="shared" si="113"/>
        <v>376.79999999999995</v>
      </c>
      <c r="K394" s="284">
        <f t="shared" si="113"/>
        <v>400.29999999999995</v>
      </c>
      <c r="L394" s="284">
        <f t="shared" si="113"/>
        <v>411.29999999999995</v>
      </c>
      <c r="M394" s="515"/>
      <c r="N394" s="321"/>
    </row>
    <row r="395" spans="1:14" s="322" customFormat="1" x14ac:dyDescent="0.2">
      <c r="A395" s="320"/>
      <c r="B395" s="212">
        <v>610</v>
      </c>
      <c r="C395" s="213"/>
      <c r="D395" s="214" t="s">
        <v>115</v>
      </c>
      <c r="E395" s="366"/>
      <c r="F395" s="223">
        <v>78.400000000000006</v>
      </c>
      <c r="G395" s="223">
        <v>93.1</v>
      </c>
      <c r="H395" s="224">
        <v>140</v>
      </c>
      <c r="I395" s="224">
        <v>122</v>
      </c>
      <c r="J395" s="224">
        <v>153</v>
      </c>
      <c r="K395" s="224">
        <v>161</v>
      </c>
      <c r="L395" s="224">
        <v>169</v>
      </c>
      <c r="M395" s="494"/>
      <c r="N395" s="321"/>
    </row>
    <row r="396" spans="1:14" s="322" customFormat="1" x14ac:dyDescent="0.2">
      <c r="A396" s="323"/>
      <c r="B396" s="212">
        <v>620</v>
      </c>
      <c r="C396" s="213"/>
      <c r="D396" s="214" t="s">
        <v>116</v>
      </c>
      <c r="E396" s="366"/>
      <c r="F396" s="223">
        <v>24.4</v>
      </c>
      <c r="G396" s="223">
        <v>31.6</v>
      </c>
      <c r="H396" s="224">
        <v>64.599999999999994</v>
      </c>
      <c r="I396" s="224">
        <v>45</v>
      </c>
      <c r="J396" s="224">
        <v>56.5</v>
      </c>
      <c r="K396" s="224">
        <v>59</v>
      </c>
      <c r="L396" s="224">
        <v>62</v>
      </c>
      <c r="M396" s="494"/>
      <c r="N396" s="321"/>
    </row>
    <row r="397" spans="1:14" s="322" customFormat="1" x14ac:dyDescent="0.2">
      <c r="A397" s="323"/>
      <c r="B397" s="212">
        <v>630</v>
      </c>
      <c r="C397" s="221"/>
      <c r="D397" s="222" t="s">
        <v>162</v>
      </c>
      <c r="E397" s="254"/>
      <c r="F397" s="225">
        <f t="shared" ref="F397" si="114">SUM(F398:F439)</f>
        <v>62.2</v>
      </c>
      <c r="G397" s="225">
        <f>SUM(G398:G439)</f>
        <v>64.3</v>
      </c>
      <c r="H397" s="225">
        <f>SUM(H398:H439)</f>
        <v>158.99999999999997</v>
      </c>
      <c r="I397" s="225">
        <f t="shared" ref="I397:L397" si="115">SUM(I398:I439)</f>
        <v>117.99999999999997</v>
      </c>
      <c r="J397" s="225">
        <f t="shared" si="115"/>
        <v>167.29999999999995</v>
      </c>
      <c r="K397" s="225">
        <f t="shared" si="115"/>
        <v>180.29999999999995</v>
      </c>
      <c r="L397" s="225">
        <f t="shared" si="115"/>
        <v>180.29999999999995</v>
      </c>
      <c r="M397" s="494"/>
      <c r="N397" s="321"/>
    </row>
    <row r="398" spans="1:14" s="322" customFormat="1" x14ac:dyDescent="0.2">
      <c r="A398" s="323"/>
      <c r="B398" s="216"/>
      <c r="C398" s="213">
        <v>631001</v>
      </c>
      <c r="D398" s="214" t="s">
        <v>129</v>
      </c>
      <c r="E398" s="366"/>
      <c r="F398" s="223">
        <v>0.1</v>
      </c>
      <c r="G398" s="223">
        <v>0.1</v>
      </c>
      <c r="H398" s="224">
        <v>0.5</v>
      </c>
      <c r="I398" s="224">
        <v>0.5</v>
      </c>
      <c r="J398" s="224">
        <v>0.5</v>
      </c>
      <c r="K398" s="224">
        <v>0.5</v>
      </c>
      <c r="L398" s="224">
        <v>0.5</v>
      </c>
      <c r="M398" s="494"/>
      <c r="N398" s="321"/>
    </row>
    <row r="399" spans="1:14" s="322" customFormat="1" x14ac:dyDescent="0.2">
      <c r="A399" s="323"/>
      <c r="B399" s="212"/>
      <c r="C399" s="213">
        <v>6320011</v>
      </c>
      <c r="D399" s="214" t="s">
        <v>782</v>
      </c>
      <c r="E399" s="366"/>
      <c r="F399" s="223">
        <v>4.4000000000000004</v>
      </c>
      <c r="G399" s="223">
        <v>3.2</v>
      </c>
      <c r="H399" s="224">
        <v>5</v>
      </c>
      <c r="I399" s="224">
        <v>5</v>
      </c>
      <c r="J399" s="224">
        <v>6</v>
      </c>
      <c r="K399" s="224">
        <v>6</v>
      </c>
      <c r="L399" s="224">
        <v>6</v>
      </c>
      <c r="M399" s="494"/>
      <c r="N399" s="321"/>
    </row>
    <row r="400" spans="1:14" s="463" customFormat="1" x14ac:dyDescent="0.2">
      <c r="A400" s="454"/>
      <c r="B400" s="212"/>
      <c r="C400" s="213">
        <v>6320013</v>
      </c>
      <c r="D400" s="214" t="s">
        <v>783</v>
      </c>
      <c r="E400" s="366"/>
      <c r="F400" s="223">
        <v>2.4</v>
      </c>
      <c r="G400" s="223">
        <v>2.5</v>
      </c>
      <c r="H400" s="224">
        <v>3</v>
      </c>
      <c r="I400" s="224">
        <v>3</v>
      </c>
      <c r="J400" s="224">
        <v>3</v>
      </c>
      <c r="K400" s="224">
        <v>3</v>
      </c>
      <c r="L400" s="224">
        <v>3</v>
      </c>
      <c r="M400" s="515"/>
      <c r="N400" s="462"/>
    </row>
    <row r="401" spans="1:14" s="322" customFormat="1" x14ac:dyDescent="0.2">
      <c r="A401" s="323"/>
      <c r="B401" s="212"/>
      <c r="C401" s="213">
        <v>632002</v>
      </c>
      <c r="D401" s="214" t="s">
        <v>164</v>
      </c>
      <c r="E401" s="366"/>
      <c r="F401" s="223">
        <v>1.4</v>
      </c>
      <c r="G401" s="223">
        <v>0.9</v>
      </c>
      <c r="H401" s="224">
        <v>1.5</v>
      </c>
      <c r="I401" s="224">
        <v>1.5</v>
      </c>
      <c r="J401" s="224">
        <v>1.5</v>
      </c>
      <c r="K401" s="224">
        <v>1.5</v>
      </c>
      <c r="L401" s="224">
        <v>1.5</v>
      </c>
      <c r="M401" s="494"/>
      <c r="N401" s="321"/>
    </row>
    <row r="402" spans="1:14" s="322" customFormat="1" x14ac:dyDescent="0.2">
      <c r="A402" s="323"/>
      <c r="B402" s="212"/>
      <c r="C402" s="213">
        <v>632005</v>
      </c>
      <c r="D402" s="214" t="s">
        <v>130</v>
      </c>
      <c r="E402" s="366"/>
      <c r="F402" s="223">
        <v>0.7</v>
      </c>
      <c r="G402" s="223">
        <v>0.8</v>
      </c>
      <c r="H402" s="224">
        <v>0.7</v>
      </c>
      <c r="I402" s="224">
        <v>0.7</v>
      </c>
      <c r="J402" s="224">
        <v>0.7</v>
      </c>
      <c r="K402" s="224">
        <v>0.7</v>
      </c>
      <c r="L402" s="224">
        <v>0.7</v>
      </c>
      <c r="M402" s="534"/>
      <c r="N402" s="321"/>
    </row>
    <row r="403" spans="1:14" s="322" customFormat="1" x14ac:dyDescent="0.2">
      <c r="A403" s="323"/>
      <c r="B403" s="212"/>
      <c r="C403" s="213">
        <v>632004</v>
      </c>
      <c r="D403" s="214" t="s">
        <v>62</v>
      </c>
      <c r="E403" s="366"/>
      <c r="F403" s="223">
        <v>0</v>
      </c>
      <c r="G403" s="223">
        <v>0</v>
      </c>
      <c r="H403" s="224">
        <v>0.2</v>
      </c>
      <c r="I403" s="224">
        <v>0.2</v>
      </c>
      <c r="J403" s="224">
        <v>0.2</v>
      </c>
      <c r="K403" s="224">
        <v>0.2</v>
      </c>
      <c r="L403" s="224">
        <v>0.2</v>
      </c>
      <c r="M403" s="383"/>
      <c r="N403" s="321"/>
    </row>
    <row r="404" spans="1:14" s="322" customFormat="1" x14ac:dyDescent="0.2">
      <c r="A404" s="323"/>
      <c r="B404" s="212"/>
      <c r="C404" s="213">
        <v>633001</v>
      </c>
      <c r="D404" s="214" t="s">
        <v>64</v>
      </c>
      <c r="E404" s="366"/>
      <c r="F404" s="223">
        <v>0</v>
      </c>
      <c r="G404" s="223">
        <v>0</v>
      </c>
      <c r="H404" s="224">
        <v>0</v>
      </c>
      <c r="I404" s="224">
        <v>1</v>
      </c>
      <c r="J404" s="224">
        <v>1</v>
      </c>
      <c r="K404" s="224">
        <v>1</v>
      </c>
      <c r="L404" s="224">
        <v>1</v>
      </c>
      <c r="M404" s="383"/>
      <c r="N404" s="321"/>
    </row>
    <row r="405" spans="1:14" s="322" customFormat="1" x14ac:dyDescent="0.2">
      <c r="A405" s="323"/>
      <c r="B405" s="212"/>
      <c r="C405" s="213">
        <v>633002</v>
      </c>
      <c r="D405" s="214" t="s">
        <v>132</v>
      </c>
      <c r="E405" s="366"/>
      <c r="F405" s="223">
        <v>0</v>
      </c>
      <c r="G405" s="223">
        <v>0.2</v>
      </c>
      <c r="H405" s="224">
        <v>0.1</v>
      </c>
      <c r="I405" s="224">
        <v>0.1</v>
      </c>
      <c r="J405" s="224">
        <v>0.3</v>
      </c>
      <c r="K405" s="224">
        <v>0.3</v>
      </c>
      <c r="L405" s="224">
        <v>0.3</v>
      </c>
      <c r="M405" s="494"/>
      <c r="N405" s="321"/>
    </row>
    <row r="406" spans="1:14" s="322" customFormat="1" x14ac:dyDescent="0.2">
      <c r="A406" s="323"/>
      <c r="B406" s="212"/>
      <c r="C406" s="213">
        <v>633004</v>
      </c>
      <c r="D406" s="214" t="s">
        <v>588</v>
      </c>
      <c r="E406" s="366"/>
      <c r="F406" s="223">
        <v>4.5999999999999996</v>
      </c>
      <c r="G406" s="223">
        <v>3.7</v>
      </c>
      <c r="H406" s="224">
        <v>10</v>
      </c>
      <c r="I406" s="224">
        <v>6</v>
      </c>
      <c r="J406" s="564">
        <v>9</v>
      </c>
      <c r="K406" s="224">
        <v>15</v>
      </c>
      <c r="L406" s="224">
        <v>15</v>
      </c>
      <c r="M406" s="494"/>
      <c r="N406" s="321"/>
    </row>
    <row r="407" spans="1:14" s="322" customFormat="1" x14ac:dyDescent="0.2">
      <c r="A407" s="323"/>
      <c r="B407" s="212"/>
      <c r="C407" s="213">
        <v>63300610</v>
      </c>
      <c r="D407" s="214" t="s">
        <v>590</v>
      </c>
      <c r="E407" s="366"/>
      <c r="F407" s="223">
        <v>0</v>
      </c>
      <c r="G407" s="223">
        <v>0.6</v>
      </c>
      <c r="H407" s="224">
        <v>5</v>
      </c>
      <c r="I407" s="224">
        <v>5</v>
      </c>
      <c r="J407" s="224">
        <v>5</v>
      </c>
      <c r="K407" s="224">
        <v>5</v>
      </c>
      <c r="L407" s="224">
        <v>5</v>
      </c>
      <c r="M407" s="494"/>
      <c r="N407" s="321"/>
    </row>
    <row r="408" spans="1:14" s="322" customFormat="1" x14ac:dyDescent="0.2">
      <c r="A408" s="323"/>
      <c r="B408" s="212"/>
      <c r="C408" s="213">
        <v>63300611</v>
      </c>
      <c r="D408" s="214" t="s">
        <v>933</v>
      </c>
      <c r="E408" s="366"/>
      <c r="F408" s="223">
        <v>2.2000000000000002</v>
      </c>
      <c r="G408" s="223">
        <v>0</v>
      </c>
      <c r="H408" s="224">
        <v>5</v>
      </c>
      <c r="I408" s="224">
        <v>5</v>
      </c>
      <c r="J408" s="564">
        <v>10</v>
      </c>
      <c r="K408" s="224">
        <v>15</v>
      </c>
      <c r="L408" s="224">
        <v>15</v>
      </c>
      <c r="M408" s="494"/>
      <c r="N408" s="321"/>
    </row>
    <row r="409" spans="1:14" s="322" customFormat="1" x14ac:dyDescent="0.2">
      <c r="A409" s="323"/>
      <c r="B409" s="212"/>
      <c r="C409" s="213">
        <v>633006</v>
      </c>
      <c r="D409" s="214" t="s">
        <v>946</v>
      </c>
      <c r="E409" s="366"/>
      <c r="F409" s="223">
        <v>0</v>
      </c>
      <c r="G409" s="223">
        <v>3.2</v>
      </c>
      <c r="H409" s="224">
        <v>4</v>
      </c>
      <c r="I409" s="224">
        <v>4</v>
      </c>
      <c r="J409" s="224">
        <v>5</v>
      </c>
      <c r="K409" s="224">
        <v>5</v>
      </c>
      <c r="L409" s="224">
        <v>5</v>
      </c>
      <c r="M409" s="494"/>
      <c r="N409" s="321"/>
    </row>
    <row r="410" spans="1:14" s="322" customFormat="1" x14ac:dyDescent="0.2">
      <c r="A410" s="323"/>
      <c r="B410" s="212"/>
      <c r="C410" s="213">
        <v>6330064</v>
      </c>
      <c r="D410" s="214" t="s">
        <v>339</v>
      </c>
      <c r="E410" s="366"/>
      <c r="F410" s="223">
        <v>0</v>
      </c>
      <c r="G410" s="223">
        <v>0</v>
      </c>
      <c r="H410" s="224">
        <v>2</v>
      </c>
      <c r="I410" s="224">
        <v>2</v>
      </c>
      <c r="J410" s="224">
        <v>2</v>
      </c>
      <c r="K410" s="224">
        <v>2</v>
      </c>
      <c r="L410" s="224">
        <v>2</v>
      </c>
      <c r="M410" s="494"/>
      <c r="N410" s="321"/>
    </row>
    <row r="411" spans="1:14" s="322" customFormat="1" x14ac:dyDescent="0.2">
      <c r="A411" s="323"/>
      <c r="B411" s="216"/>
      <c r="C411" s="213">
        <v>6330065</v>
      </c>
      <c r="D411" s="214" t="s">
        <v>134</v>
      </c>
      <c r="E411" s="366"/>
      <c r="F411" s="223">
        <v>7.3</v>
      </c>
      <c r="G411" s="223">
        <v>9.4</v>
      </c>
      <c r="H411" s="224">
        <v>10</v>
      </c>
      <c r="I411" s="224">
        <v>10</v>
      </c>
      <c r="J411" s="564">
        <v>15</v>
      </c>
      <c r="K411" s="224">
        <v>10</v>
      </c>
      <c r="L411" s="224">
        <v>10</v>
      </c>
      <c r="M411" s="494"/>
      <c r="N411" s="321"/>
    </row>
    <row r="412" spans="1:14" s="322" customFormat="1" x14ac:dyDescent="0.2">
      <c r="A412" s="323"/>
      <c r="B412" s="216"/>
      <c r="C412" s="213">
        <v>633010</v>
      </c>
      <c r="D412" s="214" t="s">
        <v>299</v>
      </c>
      <c r="E412" s="366"/>
      <c r="F412" s="223">
        <v>0</v>
      </c>
      <c r="G412" s="223">
        <v>0.5</v>
      </c>
      <c r="H412" s="224">
        <v>1</v>
      </c>
      <c r="I412" s="224">
        <v>1</v>
      </c>
      <c r="J412" s="224">
        <v>3</v>
      </c>
      <c r="K412" s="224">
        <v>3</v>
      </c>
      <c r="L412" s="224">
        <v>3</v>
      </c>
      <c r="M412" s="494"/>
      <c r="N412" s="321"/>
    </row>
    <row r="413" spans="1:14" s="322" customFormat="1" x14ac:dyDescent="0.2">
      <c r="A413" s="323"/>
      <c r="B413" s="216"/>
      <c r="C413" s="213">
        <v>634001</v>
      </c>
      <c r="D413" s="214" t="s">
        <v>137</v>
      </c>
      <c r="E413" s="366"/>
      <c r="F413" s="223">
        <v>7.6</v>
      </c>
      <c r="G413" s="223">
        <v>9.6999999999999993</v>
      </c>
      <c r="H413" s="224">
        <v>16</v>
      </c>
      <c r="I413" s="224">
        <v>16</v>
      </c>
      <c r="J413" s="224">
        <v>20</v>
      </c>
      <c r="K413" s="224">
        <v>20</v>
      </c>
      <c r="L413" s="224">
        <v>20</v>
      </c>
      <c r="M413" s="494"/>
      <c r="N413" s="321"/>
    </row>
    <row r="414" spans="1:14" s="322" customFormat="1" x14ac:dyDescent="0.2">
      <c r="A414" s="323"/>
      <c r="B414" s="216"/>
      <c r="C414" s="213">
        <v>634002</v>
      </c>
      <c r="D414" s="214" t="s">
        <v>589</v>
      </c>
      <c r="E414" s="366"/>
      <c r="F414" s="223">
        <v>8.3000000000000007</v>
      </c>
      <c r="G414" s="223">
        <v>9</v>
      </c>
      <c r="H414" s="224">
        <v>10</v>
      </c>
      <c r="I414" s="224">
        <v>10</v>
      </c>
      <c r="J414" s="564">
        <v>15</v>
      </c>
      <c r="K414" s="224">
        <v>20</v>
      </c>
      <c r="L414" s="224">
        <v>20</v>
      </c>
      <c r="M414" s="383"/>
      <c r="N414" s="321"/>
    </row>
    <row r="415" spans="1:14" s="322" customFormat="1" x14ac:dyDescent="0.2">
      <c r="A415" s="323"/>
      <c r="B415" s="216"/>
      <c r="C415" s="213">
        <v>634003</v>
      </c>
      <c r="D415" s="214" t="s">
        <v>264</v>
      </c>
      <c r="E415" s="366"/>
      <c r="F415" s="223">
        <v>2</v>
      </c>
      <c r="G415" s="223">
        <v>1.6</v>
      </c>
      <c r="H415" s="224">
        <v>2.1</v>
      </c>
      <c r="I415" s="224">
        <v>2.1</v>
      </c>
      <c r="J415" s="224">
        <v>2.1</v>
      </c>
      <c r="K415" s="224">
        <v>2.1</v>
      </c>
      <c r="L415" s="224">
        <v>2.1</v>
      </c>
      <c r="M415" s="383"/>
      <c r="N415" s="321"/>
    </row>
    <row r="416" spans="1:14" s="322" customFormat="1" x14ac:dyDescent="0.2">
      <c r="A416" s="323"/>
      <c r="B416" s="216"/>
      <c r="C416" s="213">
        <v>634004</v>
      </c>
      <c r="D416" s="214" t="s">
        <v>80</v>
      </c>
      <c r="E416" s="366"/>
      <c r="F416" s="223">
        <v>0.6</v>
      </c>
      <c r="G416" s="223">
        <v>0</v>
      </c>
      <c r="H416" s="224">
        <v>0.3</v>
      </c>
      <c r="I416" s="224">
        <v>0.3</v>
      </c>
      <c r="J416" s="224">
        <v>0.3</v>
      </c>
      <c r="K416" s="224">
        <v>0.3</v>
      </c>
      <c r="L416" s="224">
        <v>0.3</v>
      </c>
      <c r="M416" s="494"/>
      <c r="N416" s="321"/>
    </row>
    <row r="417" spans="1:14" s="322" customFormat="1" x14ac:dyDescent="0.2">
      <c r="A417" s="323"/>
      <c r="B417" s="216"/>
      <c r="C417" s="213">
        <v>634005</v>
      </c>
      <c r="D417" s="214" t="s">
        <v>621</v>
      </c>
      <c r="E417" s="366"/>
      <c r="F417" s="223">
        <v>0.1</v>
      </c>
      <c r="G417" s="223">
        <v>0.2</v>
      </c>
      <c r="H417" s="224">
        <v>0.3</v>
      </c>
      <c r="I417" s="224">
        <v>0.3</v>
      </c>
      <c r="J417" s="224">
        <v>0.3</v>
      </c>
      <c r="K417" s="224">
        <v>0.3</v>
      </c>
      <c r="L417" s="224">
        <v>0.3</v>
      </c>
      <c r="M417" s="494"/>
      <c r="N417" s="321"/>
    </row>
    <row r="418" spans="1:14" s="322" customFormat="1" x14ac:dyDescent="0.2">
      <c r="A418" s="323"/>
      <c r="B418" s="216"/>
      <c r="C418" s="213">
        <v>635004</v>
      </c>
      <c r="D418" s="214" t="s">
        <v>362</v>
      </c>
      <c r="E418" s="366"/>
      <c r="F418" s="223">
        <v>1.2</v>
      </c>
      <c r="G418" s="223">
        <v>2.9</v>
      </c>
      <c r="H418" s="224">
        <v>10</v>
      </c>
      <c r="I418" s="224">
        <v>10</v>
      </c>
      <c r="J418" s="564">
        <v>13</v>
      </c>
      <c r="K418" s="224">
        <v>15</v>
      </c>
      <c r="L418" s="224">
        <v>15</v>
      </c>
      <c r="M418" s="383"/>
      <c r="N418" s="321"/>
    </row>
    <row r="419" spans="1:14" s="322" customFormat="1" x14ac:dyDescent="0.2">
      <c r="A419" s="323"/>
      <c r="B419" s="216"/>
      <c r="C419" s="213">
        <v>63500611</v>
      </c>
      <c r="D419" s="214" t="s">
        <v>167</v>
      </c>
      <c r="E419" s="366"/>
      <c r="F419" s="223">
        <v>0</v>
      </c>
      <c r="G419" s="223">
        <v>0</v>
      </c>
      <c r="H419" s="224">
        <v>2</v>
      </c>
      <c r="I419" s="224">
        <v>2</v>
      </c>
      <c r="J419" s="224">
        <v>4</v>
      </c>
      <c r="K419" s="224">
        <v>4</v>
      </c>
      <c r="L419" s="224">
        <v>4</v>
      </c>
      <c r="M419" s="383"/>
      <c r="N419" s="321"/>
    </row>
    <row r="420" spans="1:14" s="322" customFormat="1" x14ac:dyDescent="0.2">
      <c r="A420" s="323"/>
      <c r="B420" s="216"/>
      <c r="C420" s="213">
        <v>63500612</v>
      </c>
      <c r="D420" s="214" t="s">
        <v>168</v>
      </c>
      <c r="E420" s="366"/>
      <c r="F420" s="223">
        <v>0</v>
      </c>
      <c r="G420" s="223">
        <v>0.4</v>
      </c>
      <c r="H420" s="224">
        <v>0.5</v>
      </c>
      <c r="I420" s="224">
        <v>0.5</v>
      </c>
      <c r="J420" s="224">
        <v>2</v>
      </c>
      <c r="K420" s="224">
        <v>2</v>
      </c>
      <c r="L420" s="224">
        <v>2</v>
      </c>
      <c r="M420" s="494"/>
      <c r="N420" s="321"/>
    </row>
    <row r="421" spans="1:14" s="322" customFormat="1" x14ac:dyDescent="0.2">
      <c r="A421" s="323"/>
      <c r="B421" s="216"/>
      <c r="C421" s="213">
        <v>63500616</v>
      </c>
      <c r="D421" s="214" t="s">
        <v>606</v>
      </c>
      <c r="E421" s="366"/>
      <c r="F421" s="223">
        <v>0.8</v>
      </c>
      <c r="G421" s="223">
        <v>2.2999999999999998</v>
      </c>
      <c r="H421" s="224">
        <v>3</v>
      </c>
      <c r="I421" s="224">
        <v>3</v>
      </c>
      <c r="J421" s="224">
        <v>5</v>
      </c>
      <c r="K421" s="224">
        <v>5</v>
      </c>
      <c r="L421" s="224">
        <v>5</v>
      </c>
      <c r="M421" s="383"/>
      <c r="N421" s="321"/>
    </row>
    <row r="422" spans="1:14" s="322" customFormat="1" x14ac:dyDescent="0.2">
      <c r="A422" s="323"/>
      <c r="B422" s="216"/>
      <c r="C422" s="213">
        <v>63500619</v>
      </c>
      <c r="D422" s="214" t="s">
        <v>604</v>
      </c>
      <c r="E422" s="366"/>
      <c r="F422" s="223">
        <v>0</v>
      </c>
      <c r="G422" s="223">
        <v>0</v>
      </c>
      <c r="H422" s="224">
        <v>1</v>
      </c>
      <c r="I422" s="224">
        <v>1</v>
      </c>
      <c r="J422" s="224">
        <v>3</v>
      </c>
      <c r="K422" s="224">
        <v>3</v>
      </c>
      <c r="L422" s="224">
        <v>3</v>
      </c>
      <c r="M422" s="383"/>
      <c r="N422" s="321"/>
    </row>
    <row r="423" spans="1:14" s="322" customFormat="1" x14ac:dyDescent="0.2">
      <c r="A423" s="323"/>
      <c r="B423" s="216"/>
      <c r="C423" s="213">
        <v>63500620</v>
      </c>
      <c r="D423" s="214" t="s">
        <v>170</v>
      </c>
      <c r="E423" s="366"/>
      <c r="F423" s="223">
        <v>0</v>
      </c>
      <c r="G423" s="223">
        <v>0</v>
      </c>
      <c r="H423" s="224">
        <v>2</v>
      </c>
      <c r="I423" s="224">
        <v>2</v>
      </c>
      <c r="J423" s="224">
        <v>3</v>
      </c>
      <c r="K423" s="224">
        <v>3</v>
      </c>
      <c r="L423" s="224">
        <v>3</v>
      </c>
      <c r="M423" s="494"/>
      <c r="N423" s="321"/>
    </row>
    <row r="424" spans="1:14" s="322" customFormat="1" x14ac:dyDescent="0.2">
      <c r="A424" s="323"/>
      <c r="B424" s="216"/>
      <c r="C424" s="213">
        <v>6360011</v>
      </c>
      <c r="D424" s="214" t="s">
        <v>414</v>
      </c>
      <c r="E424" s="366"/>
      <c r="F424" s="223">
        <v>0.4</v>
      </c>
      <c r="G424" s="223">
        <v>0.3</v>
      </c>
      <c r="H424" s="224">
        <v>0.5</v>
      </c>
      <c r="I424" s="224">
        <v>0.5</v>
      </c>
      <c r="J424" s="224">
        <v>0.5</v>
      </c>
      <c r="K424" s="224">
        <v>0.5</v>
      </c>
      <c r="L424" s="224">
        <v>0.5</v>
      </c>
      <c r="M424" s="494"/>
      <c r="N424" s="321"/>
    </row>
    <row r="425" spans="1:14" s="322" customFormat="1" x14ac:dyDescent="0.2">
      <c r="A425" s="323"/>
      <c r="B425" s="216"/>
      <c r="C425" s="213">
        <v>636002</v>
      </c>
      <c r="D425" s="214" t="s">
        <v>546</v>
      </c>
      <c r="E425" s="366"/>
      <c r="F425" s="223">
        <v>7.5</v>
      </c>
      <c r="G425" s="223">
        <v>0.1</v>
      </c>
      <c r="H425" s="224">
        <v>7</v>
      </c>
      <c r="I425" s="224">
        <v>7</v>
      </c>
      <c r="J425" s="224">
        <v>3.2</v>
      </c>
      <c r="K425" s="224">
        <v>3.2</v>
      </c>
      <c r="L425" s="224">
        <v>3.2</v>
      </c>
      <c r="M425" s="494"/>
      <c r="N425" s="321"/>
    </row>
    <row r="426" spans="1:14" s="322" customFormat="1" x14ac:dyDescent="0.2">
      <c r="A426" s="323"/>
      <c r="B426" s="216"/>
      <c r="C426" s="213">
        <v>637001</v>
      </c>
      <c r="D426" s="214" t="s">
        <v>89</v>
      </c>
      <c r="E426" s="366"/>
      <c r="F426" s="223">
        <v>0</v>
      </c>
      <c r="G426" s="223">
        <v>0</v>
      </c>
      <c r="H426" s="224">
        <v>3</v>
      </c>
      <c r="I426" s="224">
        <v>3</v>
      </c>
      <c r="J426" s="224">
        <v>3</v>
      </c>
      <c r="K426" s="224">
        <v>3</v>
      </c>
      <c r="L426" s="224">
        <v>3</v>
      </c>
      <c r="M426" s="494"/>
      <c r="N426" s="321"/>
    </row>
    <row r="427" spans="1:14" s="322" customFormat="1" x14ac:dyDescent="0.2">
      <c r="A427" s="323"/>
      <c r="B427" s="216"/>
      <c r="C427" s="213">
        <v>637004</v>
      </c>
      <c r="D427" s="214" t="s">
        <v>784</v>
      </c>
      <c r="E427" s="366"/>
      <c r="F427" s="223">
        <v>0.1</v>
      </c>
      <c r="G427" s="223">
        <v>0.3</v>
      </c>
      <c r="H427" s="224">
        <v>1.5</v>
      </c>
      <c r="I427" s="224">
        <v>1.5</v>
      </c>
      <c r="J427" s="224">
        <v>1.5</v>
      </c>
      <c r="K427" s="224">
        <v>1.5</v>
      </c>
      <c r="L427" s="224">
        <v>1.5</v>
      </c>
      <c r="M427" s="494"/>
      <c r="N427" s="321"/>
    </row>
    <row r="428" spans="1:14" s="322" customFormat="1" x14ac:dyDescent="0.2">
      <c r="A428" s="323"/>
      <c r="B428" s="212"/>
      <c r="C428" s="213">
        <v>6370042</v>
      </c>
      <c r="D428" s="214" t="s">
        <v>298</v>
      </c>
      <c r="E428" s="366"/>
      <c r="F428" s="223">
        <v>0.9</v>
      </c>
      <c r="G428" s="223">
        <v>1.2</v>
      </c>
      <c r="H428" s="224">
        <v>1.5</v>
      </c>
      <c r="I428" s="224">
        <v>1.5</v>
      </c>
      <c r="J428" s="224">
        <v>3</v>
      </c>
      <c r="K428" s="224">
        <v>3</v>
      </c>
      <c r="L428" s="224">
        <v>3</v>
      </c>
      <c r="M428" s="494"/>
      <c r="N428" s="321"/>
    </row>
    <row r="429" spans="1:14" s="322" customFormat="1" x14ac:dyDescent="0.2">
      <c r="A429" s="323"/>
      <c r="B429" s="212"/>
      <c r="C429" s="213">
        <v>6370043</v>
      </c>
      <c r="D429" s="214" t="s">
        <v>91</v>
      </c>
      <c r="E429" s="366"/>
      <c r="F429" s="223">
        <v>0</v>
      </c>
      <c r="G429" s="223">
        <v>1</v>
      </c>
      <c r="H429" s="224">
        <v>0.5</v>
      </c>
      <c r="I429" s="224">
        <v>0.5</v>
      </c>
      <c r="J429" s="224">
        <v>1.5</v>
      </c>
      <c r="K429" s="224">
        <v>1.5</v>
      </c>
      <c r="L429" s="224">
        <v>1.5</v>
      </c>
      <c r="M429" s="494"/>
      <c r="N429" s="321"/>
    </row>
    <row r="430" spans="1:14" s="322" customFormat="1" x14ac:dyDescent="0.2">
      <c r="A430" s="323"/>
      <c r="B430" s="212"/>
      <c r="C430" s="213">
        <v>637005</v>
      </c>
      <c r="D430" s="214" t="s">
        <v>141</v>
      </c>
      <c r="E430" s="366"/>
      <c r="F430" s="223">
        <v>0.5</v>
      </c>
      <c r="G430" s="223">
        <v>0.2</v>
      </c>
      <c r="H430" s="224">
        <v>0.3</v>
      </c>
      <c r="I430" s="224">
        <v>0.3</v>
      </c>
      <c r="J430" s="224">
        <v>1.5</v>
      </c>
      <c r="K430" s="224">
        <v>1.5</v>
      </c>
      <c r="L430" s="224">
        <v>1.5</v>
      </c>
      <c r="M430" s="494"/>
      <c r="N430" s="321"/>
    </row>
    <row r="431" spans="1:14" s="322" customFormat="1" x14ac:dyDescent="0.2">
      <c r="A431" s="323"/>
      <c r="B431" s="212"/>
      <c r="C431" s="213">
        <v>637006</v>
      </c>
      <c r="D431" s="214" t="s">
        <v>622</v>
      </c>
      <c r="E431" s="366"/>
      <c r="F431" s="223">
        <v>0</v>
      </c>
      <c r="G431" s="223">
        <v>0</v>
      </c>
      <c r="H431" s="224">
        <v>0.6</v>
      </c>
      <c r="I431" s="224">
        <v>0.6</v>
      </c>
      <c r="J431" s="224">
        <v>0.6</v>
      </c>
      <c r="K431" s="224">
        <v>0.6</v>
      </c>
      <c r="L431" s="224">
        <v>0.6</v>
      </c>
      <c r="M431" s="494"/>
      <c r="N431" s="321"/>
    </row>
    <row r="432" spans="1:14" s="322" customFormat="1" x14ac:dyDescent="0.2">
      <c r="A432" s="323"/>
      <c r="B432" s="212"/>
      <c r="C432" s="213">
        <v>637011</v>
      </c>
      <c r="D432" s="214" t="s">
        <v>357</v>
      </c>
      <c r="E432" s="366"/>
      <c r="F432" s="223">
        <v>0</v>
      </c>
      <c r="G432" s="223">
        <v>0.4</v>
      </c>
      <c r="H432" s="224">
        <v>1</v>
      </c>
      <c r="I432" s="224">
        <v>1</v>
      </c>
      <c r="J432" s="224">
        <v>5</v>
      </c>
      <c r="K432" s="224">
        <v>5</v>
      </c>
      <c r="L432" s="224">
        <v>5</v>
      </c>
      <c r="M432" s="383"/>
      <c r="N432" s="321"/>
    </row>
    <row r="433" spans="1:14" s="322" customFormat="1" x14ac:dyDescent="0.2">
      <c r="A433" s="323"/>
      <c r="B433" s="212"/>
      <c r="C433" s="213">
        <v>637012</v>
      </c>
      <c r="D433" s="214" t="s">
        <v>565</v>
      </c>
      <c r="E433" s="366"/>
      <c r="F433" s="223">
        <v>0.1</v>
      </c>
      <c r="G433" s="223">
        <v>0.1</v>
      </c>
      <c r="H433" s="224">
        <v>0.1</v>
      </c>
      <c r="I433" s="224">
        <v>0.1</v>
      </c>
      <c r="J433" s="224">
        <v>0.1</v>
      </c>
      <c r="K433" s="224">
        <v>0.1</v>
      </c>
      <c r="L433" s="224">
        <v>0.1</v>
      </c>
      <c r="M433" s="494"/>
      <c r="N433" s="321"/>
    </row>
    <row r="434" spans="1:14" s="463" customFormat="1" x14ac:dyDescent="0.2">
      <c r="A434" s="454"/>
      <c r="B434" s="212"/>
      <c r="C434" s="213">
        <v>637014</v>
      </c>
      <c r="D434" s="214" t="s">
        <v>101</v>
      </c>
      <c r="E434" s="366"/>
      <c r="F434" s="223">
        <v>5.9</v>
      </c>
      <c r="G434" s="223">
        <v>5.8</v>
      </c>
      <c r="H434" s="224">
        <v>6.5</v>
      </c>
      <c r="I434" s="224">
        <v>6.5</v>
      </c>
      <c r="J434" s="224">
        <v>10</v>
      </c>
      <c r="K434" s="224">
        <v>10</v>
      </c>
      <c r="L434" s="224">
        <v>10</v>
      </c>
      <c r="M434" s="494"/>
      <c r="N434" s="462"/>
    </row>
    <row r="435" spans="1:14" s="322" customFormat="1" x14ac:dyDescent="0.2">
      <c r="A435" s="323"/>
      <c r="B435" s="212"/>
      <c r="C435" s="213">
        <v>637016</v>
      </c>
      <c r="D435" s="214" t="s">
        <v>103</v>
      </c>
      <c r="E435" s="366"/>
      <c r="F435" s="223">
        <v>0.8</v>
      </c>
      <c r="G435" s="223">
        <v>1</v>
      </c>
      <c r="H435" s="224">
        <v>1.3</v>
      </c>
      <c r="I435" s="224">
        <v>1.3</v>
      </c>
      <c r="J435" s="224">
        <v>1.5</v>
      </c>
      <c r="K435" s="224">
        <v>1.5</v>
      </c>
      <c r="L435" s="224">
        <v>1.5</v>
      </c>
      <c r="M435" s="494"/>
      <c r="N435" s="321"/>
    </row>
    <row r="436" spans="1:14" x14ac:dyDescent="0.2">
      <c r="A436" s="208"/>
      <c r="B436" s="212"/>
      <c r="C436" s="213">
        <v>637027</v>
      </c>
      <c r="D436" s="214" t="s">
        <v>171</v>
      </c>
      <c r="E436" s="366"/>
      <c r="F436" s="223">
        <v>1.7</v>
      </c>
      <c r="G436" s="223">
        <v>0.4</v>
      </c>
      <c r="H436" s="224">
        <v>39</v>
      </c>
      <c r="I436" s="224">
        <v>1</v>
      </c>
      <c r="J436" s="224">
        <v>5</v>
      </c>
      <c r="K436" s="224">
        <v>5</v>
      </c>
      <c r="L436" s="224">
        <v>5</v>
      </c>
      <c r="M436" s="207"/>
    </row>
    <row r="437" spans="1:14" s="322" customFormat="1" x14ac:dyDescent="0.2">
      <c r="A437" s="320"/>
      <c r="B437" s="212"/>
      <c r="C437" s="213">
        <v>642012</v>
      </c>
      <c r="D437" s="214" t="s">
        <v>110</v>
      </c>
      <c r="E437" s="366"/>
      <c r="F437" s="223">
        <v>0</v>
      </c>
      <c r="G437" s="223">
        <v>2</v>
      </c>
      <c r="H437" s="224">
        <v>0</v>
      </c>
      <c r="I437" s="224">
        <v>0</v>
      </c>
      <c r="J437" s="224">
        <v>0</v>
      </c>
      <c r="K437" s="224">
        <v>0</v>
      </c>
      <c r="L437" s="224">
        <v>0</v>
      </c>
      <c r="M437" s="494"/>
      <c r="N437" s="321"/>
    </row>
    <row r="438" spans="1:14" s="322" customFormat="1" x14ac:dyDescent="0.2">
      <c r="A438" s="323"/>
      <c r="B438" s="212"/>
      <c r="C438" s="213">
        <v>642013</v>
      </c>
      <c r="D438" s="214" t="s">
        <v>287</v>
      </c>
      <c r="E438" s="366"/>
      <c r="F438" s="223">
        <v>0</v>
      </c>
      <c r="G438" s="223">
        <v>0</v>
      </c>
      <c r="H438" s="224">
        <v>0</v>
      </c>
      <c r="I438" s="224">
        <v>0</v>
      </c>
      <c r="J438" s="224">
        <v>0</v>
      </c>
      <c r="K438" s="224">
        <v>0</v>
      </c>
      <c r="L438" s="224">
        <v>0</v>
      </c>
      <c r="M438" s="494"/>
      <c r="N438" s="321"/>
    </row>
    <row r="439" spans="1:14" s="322" customFormat="1" x14ac:dyDescent="0.2">
      <c r="A439" s="323"/>
      <c r="B439" s="212"/>
      <c r="C439" s="213">
        <v>642015</v>
      </c>
      <c r="D439" s="214" t="s">
        <v>111</v>
      </c>
      <c r="E439" s="366"/>
      <c r="F439" s="223">
        <v>0.6</v>
      </c>
      <c r="G439" s="223">
        <v>0.3</v>
      </c>
      <c r="H439" s="224">
        <v>1</v>
      </c>
      <c r="I439" s="224">
        <v>1</v>
      </c>
      <c r="J439" s="224">
        <v>1</v>
      </c>
      <c r="K439" s="224">
        <v>1</v>
      </c>
      <c r="L439" s="224">
        <v>1</v>
      </c>
      <c r="M439" s="515"/>
      <c r="N439" s="321"/>
    </row>
    <row r="440" spans="1:14" s="322" customFormat="1" x14ac:dyDescent="0.2">
      <c r="A440" s="323"/>
      <c r="B440" s="295"/>
      <c r="C440" s="296"/>
      <c r="D440" s="283" t="s">
        <v>174</v>
      </c>
      <c r="E440" s="295" t="s">
        <v>695</v>
      </c>
      <c r="F440" s="284">
        <f t="shared" ref="F440" si="116">SUM(F441:F445)</f>
        <v>38.600000000000009</v>
      </c>
      <c r="G440" s="284">
        <f t="shared" ref="G440" si="117">SUM(G441:G445)</f>
        <v>32.299999999999997</v>
      </c>
      <c r="H440" s="284">
        <f t="shared" ref="H440" si="118">SUM(H441:H445)</f>
        <v>33.700000000000003</v>
      </c>
      <c r="I440" s="284">
        <f t="shared" ref="I440:L440" si="119">SUM(I441:I445)</f>
        <v>36.300000000000004</v>
      </c>
      <c r="J440" s="284">
        <f t="shared" si="119"/>
        <v>33.5</v>
      </c>
      <c r="K440" s="284">
        <f t="shared" si="119"/>
        <v>33.5</v>
      </c>
      <c r="L440" s="284">
        <f t="shared" si="119"/>
        <v>33.5</v>
      </c>
      <c r="M440" s="494"/>
      <c r="N440" s="321"/>
    </row>
    <row r="441" spans="1:14" s="322" customFormat="1" x14ac:dyDescent="0.2">
      <c r="A441" s="319"/>
      <c r="B441" s="212"/>
      <c r="C441" s="213">
        <v>632001</v>
      </c>
      <c r="D441" s="214" t="s">
        <v>175</v>
      </c>
      <c r="E441" s="366"/>
      <c r="F441" s="223">
        <v>37.1</v>
      </c>
      <c r="G441" s="223">
        <v>29.5</v>
      </c>
      <c r="H441" s="224">
        <v>30</v>
      </c>
      <c r="I441" s="224">
        <v>30</v>
      </c>
      <c r="J441" s="224">
        <v>30</v>
      </c>
      <c r="K441" s="224">
        <v>30</v>
      </c>
      <c r="L441" s="224">
        <v>30</v>
      </c>
      <c r="M441" s="494"/>
      <c r="N441" s="321"/>
    </row>
    <row r="442" spans="1:14" x14ac:dyDescent="0.2">
      <c r="A442" s="212"/>
      <c r="B442" s="212"/>
      <c r="C442" s="213">
        <v>63300614</v>
      </c>
      <c r="D442" s="214" t="s">
        <v>435</v>
      </c>
      <c r="E442" s="366"/>
      <c r="F442" s="223">
        <v>0</v>
      </c>
      <c r="G442" s="223">
        <v>0</v>
      </c>
      <c r="H442" s="224">
        <v>0.6</v>
      </c>
      <c r="I442" s="224">
        <v>0.6</v>
      </c>
      <c r="J442" s="224">
        <v>1</v>
      </c>
      <c r="K442" s="224">
        <v>1</v>
      </c>
      <c r="L442" s="224">
        <v>1</v>
      </c>
      <c r="M442" s="207"/>
    </row>
    <row r="443" spans="1:14" s="322" customFormat="1" x14ac:dyDescent="0.2">
      <c r="A443" s="319"/>
      <c r="B443" s="212"/>
      <c r="C443" s="213">
        <v>6330065</v>
      </c>
      <c r="D443" s="214" t="s">
        <v>134</v>
      </c>
      <c r="E443" s="366"/>
      <c r="F443" s="223">
        <v>1.2</v>
      </c>
      <c r="G443" s="223">
        <v>1.4</v>
      </c>
      <c r="H443" s="224">
        <v>1.5</v>
      </c>
      <c r="I443" s="224">
        <v>4.0999999999999996</v>
      </c>
      <c r="J443" s="224">
        <v>1.5</v>
      </c>
      <c r="K443" s="224">
        <v>1.5</v>
      </c>
      <c r="L443" s="224">
        <v>1.5</v>
      </c>
      <c r="M443" s="496"/>
      <c r="N443" s="321"/>
    </row>
    <row r="444" spans="1:14" s="322" customFormat="1" x14ac:dyDescent="0.2">
      <c r="A444" s="320"/>
      <c r="B444" s="212"/>
      <c r="C444" s="213">
        <v>63500612</v>
      </c>
      <c r="D444" s="214" t="s">
        <v>176</v>
      </c>
      <c r="E444" s="366"/>
      <c r="F444" s="223">
        <v>0.2</v>
      </c>
      <c r="G444" s="223">
        <v>1.4</v>
      </c>
      <c r="H444" s="224">
        <v>1.1000000000000001</v>
      </c>
      <c r="I444" s="224">
        <v>1.1000000000000001</v>
      </c>
      <c r="J444" s="224">
        <v>1</v>
      </c>
      <c r="K444" s="224">
        <v>1</v>
      </c>
      <c r="L444" s="224">
        <v>1</v>
      </c>
      <c r="M444" s="496"/>
      <c r="N444" s="321"/>
    </row>
    <row r="445" spans="1:14" x14ac:dyDescent="0.2">
      <c r="A445" s="205"/>
      <c r="B445" s="212"/>
      <c r="C445" s="213">
        <v>636004</v>
      </c>
      <c r="D445" s="214" t="s">
        <v>546</v>
      </c>
      <c r="E445" s="366"/>
      <c r="F445" s="223">
        <v>0.1</v>
      </c>
      <c r="G445" s="223">
        <v>0</v>
      </c>
      <c r="H445" s="224">
        <v>0.5</v>
      </c>
      <c r="I445" s="224">
        <v>0.5</v>
      </c>
      <c r="J445" s="224">
        <v>0</v>
      </c>
      <c r="K445" s="224">
        <v>0</v>
      </c>
      <c r="L445" s="224">
        <v>0</v>
      </c>
      <c r="M445" s="494"/>
    </row>
    <row r="446" spans="1:14" x14ac:dyDescent="0.2">
      <c r="A446" s="205"/>
      <c r="B446" s="300"/>
      <c r="C446" s="301"/>
      <c r="D446" s="283" t="s">
        <v>503</v>
      </c>
      <c r="E446" s="300" t="s">
        <v>696</v>
      </c>
      <c r="F446" s="284">
        <f t="shared" ref="F446" si="120">SUM(F447:F449)</f>
        <v>328.19999999999993</v>
      </c>
      <c r="G446" s="284">
        <f t="shared" ref="G446" si="121">SUM(G447:G449)</f>
        <v>224.10000000000002</v>
      </c>
      <c r="H446" s="284">
        <f t="shared" ref="H446" si="122">SUM(H447:H449)</f>
        <v>221.39999999999998</v>
      </c>
      <c r="I446" s="284">
        <f t="shared" ref="I446:L446" si="123">SUM(I447:I449)</f>
        <v>220.5</v>
      </c>
      <c r="J446" s="284">
        <f t="shared" si="123"/>
        <v>199.7</v>
      </c>
      <c r="K446" s="284">
        <f t="shared" si="123"/>
        <v>208.1</v>
      </c>
      <c r="L446" s="284">
        <f t="shared" si="123"/>
        <v>213.1</v>
      </c>
      <c r="M446" s="494"/>
    </row>
    <row r="447" spans="1:14" s="322" customFormat="1" x14ac:dyDescent="0.2">
      <c r="A447" s="320"/>
      <c r="B447" s="212">
        <v>610</v>
      </c>
      <c r="C447" s="213"/>
      <c r="D447" s="214" t="s">
        <v>115</v>
      </c>
      <c r="E447" s="366"/>
      <c r="F447" s="223">
        <v>58.6</v>
      </c>
      <c r="G447" s="223">
        <v>62.9</v>
      </c>
      <c r="H447" s="224">
        <v>64.400000000000006</v>
      </c>
      <c r="I447" s="224">
        <v>69</v>
      </c>
      <c r="J447" s="224">
        <v>69</v>
      </c>
      <c r="K447" s="224">
        <v>72</v>
      </c>
      <c r="L447" s="224">
        <v>76</v>
      </c>
      <c r="M447" s="496"/>
      <c r="N447" s="321"/>
    </row>
    <row r="448" spans="1:14" s="324" customFormat="1" x14ac:dyDescent="0.2">
      <c r="A448" s="320"/>
      <c r="B448" s="212">
        <v>620</v>
      </c>
      <c r="C448" s="213"/>
      <c r="D448" s="214" t="s">
        <v>116</v>
      </c>
      <c r="E448" s="366"/>
      <c r="F448" s="223">
        <v>20.100000000000001</v>
      </c>
      <c r="G448" s="223">
        <v>22.4</v>
      </c>
      <c r="H448" s="224">
        <v>22.5</v>
      </c>
      <c r="I448" s="224">
        <v>24</v>
      </c>
      <c r="J448" s="224">
        <v>24</v>
      </c>
      <c r="K448" s="224">
        <v>25</v>
      </c>
      <c r="L448" s="224">
        <v>26</v>
      </c>
      <c r="M448" s="496"/>
      <c r="N448" s="325"/>
    </row>
    <row r="449" spans="1:14" s="322" customFormat="1" x14ac:dyDescent="0.2">
      <c r="A449" s="320"/>
      <c r="B449" s="212">
        <v>630</v>
      </c>
      <c r="C449" s="221"/>
      <c r="D449" s="222" t="s">
        <v>162</v>
      </c>
      <c r="E449" s="253"/>
      <c r="F449" s="225">
        <f t="shared" ref="F449" si="124">SUM(F450:F481)</f>
        <v>249.49999999999994</v>
      </c>
      <c r="G449" s="225">
        <f>SUM(G450:G481)</f>
        <v>138.80000000000001</v>
      </c>
      <c r="H449" s="204">
        <f t="shared" ref="H449" si="125">SUM(H450:H481)</f>
        <v>134.49999999999997</v>
      </c>
      <c r="I449" s="204">
        <f t="shared" ref="I449:L449" si="126">SUM(I450:I481)</f>
        <v>127.49999999999999</v>
      </c>
      <c r="J449" s="204">
        <f t="shared" si="126"/>
        <v>106.69999999999999</v>
      </c>
      <c r="K449" s="204">
        <f t="shared" si="126"/>
        <v>111.1</v>
      </c>
      <c r="L449" s="204">
        <f t="shared" si="126"/>
        <v>111.1</v>
      </c>
      <c r="M449" s="494"/>
      <c r="N449" s="321"/>
    </row>
    <row r="450" spans="1:14" s="322" customFormat="1" x14ac:dyDescent="0.2">
      <c r="A450" s="319"/>
      <c r="B450" s="212"/>
      <c r="C450" s="213">
        <v>631001</v>
      </c>
      <c r="D450" s="214" t="s">
        <v>129</v>
      </c>
      <c r="E450" s="253"/>
      <c r="F450" s="223">
        <v>0.4</v>
      </c>
      <c r="G450" s="223">
        <v>0.1</v>
      </c>
      <c r="H450" s="224">
        <v>0.5</v>
      </c>
      <c r="I450" s="224">
        <v>0.5</v>
      </c>
      <c r="J450" s="224">
        <v>0.5</v>
      </c>
      <c r="K450" s="224">
        <v>0.5</v>
      </c>
      <c r="L450" s="224">
        <v>0.5</v>
      </c>
      <c r="M450" s="496"/>
      <c r="N450" s="321"/>
    </row>
    <row r="451" spans="1:14" s="322" customFormat="1" x14ac:dyDescent="0.2">
      <c r="A451" s="319"/>
      <c r="B451" s="212"/>
      <c r="C451" s="213">
        <v>632001</v>
      </c>
      <c r="D451" s="214" t="s">
        <v>506</v>
      </c>
      <c r="E451" s="366"/>
      <c r="F451" s="223">
        <v>65.3</v>
      </c>
      <c r="G451" s="223">
        <v>19.399999999999999</v>
      </c>
      <c r="H451" s="224">
        <v>18</v>
      </c>
      <c r="I451" s="224">
        <v>18</v>
      </c>
      <c r="J451" s="224">
        <v>18</v>
      </c>
      <c r="K451" s="224">
        <v>18</v>
      </c>
      <c r="L451" s="224">
        <v>18</v>
      </c>
      <c r="M451" s="496"/>
      <c r="N451" s="321"/>
    </row>
    <row r="452" spans="1:14" s="322" customFormat="1" x14ac:dyDescent="0.2">
      <c r="A452" s="319"/>
      <c r="B452" s="212"/>
      <c r="C452" s="213">
        <v>632002</v>
      </c>
      <c r="D452" s="214" t="s">
        <v>507</v>
      </c>
      <c r="E452" s="366"/>
      <c r="F452" s="223">
        <v>83.1</v>
      </c>
      <c r="G452" s="223">
        <v>33.200000000000003</v>
      </c>
      <c r="H452" s="224">
        <v>50</v>
      </c>
      <c r="I452" s="224">
        <v>50</v>
      </c>
      <c r="J452" s="564">
        <v>25</v>
      </c>
      <c r="K452" s="224">
        <v>30</v>
      </c>
      <c r="L452" s="224">
        <v>30</v>
      </c>
      <c r="M452" s="494"/>
      <c r="N452" s="321"/>
    </row>
    <row r="453" spans="1:14" s="322" customFormat="1" x14ac:dyDescent="0.2">
      <c r="A453" s="319"/>
      <c r="B453" s="212"/>
      <c r="C453" s="213">
        <v>632003</v>
      </c>
      <c r="D453" s="214" t="s">
        <v>1002</v>
      </c>
      <c r="E453" s="366"/>
      <c r="F453" s="223">
        <v>0.5</v>
      </c>
      <c r="G453" s="223">
        <v>0</v>
      </c>
      <c r="H453" s="224">
        <v>0.3</v>
      </c>
      <c r="I453" s="224">
        <v>0.3</v>
      </c>
      <c r="J453" s="224">
        <v>0.3</v>
      </c>
      <c r="K453" s="224">
        <v>0.3</v>
      </c>
      <c r="L453" s="224">
        <v>0.3</v>
      </c>
      <c r="M453" s="494"/>
      <c r="N453" s="321"/>
    </row>
    <row r="454" spans="1:14" s="322" customFormat="1" x14ac:dyDescent="0.2">
      <c r="A454" s="319"/>
      <c r="B454" s="212"/>
      <c r="C454" s="213">
        <v>633006</v>
      </c>
      <c r="D454" s="214" t="s">
        <v>547</v>
      </c>
      <c r="E454" s="366"/>
      <c r="F454" s="223">
        <v>0.1</v>
      </c>
      <c r="G454" s="223">
        <v>4.4000000000000004</v>
      </c>
      <c r="H454" s="224">
        <v>6</v>
      </c>
      <c r="I454" s="224">
        <v>2</v>
      </c>
      <c r="J454" s="224">
        <v>1</v>
      </c>
      <c r="K454" s="224">
        <v>1</v>
      </c>
      <c r="L454" s="224">
        <v>1</v>
      </c>
      <c r="M454" s="242"/>
      <c r="N454" s="425"/>
    </row>
    <row r="455" spans="1:14" s="322" customFormat="1" x14ac:dyDescent="0.2">
      <c r="A455" s="319"/>
      <c r="B455" s="212"/>
      <c r="C455" s="213">
        <v>6330061</v>
      </c>
      <c r="D455" s="214" t="s">
        <v>134</v>
      </c>
      <c r="E455" s="366"/>
      <c r="F455" s="223">
        <v>5</v>
      </c>
      <c r="G455" s="223">
        <v>0.9</v>
      </c>
      <c r="H455" s="224">
        <v>5</v>
      </c>
      <c r="I455" s="224">
        <v>5</v>
      </c>
      <c r="J455" s="224">
        <v>5</v>
      </c>
      <c r="K455" s="224">
        <v>5</v>
      </c>
      <c r="L455" s="224">
        <v>5</v>
      </c>
      <c r="M455" s="494"/>
      <c r="N455" s="321"/>
    </row>
    <row r="456" spans="1:14" s="322" customFormat="1" x14ac:dyDescent="0.2">
      <c r="A456" s="319"/>
      <c r="B456" s="212"/>
      <c r="C456" s="213">
        <v>6330065</v>
      </c>
      <c r="D456" s="214" t="s">
        <v>548</v>
      </c>
      <c r="E456" s="366"/>
      <c r="F456" s="223">
        <v>0.6</v>
      </c>
      <c r="G456" s="223">
        <v>0.4</v>
      </c>
      <c r="H456" s="224">
        <v>0.6</v>
      </c>
      <c r="I456" s="224">
        <v>0.6</v>
      </c>
      <c r="J456" s="224">
        <v>0.6</v>
      </c>
      <c r="K456" s="224">
        <v>0.6</v>
      </c>
      <c r="L456" s="224">
        <v>0.6</v>
      </c>
      <c r="M456" s="494"/>
      <c r="N456" s="321"/>
    </row>
    <row r="457" spans="1:14" s="322" customFormat="1" x14ac:dyDescent="0.2">
      <c r="A457" s="319"/>
      <c r="B457" s="212"/>
      <c r="C457" s="213">
        <v>633009</v>
      </c>
      <c r="D457" s="214" t="s">
        <v>549</v>
      </c>
      <c r="E457" s="366"/>
      <c r="F457" s="223">
        <v>0.2</v>
      </c>
      <c r="G457" s="223">
        <v>0.2</v>
      </c>
      <c r="H457" s="224">
        <v>0.2</v>
      </c>
      <c r="I457" s="224">
        <v>0.2</v>
      </c>
      <c r="J457" s="224">
        <v>0.2</v>
      </c>
      <c r="K457" s="224">
        <v>0.2</v>
      </c>
      <c r="L457" s="224">
        <v>0.2</v>
      </c>
      <c r="M457" s="494"/>
      <c r="N457" s="321"/>
    </row>
    <row r="458" spans="1:14" s="322" customFormat="1" x14ac:dyDescent="0.2">
      <c r="A458" s="319"/>
      <c r="B458" s="212"/>
      <c r="C458" s="213">
        <v>634001</v>
      </c>
      <c r="D458" s="214" t="s">
        <v>508</v>
      </c>
      <c r="E458" s="366"/>
      <c r="F458" s="223">
        <v>0.4</v>
      </c>
      <c r="G458" s="223">
        <v>0.4</v>
      </c>
      <c r="H458" s="224">
        <v>0.6</v>
      </c>
      <c r="I458" s="224">
        <v>0.6</v>
      </c>
      <c r="J458" s="224">
        <v>0.6</v>
      </c>
      <c r="K458" s="224">
        <v>0.6</v>
      </c>
      <c r="L458" s="224">
        <v>0.6</v>
      </c>
      <c r="M458" s="494"/>
      <c r="N458" s="321"/>
    </row>
    <row r="459" spans="1:14" s="322" customFormat="1" x14ac:dyDescent="0.2">
      <c r="A459" s="319"/>
      <c r="B459" s="212"/>
      <c r="C459" s="213">
        <v>6340021</v>
      </c>
      <c r="D459" s="214" t="s">
        <v>78</v>
      </c>
      <c r="E459" s="366"/>
      <c r="F459" s="223">
        <v>0.2</v>
      </c>
      <c r="G459" s="223">
        <v>0.4</v>
      </c>
      <c r="H459" s="224">
        <v>0.3</v>
      </c>
      <c r="I459" s="224">
        <v>0.3</v>
      </c>
      <c r="J459" s="224">
        <v>0.3</v>
      </c>
      <c r="K459" s="224">
        <v>0.3</v>
      </c>
      <c r="L459" s="224">
        <v>0.3</v>
      </c>
      <c r="M459" s="496"/>
      <c r="N459" s="321"/>
    </row>
    <row r="460" spans="1:14" s="322" customFormat="1" x14ac:dyDescent="0.2">
      <c r="A460" s="319"/>
      <c r="B460" s="212"/>
      <c r="C460" s="213">
        <v>6340022</v>
      </c>
      <c r="D460" s="214" t="s">
        <v>79</v>
      </c>
      <c r="E460" s="366"/>
      <c r="F460" s="223">
        <v>0.1</v>
      </c>
      <c r="G460" s="223">
        <v>0</v>
      </c>
      <c r="H460" s="224">
        <v>0.2</v>
      </c>
      <c r="I460" s="224">
        <v>0.2</v>
      </c>
      <c r="J460" s="224">
        <v>0.2</v>
      </c>
      <c r="K460" s="224">
        <v>0.2</v>
      </c>
      <c r="L460" s="224">
        <v>0.2</v>
      </c>
      <c r="M460" s="494"/>
      <c r="N460" s="321"/>
    </row>
    <row r="461" spans="1:14" s="322" customFormat="1" x14ac:dyDescent="0.2">
      <c r="A461" s="319"/>
      <c r="B461" s="212"/>
      <c r="C461" s="213">
        <v>634003</v>
      </c>
      <c r="D461" s="214" t="s">
        <v>614</v>
      </c>
      <c r="E461" s="366"/>
      <c r="F461" s="223">
        <v>0.2</v>
      </c>
      <c r="G461" s="223">
        <v>0.2</v>
      </c>
      <c r="H461" s="224">
        <v>0.3</v>
      </c>
      <c r="I461" s="224">
        <v>0.3</v>
      </c>
      <c r="J461" s="224">
        <v>0.3</v>
      </c>
      <c r="K461" s="224">
        <v>0.3</v>
      </c>
      <c r="L461" s="224">
        <v>0.3</v>
      </c>
      <c r="M461" s="494"/>
      <c r="N461" s="321"/>
    </row>
    <row r="462" spans="1:14" s="322" customFormat="1" x14ac:dyDescent="0.2">
      <c r="A462" s="319"/>
      <c r="B462" s="212"/>
      <c r="C462" s="213">
        <v>635002</v>
      </c>
      <c r="D462" s="214" t="s">
        <v>83</v>
      </c>
      <c r="E462" s="366"/>
      <c r="F462" s="223">
        <v>0.2</v>
      </c>
      <c r="G462" s="223">
        <v>0</v>
      </c>
      <c r="H462" s="224">
        <v>0.1</v>
      </c>
      <c r="I462" s="224">
        <v>0.1</v>
      </c>
      <c r="J462" s="224">
        <v>0.1</v>
      </c>
      <c r="K462" s="224">
        <v>0.1</v>
      </c>
      <c r="L462" s="224">
        <v>0.1</v>
      </c>
      <c r="M462" s="496"/>
      <c r="N462" s="321"/>
    </row>
    <row r="463" spans="1:14" s="322" customFormat="1" x14ac:dyDescent="0.2">
      <c r="A463" s="319"/>
      <c r="B463" s="212"/>
      <c r="C463" s="213">
        <v>635006</v>
      </c>
      <c r="D463" s="214" t="s">
        <v>550</v>
      </c>
      <c r="E463" s="366"/>
      <c r="F463" s="223">
        <v>8.4</v>
      </c>
      <c r="G463" s="223">
        <v>1.2</v>
      </c>
      <c r="H463" s="224">
        <v>5</v>
      </c>
      <c r="I463" s="224">
        <v>5</v>
      </c>
      <c r="J463" s="224">
        <v>4</v>
      </c>
      <c r="K463" s="224">
        <v>4</v>
      </c>
      <c r="L463" s="224">
        <v>4</v>
      </c>
      <c r="M463" s="496"/>
      <c r="N463" s="321"/>
    </row>
    <row r="464" spans="1:14" s="322" customFormat="1" x14ac:dyDescent="0.2">
      <c r="A464" s="320"/>
      <c r="B464" s="212"/>
      <c r="C464" s="213">
        <v>636001</v>
      </c>
      <c r="D464" s="214" t="s">
        <v>592</v>
      </c>
      <c r="E464" s="366"/>
      <c r="F464" s="223">
        <v>3</v>
      </c>
      <c r="G464" s="223">
        <v>2.2000000000000002</v>
      </c>
      <c r="H464" s="224">
        <v>3</v>
      </c>
      <c r="I464" s="224">
        <v>3</v>
      </c>
      <c r="J464" s="224">
        <v>4</v>
      </c>
      <c r="K464" s="224">
        <v>4</v>
      </c>
      <c r="L464" s="224">
        <v>4</v>
      </c>
      <c r="M464" s="496"/>
      <c r="N464" s="321"/>
    </row>
    <row r="465" spans="1:14" s="322" customFormat="1" x14ac:dyDescent="0.2">
      <c r="A465" s="320"/>
      <c r="B465" s="212"/>
      <c r="C465" s="213">
        <v>637001</v>
      </c>
      <c r="D465" s="214" t="s">
        <v>89</v>
      </c>
      <c r="E465" s="366"/>
      <c r="F465" s="223">
        <v>0.9</v>
      </c>
      <c r="G465" s="223">
        <v>0</v>
      </c>
      <c r="H465" s="224">
        <v>2</v>
      </c>
      <c r="I465" s="224">
        <v>2</v>
      </c>
      <c r="J465" s="224">
        <v>1</v>
      </c>
      <c r="K465" s="224">
        <v>1</v>
      </c>
      <c r="L465" s="224">
        <v>1</v>
      </c>
      <c r="M465" s="496"/>
      <c r="N465" s="321"/>
    </row>
    <row r="466" spans="1:14" s="322" customFormat="1" x14ac:dyDescent="0.2">
      <c r="A466" s="320"/>
      <c r="B466" s="212"/>
      <c r="C466" s="213">
        <v>637004</v>
      </c>
      <c r="D466" s="214" t="s">
        <v>454</v>
      </c>
      <c r="E466" s="366"/>
      <c r="F466" s="223">
        <v>0</v>
      </c>
      <c r="G466" s="223">
        <v>0</v>
      </c>
      <c r="H466" s="224">
        <v>0</v>
      </c>
      <c r="I466" s="224">
        <v>0</v>
      </c>
      <c r="J466" s="224">
        <v>0</v>
      </c>
      <c r="K466" s="224">
        <v>0</v>
      </c>
      <c r="L466" s="224">
        <v>0</v>
      </c>
      <c r="M466" s="496"/>
      <c r="N466" s="321"/>
    </row>
    <row r="467" spans="1:14" s="322" customFormat="1" x14ac:dyDescent="0.2">
      <c r="A467" s="320"/>
      <c r="B467" s="212"/>
      <c r="C467" s="213">
        <v>6370041</v>
      </c>
      <c r="D467" s="214" t="s">
        <v>623</v>
      </c>
      <c r="E467" s="366"/>
      <c r="F467" s="223">
        <v>1.6</v>
      </c>
      <c r="G467" s="223">
        <v>1.8</v>
      </c>
      <c r="H467" s="224">
        <v>1.4</v>
      </c>
      <c r="I467" s="224">
        <v>1.4</v>
      </c>
      <c r="J467" s="224">
        <v>1.4</v>
      </c>
      <c r="K467" s="224">
        <v>1.4</v>
      </c>
      <c r="L467" s="224">
        <v>1.4</v>
      </c>
      <c r="M467" s="494"/>
      <c r="N467" s="321"/>
    </row>
    <row r="468" spans="1:14" s="322" customFormat="1" x14ac:dyDescent="0.2">
      <c r="A468" s="320"/>
      <c r="B468" s="212"/>
      <c r="C468" s="213">
        <v>63700499</v>
      </c>
      <c r="D468" s="214" t="s">
        <v>91</v>
      </c>
      <c r="E468" s="366"/>
      <c r="F468" s="223">
        <v>30</v>
      </c>
      <c r="G468" s="223">
        <v>22</v>
      </c>
      <c r="H468" s="224">
        <v>25</v>
      </c>
      <c r="I468" s="224">
        <v>25</v>
      </c>
      <c r="J468" s="224">
        <v>25</v>
      </c>
      <c r="K468" s="224">
        <v>25</v>
      </c>
      <c r="L468" s="224">
        <v>25</v>
      </c>
      <c r="M468" s="494"/>
      <c r="N468" s="321"/>
    </row>
    <row r="469" spans="1:14" s="322" customFormat="1" x14ac:dyDescent="0.2">
      <c r="A469" s="320"/>
      <c r="B469" s="212"/>
      <c r="C469" s="213">
        <v>6370051</v>
      </c>
      <c r="D469" s="214" t="s">
        <v>95</v>
      </c>
      <c r="E469" s="366"/>
      <c r="F469" s="223">
        <v>0</v>
      </c>
      <c r="G469" s="223">
        <v>0</v>
      </c>
      <c r="H469" s="224">
        <v>0</v>
      </c>
      <c r="I469" s="224">
        <v>0</v>
      </c>
      <c r="J469" s="224">
        <v>0</v>
      </c>
      <c r="K469" s="224">
        <v>0</v>
      </c>
      <c r="L469" s="224">
        <v>0</v>
      </c>
      <c r="M469" s="494"/>
      <c r="N469" s="321"/>
    </row>
    <row r="470" spans="1:14" s="322" customFormat="1" x14ac:dyDescent="0.2">
      <c r="A470" s="320"/>
      <c r="B470" s="212"/>
      <c r="C470" s="213">
        <v>6370055</v>
      </c>
      <c r="D470" s="214" t="s">
        <v>98</v>
      </c>
      <c r="E470" s="366"/>
      <c r="F470" s="223">
        <v>1.6</v>
      </c>
      <c r="G470" s="223">
        <v>0.8</v>
      </c>
      <c r="H470" s="224">
        <v>0.6</v>
      </c>
      <c r="I470" s="224">
        <v>0.6</v>
      </c>
      <c r="J470" s="224">
        <v>0.6</v>
      </c>
      <c r="K470" s="224">
        <v>0.6</v>
      </c>
      <c r="L470" s="224">
        <v>0.6</v>
      </c>
      <c r="M470" s="494"/>
      <c r="N470" s="321"/>
    </row>
    <row r="471" spans="1:14" s="322" customFormat="1" x14ac:dyDescent="0.2">
      <c r="A471" s="320"/>
      <c r="B471" s="212"/>
      <c r="C471" s="213">
        <v>637012</v>
      </c>
      <c r="D471" s="214" t="s">
        <v>615</v>
      </c>
      <c r="E471" s="366"/>
      <c r="F471" s="223">
        <v>0.6</v>
      </c>
      <c r="G471" s="223">
        <v>0.3</v>
      </c>
      <c r="H471" s="224">
        <v>0.5</v>
      </c>
      <c r="I471" s="224">
        <v>0.5</v>
      </c>
      <c r="J471" s="224">
        <v>0.6</v>
      </c>
      <c r="K471" s="224">
        <v>0.6</v>
      </c>
      <c r="L471" s="224">
        <v>0.6</v>
      </c>
      <c r="M471" s="496"/>
      <c r="N471" s="321"/>
    </row>
    <row r="472" spans="1:14" s="322" customFormat="1" x14ac:dyDescent="0.2">
      <c r="A472" s="320"/>
      <c r="B472" s="212"/>
      <c r="C472" s="213">
        <v>637014</v>
      </c>
      <c r="D472" s="214" t="s">
        <v>551</v>
      </c>
      <c r="E472" s="366"/>
      <c r="F472" s="223">
        <v>3.8</v>
      </c>
      <c r="G472" s="223">
        <v>3.8</v>
      </c>
      <c r="H472" s="224">
        <v>4</v>
      </c>
      <c r="I472" s="224">
        <v>4</v>
      </c>
      <c r="J472" s="224">
        <v>4</v>
      </c>
      <c r="K472" s="224">
        <v>4</v>
      </c>
      <c r="L472" s="224">
        <v>4</v>
      </c>
      <c r="M472" s="494"/>
      <c r="N472" s="321"/>
    </row>
    <row r="473" spans="1:14" s="322" customFormat="1" x14ac:dyDescent="0.2">
      <c r="A473" s="320"/>
      <c r="B473" s="212"/>
      <c r="C473" s="213">
        <v>637015</v>
      </c>
      <c r="D473" s="214" t="s">
        <v>102</v>
      </c>
      <c r="E473" s="366"/>
      <c r="F473" s="223">
        <v>3.3</v>
      </c>
      <c r="G473" s="223">
        <v>1.5</v>
      </c>
      <c r="H473" s="224">
        <v>1</v>
      </c>
      <c r="I473" s="224">
        <v>1</v>
      </c>
      <c r="J473" s="224">
        <v>1.5</v>
      </c>
      <c r="K473" s="224">
        <v>1.5</v>
      </c>
      <c r="L473" s="224">
        <v>1.5</v>
      </c>
      <c r="M473" s="496"/>
      <c r="N473" s="321"/>
    </row>
    <row r="474" spans="1:14" s="322" customFormat="1" x14ac:dyDescent="0.2">
      <c r="A474" s="320"/>
      <c r="B474" s="212"/>
      <c r="C474" s="213">
        <v>637016</v>
      </c>
      <c r="D474" s="214" t="s">
        <v>552</v>
      </c>
      <c r="E474" s="366"/>
      <c r="F474" s="223">
        <v>0.6</v>
      </c>
      <c r="G474" s="223">
        <v>0.7</v>
      </c>
      <c r="H474" s="224">
        <v>0.7</v>
      </c>
      <c r="I474" s="224">
        <v>0.7</v>
      </c>
      <c r="J474" s="224">
        <v>0.7</v>
      </c>
      <c r="K474" s="224">
        <v>0.7</v>
      </c>
      <c r="L474" s="224">
        <v>0.7</v>
      </c>
      <c r="M474" s="494"/>
      <c r="N474" s="321"/>
    </row>
    <row r="475" spans="1:14" s="322" customFormat="1" x14ac:dyDescent="0.2">
      <c r="A475" s="320"/>
      <c r="B475" s="212"/>
      <c r="C475" s="213">
        <v>637018</v>
      </c>
      <c r="D475" s="214" t="s">
        <v>428</v>
      </c>
      <c r="E475" s="253"/>
      <c r="F475" s="223">
        <v>38.200000000000003</v>
      </c>
      <c r="G475" s="223">
        <v>44.4</v>
      </c>
      <c r="H475" s="224">
        <v>5</v>
      </c>
      <c r="I475" s="224">
        <v>5</v>
      </c>
      <c r="J475" s="224">
        <v>7</v>
      </c>
      <c r="K475" s="224">
        <v>7</v>
      </c>
      <c r="L475" s="224">
        <v>7</v>
      </c>
      <c r="M475" s="494"/>
      <c r="N475" s="321"/>
    </row>
    <row r="476" spans="1:14" s="322" customFormat="1" x14ac:dyDescent="0.2">
      <c r="A476" s="320"/>
      <c r="B476" s="212"/>
      <c r="C476" s="213">
        <v>637023</v>
      </c>
      <c r="D476" s="214" t="s">
        <v>553</v>
      </c>
      <c r="E476" s="366"/>
      <c r="F476" s="223">
        <v>0</v>
      </c>
      <c r="G476" s="223">
        <v>0</v>
      </c>
      <c r="H476" s="224">
        <v>0</v>
      </c>
      <c r="I476" s="224">
        <v>0</v>
      </c>
      <c r="J476" s="224">
        <v>0</v>
      </c>
      <c r="K476" s="224">
        <v>0</v>
      </c>
      <c r="L476" s="224">
        <v>0</v>
      </c>
      <c r="M476" s="494"/>
      <c r="N476" s="321"/>
    </row>
    <row r="477" spans="1:14" s="322" customFormat="1" x14ac:dyDescent="0.2">
      <c r="A477" s="320"/>
      <c r="B477" s="212"/>
      <c r="C477" s="213">
        <v>637026</v>
      </c>
      <c r="D477" s="214" t="s">
        <v>554</v>
      </c>
      <c r="E477" s="366"/>
      <c r="F477" s="223">
        <v>1</v>
      </c>
      <c r="G477" s="223">
        <v>0</v>
      </c>
      <c r="H477" s="224">
        <v>0</v>
      </c>
      <c r="I477" s="224">
        <v>0</v>
      </c>
      <c r="J477" s="224">
        <v>0</v>
      </c>
      <c r="K477" s="224">
        <v>0</v>
      </c>
      <c r="L477" s="224">
        <v>0</v>
      </c>
      <c r="M477" s="494"/>
      <c r="N477" s="321"/>
    </row>
    <row r="478" spans="1:14" x14ac:dyDescent="0.2">
      <c r="A478" s="205"/>
      <c r="B478" s="212"/>
      <c r="C478" s="213">
        <v>637027</v>
      </c>
      <c r="D478" s="214" t="s">
        <v>171</v>
      </c>
      <c r="E478" s="366"/>
      <c r="F478" s="223">
        <v>0</v>
      </c>
      <c r="G478" s="223">
        <v>0</v>
      </c>
      <c r="H478" s="224">
        <v>0</v>
      </c>
      <c r="I478" s="224">
        <v>0</v>
      </c>
      <c r="J478" s="224">
        <v>0</v>
      </c>
      <c r="K478" s="224">
        <v>0</v>
      </c>
      <c r="L478" s="224">
        <v>0</v>
      </c>
      <c r="M478" s="207"/>
    </row>
    <row r="479" spans="1:14" s="322" customFormat="1" x14ac:dyDescent="0.2">
      <c r="A479" s="320"/>
      <c r="B479" s="212"/>
      <c r="C479" s="213">
        <v>637035</v>
      </c>
      <c r="D479" s="214" t="s">
        <v>629</v>
      </c>
      <c r="E479" s="366"/>
      <c r="F479" s="223">
        <v>0.1</v>
      </c>
      <c r="G479" s="223">
        <v>0.2</v>
      </c>
      <c r="H479" s="224">
        <v>0.2</v>
      </c>
      <c r="I479" s="224">
        <v>0.2</v>
      </c>
      <c r="J479" s="224">
        <v>0.2</v>
      </c>
      <c r="K479" s="224">
        <v>0.2</v>
      </c>
      <c r="L479" s="224">
        <v>0.2</v>
      </c>
      <c r="M479" s="494"/>
      <c r="N479" s="321"/>
    </row>
    <row r="480" spans="1:14" x14ac:dyDescent="0.2">
      <c r="A480" s="205"/>
      <c r="B480" s="212"/>
      <c r="C480" s="213">
        <v>642013</v>
      </c>
      <c r="D480" s="214" t="s">
        <v>630</v>
      </c>
      <c r="E480" s="366"/>
      <c r="F480" s="223">
        <v>0</v>
      </c>
      <c r="G480" s="223">
        <v>0</v>
      </c>
      <c r="H480" s="224">
        <v>3</v>
      </c>
      <c r="I480" s="224">
        <v>0</v>
      </c>
      <c r="J480" s="564">
        <v>3.6</v>
      </c>
      <c r="K480" s="224">
        <v>3</v>
      </c>
      <c r="L480" s="224">
        <v>3</v>
      </c>
      <c r="M480" s="207"/>
    </row>
    <row r="481" spans="1:14" s="322" customFormat="1" x14ac:dyDescent="0.2">
      <c r="A481" s="320"/>
      <c r="B481" s="212"/>
      <c r="C481" s="213">
        <v>642015</v>
      </c>
      <c r="D481" s="214" t="s">
        <v>111</v>
      </c>
      <c r="E481" s="366"/>
      <c r="F481" s="223">
        <v>0.1</v>
      </c>
      <c r="G481" s="223">
        <v>0.3</v>
      </c>
      <c r="H481" s="224">
        <v>1</v>
      </c>
      <c r="I481" s="224">
        <v>1</v>
      </c>
      <c r="J481" s="224">
        <v>1</v>
      </c>
      <c r="K481" s="224">
        <v>1</v>
      </c>
      <c r="L481" s="224">
        <v>1</v>
      </c>
      <c r="M481" s="494"/>
      <c r="N481" s="321"/>
    </row>
    <row r="482" spans="1:14" x14ac:dyDescent="0.2">
      <c r="A482" s="205"/>
      <c r="B482" s="299"/>
      <c r="C482" s="296"/>
      <c r="D482" s="283" t="s">
        <v>740</v>
      </c>
      <c r="E482" s="299" t="s">
        <v>696</v>
      </c>
      <c r="F482" s="284">
        <f>SUM(F483)</f>
        <v>5.3</v>
      </c>
      <c r="G482" s="284">
        <f>SUM(G483)</f>
        <v>3</v>
      </c>
      <c r="H482" s="284">
        <f t="shared" ref="H482" si="127">SUM(H483)</f>
        <v>10</v>
      </c>
      <c r="I482" s="284">
        <f t="shared" ref="I482:L482" si="128">SUM(I483)</f>
        <v>10</v>
      </c>
      <c r="J482" s="284">
        <f t="shared" si="128"/>
        <v>8</v>
      </c>
      <c r="K482" s="284">
        <f t="shared" si="128"/>
        <v>10</v>
      </c>
      <c r="L482" s="284">
        <f t="shared" si="128"/>
        <v>10</v>
      </c>
      <c r="M482" s="207"/>
    </row>
    <row r="483" spans="1:14" x14ac:dyDescent="0.2">
      <c r="A483" s="205"/>
      <c r="B483" s="212">
        <v>630</v>
      </c>
      <c r="C483" s="213"/>
      <c r="D483" s="214" t="s">
        <v>162</v>
      </c>
      <c r="E483" s="368"/>
      <c r="F483" s="223">
        <v>5.3</v>
      </c>
      <c r="G483" s="223">
        <v>3</v>
      </c>
      <c r="H483" s="223">
        <v>10</v>
      </c>
      <c r="I483" s="223">
        <v>10</v>
      </c>
      <c r="J483" s="507">
        <v>8</v>
      </c>
      <c r="K483" s="223">
        <v>10</v>
      </c>
      <c r="L483" s="223">
        <v>10</v>
      </c>
      <c r="M483" s="494"/>
    </row>
    <row r="484" spans="1:14" x14ac:dyDescent="0.2">
      <c r="A484" s="205"/>
      <c r="B484" s="299"/>
      <c r="C484" s="298"/>
      <c r="D484" s="283" t="s">
        <v>727</v>
      </c>
      <c r="E484" s="295" t="s">
        <v>692</v>
      </c>
      <c r="F484" s="284">
        <f t="shared" ref="F484" si="129">SUM(F485)</f>
        <v>0</v>
      </c>
      <c r="G484" s="284">
        <f t="shared" ref="G484" si="130">SUM(G485)</f>
        <v>0</v>
      </c>
      <c r="H484" s="284">
        <f t="shared" ref="H484" si="131">SUM(H485)</f>
        <v>0.4</v>
      </c>
      <c r="I484" s="284">
        <f t="shared" ref="I484:L484" si="132">SUM(I485)</f>
        <v>0.4</v>
      </c>
      <c r="J484" s="284">
        <f t="shared" si="132"/>
        <v>0.6</v>
      </c>
      <c r="K484" s="284">
        <f t="shared" si="132"/>
        <v>0.6</v>
      </c>
      <c r="L484" s="284">
        <f t="shared" si="132"/>
        <v>0.6</v>
      </c>
      <c r="M484" s="494"/>
    </row>
    <row r="485" spans="1:14" s="322" customFormat="1" x14ac:dyDescent="0.2">
      <c r="A485" s="320"/>
      <c r="B485" s="212"/>
      <c r="C485" s="213">
        <v>637005</v>
      </c>
      <c r="D485" s="214" t="s">
        <v>785</v>
      </c>
      <c r="E485" s="367"/>
      <c r="F485" s="223">
        <v>0</v>
      </c>
      <c r="G485" s="223">
        <v>0</v>
      </c>
      <c r="H485" s="224">
        <v>0.4</v>
      </c>
      <c r="I485" s="224">
        <v>0.4</v>
      </c>
      <c r="J485" s="224">
        <v>0.6</v>
      </c>
      <c r="K485" s="224">
        <v>0.6</v>
      </c>
      <c r="L485" s="224">
        <v>0.6</v>
      </c>
      <c r="M485" s="494"/>
      <c r="N485" s="321"/>
    </row>
    <row r="486" spans="1:14" s="322" customFormat="1" x14ac:dyDescent="0.2">
      <c r="A486" s="323"/>
      <c r="B486" s="295"/>
      <c r="C486" s="296"/>
      <c r="D486" s="283" t="s">
        <v>697</v>
      </c>
      <c r="E486" s="299" t="s">
        <v>698</v>
      </c>
      <c r="F486" s="284">
        <f t="shared" ref="F486" si="133">SUM(F488+F503+F512)</f>
        <v>196.80000000000004</v>
      </c>
      <c r="G486" s="284">
        <f t="shared" ref="G486" si="134">SUM(G488+G503+G512)</f>
        <v>248.59999999999997</v>
      </c>
      <c r="H486" s="284">
        <f t="shared" ref="H486" si="135">SUM(H488+H503+H512)</f>
        <v>238.5</v>
      </c>
      <c r="I486" s="284">
        <f t="shared" ref="I486:L486" si="136">SUM(I488+I503+I512)</f>
        <v>246.70000000000002</v>
      </c>
      <c r="J486" s="284">
        <f t="shared" si="136"/>
        <v>239.70000000000002</v>
      </c>
      <c r="K486" s="284">
        <f t="shared" si="136"/>
        <v>276.2</v>
      </c>
      <c r="L486" s="284">
        <f t="shared" si="136"/>
        <v>280.2</v>
      </c>
      <c r="M486" s="494"/>
      <c r="N486" s="321"/>
    </row>
    <row r="487" spans="1:14" s="322" customFormat="1" x14ac:dyDescent="0.2">
      <c r="A487" s="323"/>
      <c r="B487" s="212"/>
      <c r="C487" s="221"/>
      <c r="D487" s="222" t="s">
        <v>237</v>
      </c>
      <c r="E487" s="207"/>
      <c r="F487" s="225"/>
      <c r="G487" s="225"/>
      <c r="H487" s="225"/>
      <c r="I487" s="225"/>
      <c r="J487" s="225"/>
      <c r="K487" s="225"/>
      <c r="L487" s="225"/>
      <c r="M487" s="494"/>
      <c r="N487" s="321"/>
    </row>
    <row r="488" spans="1:14" s="463" customFormat="1" x14ac:dyDescent="0.2">
      <c r="A488" s="454"/>
      <c r="B488" s="212">
        <v>630</v>
      </c>
      <c r="C488" s="221"/>
      <c r="D488" s="222" t="s">
        <v>162</v>
      </c>
      <c r="E488" s="254"/>
      <c r="F488" s="225">
        <f t="shared" ref="F488" si="137">SUM(F489:F501)</f>
        <v>34.5</v>
      </c>
      <c r="G488" s="225">
        <f>SUM(G489:G501)</f>
        <v>58.6</v>
      </c>
      <c r="H488" s="225">
        <f t="shared" ref="H488" si="138">SUM(H489:H501)</f>
        <v>56.1</v>
      </c>
      <c r="I488" s="225">
        <f t="shared" ref="I488:L488" si="139">SUM(I489:I501)</f>
        <v>34.1</v>
      </c>
      <c r="J488" s="225">
        <f t="shared" si="139"/>
        <v>61.5</v>
      </c>
      <c r="K488" s="225">
        <f t="shared" si="139"/>
        <v>60.5</v>
      </c>
      <c r="L488" s="225">
        <f t="shared" si="139"/>
        <v>60.5</v>
      </c>
      <c r="M488" s="515"/>
      <c r="N488" s="462"/>
    </row>
    <row r="489" spans="1:14" s="322" customFormat="1" x14ac:dyDescent="0.2">
      <c r="A489" s="323"/>
      <c r="B489" s="212"/>
      <c r="C489" s="213">
        <v>6320011</v>
      </c>
      <c r="D489" s="214" t="s">
        <v>310</v>
      </c>
      <c r="E489" s="366"/>
      <c r="F489" s="223">
        <v>2.2999999999999998</v>
      </c>
      <c r="G489" s="223">
        <v>1.5</v>
      </c>
      <c r="H489" s="224">
        <v>3</v>
      </c>
      <c r="I489" s="224">
        <v>3</v>
      </c>
      <c r="J489" s="224">
        <v>2</v>
      </c>
      <c r="K489" s="224">
        <v>2</v>
      </c>
      <c r="L489" s="224">
        <v>2</v>
      </c>
      <c r="M489" s="494"/>
      <c r="N489" s="321"/>
    </row>
    <row r="490" spans="1:14" s="322" customFormat="1" x14ac:dyDescent="0.2">
      <c r="A490" s="323"/>
      <c r="B490" s="212"/>
      <c r="C490" s="213">
        <v>6320013</v>
      </c>
      <c r="D490" s="214" t="s">
        <v>312</v>
      </c>
      <c r="E490" s="366"/>
      <c r="F490" s="223">
        <v>3.6</v>
      </c>
      <c r="G490" s="223">
        <v>4.5999999999999996</v>
      </c>
      <c r="H490" s="224">
        <v>4</v>
      </c>
      <c r="I490" s="224">
        <v>4</v>
      </c>
      <c r="J490" s="224">
        <v>4</v>
      </c>
      <c r="K490" s="224">
        <v>4</v>
      </c>
      <c r="L490" s="224">
        <v>4</v>
      </c>
      <c r="M490" s="494"/>
      <c r="N490" s="321"/>
    </row>
    <row r="491" spans="1:14" s="322" customFormat="1" x14ac:dyDescent="0.2">
      <c r="A491" s="323"/>
      <c r="B491" s="212"/>
      <c r="C491" s="213">
        <v>632002</v>
      </c>
      <c r="D491" s="214" t="s">
        <v>311</v>
      </c>
      <c r="E491" s="366"/>
      <c r="F491" s="223">
        <v>0.9</v>
      </c>
      <c r="G491" s="223">
        <v>0.7</v>
      </c>
      <c r="H491" s="224">
        <v>1</v>
      </c>
      <c r="I491" s="224">
        <v>1</v>
      </c>
      <c r="J491" s="564">
        <v>1</v>
      </c>
      <c r="K491" s="224">
        <v>5</v>
      </c>
      <c r="L491" s="224">
        <v>5</v>
      </c>
      <c r="M491" s="494"/>
      <c r="N491" s="321"/>
    </row>
    <row r="492" spans="1:14" s="322" customFormat="1" x14ac:dyDescent="0.2">
      <c r="A492" s="323"/>
      <c r="B492" s="212"/>
      <c r="C492" s="213">
        <v>633004</v>
      </c>
      <c r="D492" s="214" t="s">
        <v>588</v>
      </c>
      <c r="E492" s="366"/>
      <c r="F492" s="223">
        <v>0</v>
      </c>
      <c r="G492" s="223">
        <v>0</v>
      </c>
      <c r="H492" s="224">
        <v>0</v>
      </c>
      <c r="I492" s="224">
        <v>1</v>
      </c>
      <c r="J492" s="224">
        <v>0</v>
      </c>
      <c r="K492" s="224">
        <v>0</v>
      </c>
      <c r="L492" s="224">
        <v>0</v>
      </c>
      <c r="M492" s="494"/>
      <c r="N492" s="321"/>
    </row>
    <row r="493" spans="1:14" s="322" customFormat="1" x14ac:dyDescent="0.2">
      <c r="A493" s="323"/>
      <c r="B493" s="212"/>
      <c r="C493" s="213">
        <v>6330065</v>
      </c>
      <c r="D493" s="214" t="s">
        <v>134</v>
      </c>
      <c r="E493" s="366"/>
      <c r="F493" s="223">
        <v>0</v>
      </c>
      <c r="G493" s="223">
        <v>0.3</v>
      </c>
      <c r="H493" s="224">
        <v>0.6</v>
      </c>
      <c r="I493" s="224">
        <v>0.6</v>
      </c>
      <c r="J493" s="224">
        <v>1</v>
      </c>
      <c r="K493" s="224">
        <v>1</v>
      </c>
      <c r="L493" s="224">
        <v>1</v>
      </c>
      <c r="M493" s="494"/>
      <c r="N493" s="321"/>
    </row>
    <row r="494" spans="1:14" s="322" customFormat="1" x14ac:dyDescent="0.2">
      <c r="A494" s="323"/>
      <c r="B494" s="212"/>
      <c r="C494" s="213">
        <v>6330066</v>
      </c>
      <c r="D494" s="214" t="s">
        <v>786</v>
      </c>
      <c r="E494" s="366"/>
      <c r="F494" s="223">
        <v>0.2</v>
      </c>
      <c r="G494" s="223">
        <v>0.2</v>
      </c>
      <c r="H494" s="224">
        <v>0.5</v>
      </c>
      <c r="I494" s="224">
        <v>0.5</v>
      </c>
      <c r="J494" s="224">
        <v>0.5</v>
      </c>
      <c r="K494" s="224">
        <v>0.5</v>
      </c>
      <c r="L494" s="224">
        <v>0.5</v>
      </c>
      <c r="M494" s="383"/>
      <c r="N494" s="321"/>
    </row>
    <row r="495" spans="1:14" s="322" customFormat="1" x14ac:dyDescent="0.2">
      <c r="A495" s="323"/>
      <c r="B495" s="212"/>
      <c r="C495" s="213">
        <v>634001</v>
      </c>
      <c r="D495" s="214" t="s">
        <v>532</v>
      </c>
      <c r="E495" s="366"/>
      <c r="F495" s="223">
        <v>0</v>
      </c>
      <c r="G495" s="223">
        <v>0</v>
      </c>
      <c r="H495" s="224">
        <v>0</v>
      </c>
      <c r="I495" s="224">
        <v>0</v>
      </c>
      <c r="J495" s="224">
        <v>0</v>
      </c>
      <c r="K495" s="224">
        <v>0</v>
      </c>
      <c r="L495" s="224">
        <v>0</v>
      </c>
      <c r="M495" s="494"/>
      <c r="N495" s="321"/>
    </row>
    <row r="496" spans="1:14" s="322" customFormat="1" x14ac:dyDescent="0.2">
      <c r="A496" s="323"/>
      <c r="B496" s="212"/>
      <c r="C496" s="213">
        <v>635004</v>
      </c>
      <c r="D496" s="214" t="s">
        <v>638</v>
      </c>
      <c r="E496" s="366"/>
      <c r="F496" s="223">
        <v>0</v>
      </c>
      <c r="G496" s="223">
        <v>2.8</v>
      </c>
      <c r="H496" s="224">
        <v>1</v>
      </c>
      <c r="I496" s="224">
        <v>1</v>
      </c>
      <c r="J496" s="224">
        <v>1</v>
      </c>
      <c r="K496" s="224">
        <v>1</v>
      </c>
      <c r="L496" s="224">
        <v>1</v>
      </c>
      <c r="M496" s="494"/>
      <c r="N496" s="321"/>
    </row>
    <row r="497" spans="1:14" s="322" customFormat="1" x14ac:dyDescent="0.2">
      <c r="A497" s="323"/>
      <c r="B497" s="212"/>
      <c r="C497" s="213">
        <v>63500616</v>
      </c>
      <c r="D497" s="214" t="s">
        <v>729</v>
      </c>
      <c r="E497" s="366"/>
      <c r="F497" s="223">
        <v>0</v>
      </c>
      <c r="G497" s="223">
        <v>0</v>
      </c>
      <c r="H497" s="224">
        <v>0.2</v>
      </c>
      <c r="I497" s="224">
        <v>0.2</v>
      </c>
      <c r="J497" s="224">
        <v>0.2</v>
      </c>
      <c r="K497" s="224">
        <v>0.2</v>
      </c>
      <c r="L497" s="224">
        <v>0.2</v>
      </c>
      <c r="M497" s="515"/>
      <c r="N497" s="321"/>
    </row>
    <row r="498" spans="1:14" x14ac:dyDescent="0.2">
      <c r="A498" s="208"/>
      <c r="B498" s="212"/>
      <c r="C498" s="213">
        <v>635006</v>
      </c>
      <c r="D498" s="214" t="s">
        <v>1032</v>
      </c>
      <c r="E498" s="366"/>
      <c r="F498" s="223">
        <v>0</v>
      </c>
      <c r="G498" s="223">
        <v>5</v>
      </c>
      <c r="H498" s="224">
        <v>0</v>
      </c>
      <c r="I498" s="224">
        <v>0</v>
      </c>
      <c r="J498" s="224">
        <v>1</v>
      </c>
      <c r="K498" s="224">
        <v>1</v>
      </c>
      <c r="L498" s="224">
        <v>1</v>
      </c>
      <c r="M498" s="494"/>
      <c r="N498" s="255" t="s">
        <v>442</v>
      </c>
    </row>
    <row r="499" spans="1:14" x14ac:dyDescent="0.2">
      <c r="A499" s="208"/>
      <c r="B499" s="212"/>
      <c r="C499" s="213">
        <v>637004</v>
      </c>
      <c r="D499" s="214" t="s">
        <v>94</v>
      </c>
      <c r="E499" s="366"/>
      <c r="F499" s="223">
        <v>0.1</v>
      </c>
      <c r="G499" s="223">
        <v>0.1</v>
      </c>
      <c r="H499" s="224">
        <v>0.3</v>
      </c>
      <c r="I499" s="224">
        <v>0.3</v>
      </c>
      <c r="J499" s="224">
        <v>0.3</v>
      </c>
      <c r="K499" s="224">
        <v>0.3</v>
      </c>
      <c r="L499" s="224">
        <v>0.3</v>
      </c>
      <c r="M499" s="494"/>
    </row>
    <row r="500" spans="1:14" x14ac:dyDescent="0.2">
      <c r="A500" s="208"/>
      <c r="B500" s="212"/>
      <c r="C500" s="213">
        <v>637005</v>
      </c>
      <c r="D500" s="214" t="s">
        <v>98</v>
      </c>
      <c r="E500" s="366"/>
      <c r="F500" s="223">
        <v>0.4</v>
      </c>
      <c r="G500" s="223">
        <v>0.4</v>
      </c>
      <c r="H500" s="224">
        <v>0.5</v>
      </c>
      <c r="I500" s="224">
        <v>0.5</v>
      </c>
      <c r="J500" s="224">
        <v>0.5</v>
      </c>
      <c r="K500" s="224">
        <v>0.5</v>
      </c>
      <c r="L500" s="224">
        <v>0.5</v>
      </c>
      <c r="M500" s="494"/>
    </row>
    <row r="501" spans="1:14" s="322" customFormat="1" x14ac:dyDescent="0.2">
      <c r="A501" s="323"/>
      <c r="B501" s="212"/>
      <c r="C501" s="213">
        <v>642001</v>
      </c>
      <c r="D501" s="214" t="s">
        <v>313</v>
      </c>
      <c r="E501" s="366"/>
      <c r="F501" s="223">
        <v>27</v>
      </c>
      <c r="G501" s="223">
        <v>43</v>
      </c>
      <c r="H501" s="224">
        <v>45</v>
      </c>
      <c r="I501" s="224">
        <v>22</v>
      </c>
      <c r="J501" s="564">
        <v>50</v>
      </c>
      <c r="K501" s="224">
        <v>45</v>
      </c>
      <c r="L501" s="224">
        <v>45</v>
      </c>
      <c r="M501" s="494"/>
      <c r="N501" s="321"/>
    </row>
    <row r="502" spans="1:14" s="322" customFormat="1" x14ac:dyDescent="0.2">
      <c r="A502" s="323"/>
      <c r="B502" s="212"/>
      <c r="C502" s="213"/>
      <c r="D502" s="257" t="s">
        <v>700</v>
      </c>
      <c r="E502" s="252" t="s">
        <v>731</v>
      </c>
      <c r="F502" s="223"/>
      <c r="G502" s="223"/>
      <c r="H502" s="223"/>
      <c r="I502" s="223"/>
      <c r="J502" s="223"/>
      <c r="K502" s="223"/>
      <c r="L502" s="223"/>
      <c r="M502" s="494"/>
      <c r="N502" s="321"/>
    </row>
    <row r="503" spans="1:14" s="322" customFormat="1" x14ac:dyDescent="0.2">
      <c r="A503" s="323"/>
      <c r="B503" s="212"/>
      <c r="C503" s="221"/>
      <c r="D503" s="222" t="s">
        <v>730</v>
      </c>
      <c r="E503" s="252" t="s">
        <v>699</v>
      </c>
      <c r="F503" s="225">
        <f t="shared" ref="F503" si="140">SUM(F504:F504)</f>
        <v>2.1</v>
      </c>
      <c r="G503" s="225">
        <f>SUM(G504:G504)</f>
        <v>3.6</v>
      </c>
      <c r="H503" s="225">
        <f t="shared" ref="H503" si="141">SUM(H504:H504)</f>
        <v>4.9999999999999991</v>
      </c>
      <c r="I503" s="225">
        <f t="shared" ref="I503:L503" si="142">SUM(I504:I504)</f>
        <v>4.9999999999999991</v>
      </c>
      <c r="J503" s="225">
        <f t="shared" si="142"/>
        <v>4.4999999999999991</v>
      </c>
      <c r="K503" s="225">
        <f t="shared" si="142"/>
        <v>4.4999999999999991</v>
      </c>
      <c r="L503" s="225">
        <f t="shared" si="142"/>
        <v>4.4999999999999991</v>
      </c>
      <c r="M503" s="494"/>
      <c r="N503" s="321"/>
    </row>
    <row r="504" spans="1:14" s="322" customFormat="1" x14ac:dyDescent="0.2">
      <c r="A504" s="323"/>
      <c r="B504" s="212">
        <v>630</v>
      </c>
      <c r="C504" s="221"/>
      <c r="D504" s="222" t="s">
        <v>162</v>
      </c>
      <c r="E504" s="254"/>
      <c r="F504" s="225">
        <f t="shared" ref="F504" si="143">SUM(F505:F511)</f>
        <v>2.1</v>
      </c>
      <c r="G504" s="225">
        <f>SUM(G505:G511)</f>
        <v>3.6</v>
      </c>
      <c r="H504" s="225">
        <f t="shared" ref="H504" si="144">SUM(H505:H511)</f>
        <v>4.9999999999999991</v>
      </c>
      <c r="I504" s="225">
        <f t="shared" ref="I504:L504" si="145">SUM(I505:I511)</f>
        <v>4.9999999999999991</v>
      </c>
      <c r="J504" s="225">
        <f t="shared" si="145"/>
        <v>4.4999999999999991</v>
      </c>
      <c r="K504" s="225">
        <f t="shared" si="145"/>
        <v>4.4999999999999991</v>
      </c>
      <c r="L504" s="225">
        <f t="shared" si="145"/>
        <v>4.4999999999999991</v>
      </c>
      <c r="M504" s="494"/>
      <c r="N504" s="321"/>
    </row>
    <row r="505" spans="1:14" s="322" customFormat="1" x14ac:dyDescent="0.2">
      <c r="A505" s="323"/>
      <c r="B505" s="212"/>
      <c r="C505" s="213">
        <v>6320015</v>
      </c>
      <c r="D505" s="214" t="s">
        <v>56</v>
      </c>
      <c r="E505" s="366"/>
      <c r="F505" s="223">
        <v>0.7</v>
      </c>
      <c r="G505" s="223">
        <v>-0.5</v>
      </c>
      <c r="H505" s="224">
        <v>0.5</v>
      </c>
      <c r="I505" s="224">
        <v>0.5</v>
      </c>
      <c r="J505" s="224">
        <v>1</v>
      </c>
      <c r="K505" s="224">
        <v>1</v>
      </c>
      <c r="L505" s="224">
        <v>1</v>
      </c>
      <c r="M505" s="494"/>
      <c r="N505" s="321"/>
    </row>
    <row r="506" spans="1:14" s="322" customFormat="1" x14ac:dyDescent="0.2">
      <c r="A506" s="323"/>
      <c r="B506" s="216"/>
      <c r="C506" s="213">
        <v>6320015</v>
      </c>
      <c r="D506" s="214" t="s">
        <v>163</v>
      </c>
      <c r="E506" s="366"/>
      <c r="F506" s="223">
        <v>1.3</v>
      </c>
      <c r="G506" s="223">
        <v>3.9</v>
      </c>
      <c r="H506" s="224">
        <v>4</v>
      </c>
      <c r="I506" s="224">
        <v>4</v>
      </c>
      <c r="J506" s="224">
        <v>3</v>
      </c>
      <c r="K506" s="224">
        <v>3</v>
      </c>
      <c r="L506" s="224">
        <v>3</v>
      </c>
      <c r="M506" s="494"/>
      <c r="N506" s="321"/>
    </row>
    <row r="507" spans="1:14" s="322" customFormat="1" x14ac:dyDescent="0.2">
      <c r="A507" s="323"/>
      <c r="B507" s="216"/>
      <c r="C507" s="213">
        <v>6320025</v>
      </c>
      <c r="D507" s="214" t="s">
        <v>185</v>
      </c>
      <c r="E507" s="366"/>
      <c r="F507" s="223">
        <v>0</v>
      </c>
      <c r="G507" s="223">
        <v>0.1</v>
      </c>
      <c r="H507" s="224">
        <v>0.1</v>
      </c>
      <c r="I507" s="224">
        <v>0.1</v>
      </c>
      <c r="J507" s="224">
        <v>0.1</v>
      </c>
      <c r="K507" s="224">
        <v>0.1</v>
      </c>
      <c r="L507" s="224">
        <v>0.1</v>
      </c>
      <c r="M507" s="494"/>
      <c r="N507" s="321"/>
    </row>
    <row r="508" spans="1:14" x14ac:dyDescent="0.2">
      <c r="A508" s="208"/>
      <c r="B508" s="216"/>
      <c r="C508" s="213">
        <v>632005</v>
      </c>
      <c r="D508" s="214" t="s">
        <v>130</v>
      </c>
      <c r="E508" s="366"/>
      <c r="F508" s="223">
        <v>0</v>
      </c>
      <c r="G508" s="223">
        <v>0</v>
      </c>
      <c r="H508" s="224">
        <v>0</v>
      </c>
      <c r="I508" s="224">
        <v>0</v>
      </c>
      <c r="J508" s="224">
        <v>0</v>
      </c>
      <c r="K508" s="224">
        <v>0</v>
      </c>
      <c r="L508" s="224">
        <v>0</v>
      </c>
      <c r="M508" s="494"/>
    </row>
    <row r="509" spans="1:14" s="322" customFormat="1" x14ac:dyDescent="0.2">
      <c r="A509" s="320"/>
      <c r="B509" s="212"/>
      <c r="C509" s="213">
        <v>6370045</v>
      </c>
      <c r="D509" s="214" t="s">
        <v>481</v>
      </c>
      <c r="E509" s="366"/>
      <c r="F509" s="223">
        <v>0</v>
      </c>
      <c r="G509" s="223">
        <v>0</v>
      </c>
      <c r="H509" s="224">
        <v>0.3</v>
      </c>
      <c r="I509" s="224">
        <v>0.3</v>
      </c>
      <c r="J509" s="224">
        <v>0.3</v>
      </c>
      <c r="K509" s="224">
        <v>0.3</v>
      </c>
      <c r="L509" s="224">
        <v>0.3</v>
      </c>
      <c r="M509" s="494"/>
      <c r="N509" s="321"/>
    </row>
    <row r="510" spans="1:14" s="322" customFormat="1" x14ac:dyDescent="0.2">
      <c r="A510" s="320"/>
      <c r="B510" s="212"/>
      <c r="C510" s="213">
        <v>6370055</v>
      </c>
      <c r="D510" s="214" t="s">
        <v>98</v>
      </c>
      <c r="E510" s="366"/>
      <c r="F510" s="223">
        <v>0.1</v>
      </c>
      <c r="G510" s="223">
        <v>0.1</v>
      </c>
      <c r="H510" s="224">
        <v>0.1</v>
      </c>
      <c r="I510" s="224">
        <v>0.1</v>
      </c>
      <c r="J510" s="224">
        <v>0.1</v>
      </c>
      <c r="K510" s="224">
        <v>0.1</v>
      </c>
      <c r="L510" s="224">
        <v>0.1</v>
      </c>
      <c r="M510" s="494"/>
      <c r="N510" s="321"/>
    </row>
    <row r="511" spans="1:14" x14ac:dyDescent="0.2">
      <c r="A511" s="208"/>
      <c r="B511" s="212"/>
      <c r="C511" s="213">
        <v>642013</v>
      </c>
      <c r="D511" s="214" t="s">
        <v>287</v>
      </c>
      <c r="E511" s="367"/>
      <c r="F511" s="223">
        <v>0</v>
      </c>
      <c r="G511" s="223">
        <v>0</v>
      </c>
      <c r="H511" s="223">
        <v>0</v>
      </c>
      <c r="I511" s="223">
        <v>0</v>
      </c>
      <c r="J511" s="223">
        <v>0</v>
      </c>
      <c r="K511" s="223">
        <v>0</v>
      </c>
      <c r="L511" s="223">
        <v>0</v>
      </c>
      <c r="M511" s="494"/>
    </row>
    <row r="512" spans="1:14" s="322" customFormat="1" x14ac:dyDescent="0.2">
      <c r="A512" s="323"/>
      <c r="B512" s="212"/>
      <c r="C512" s="221"/>
      <c r="D512" s="222" t="s">
        <v>516</v>
      </c>
      <c r="E512" s="212" t="s">
        <v>699</v>
      </c>
      <c r="F512" s="225">
        <f t="shared" ref="F512" si="146">SUM(F513:F515)</f>
        <v>160.20000000000005</v>
      </c>
      <c r="G512" s="225">
        <f>SUM(G513:G515)</f>
        <v>186.39999999999998</v>
      </c>
      <c r="H512" s="225">
        <f t="shared" ref="H512" si="147">SUM(H513:H515)</f>
        <v>177.4</v>
      </c>
      <c r="I512" s="225">
        <f t="shared" ref="I512:L512" si="148">SUM(I513:I515)</f>
        <v>207.60000000000002</v>
      </c>
      <c r="J512" s="225">
        <f t="shared" si="148"/>
        <v>173.70000000000002</v>
      </c>
      <c r="K512" s="225">
        <f t="shared" si="148"/>
        <v>211.2</v>
      </c>
      <c r="L512" s="225">
        <f t="shared" si="148"/>
        <v>215.2</v>
      </c>
      <c r="M512" s="494"/>
      <c r="N512" s="321"/>
    </row>
    <row r="513" spans="1:14" s="322" customFormat="1" x14ac:dyDescent="0.2">
      <c r="A513" s="320"/>
      <c r="B513" s="212">
        <v>610</v>
      </c>
      <c r="C513" s="213"/>
      <c r="D513" s="214" t="s">
        <v>115</v>
      </c>
      <c r="E513" s="366"/>
      <c r="F513" s="223">
        <v>43.2</v>
      </c>
      <c r="G513" s="223">
        <v>49</v>
      </c>
      <c r="H513" s="224">
        <v>54.3</v>
      </c>
      <c r="I513" s="224">
        <v>54.3</v>
      </c>
      <c r="J513" s="224">
        <v>60</v>
      </c>
      <c r="K513" s="224">
        <v>63</v>
      </c>
      <c r="L513" s="224">
        <v>66</v>
      </c>
      <c r="M513" s="494"/>
      <c r="N513" s="321"/>
    </row>
    <row r="514" spans="1:14" s="322" customFormat="1" x14ac:dyDescent="0.2">
      <c r="A514" s="323"/>
      <c r="B514" s="212">
        <v>620</v>
      </c>
      <c r="C514" s="213"/>
      <c r="D514" s="214" t="s">
        <v>116</v>
      </c>
      <c r="E514" s="366"/>
      <c r="F514" s="223">
        <v>16</v>
      </c>
      <c r="G514" s="223">
        <v>19.5</v>
      </c>
      <c r="H514" s="224">
        <v>19</v>
      </c>
      <c r="I514" s="224">
        <v>21</v>
      </c>
      <c r="J514" s="224">
        <v>21</v>
      </c>
      <c r="K514" s="224">
        <v>22</v>
      </c>
      <c r="L514" s="224">
        <v>23</v>
      </c>
      <c r="M514" s="494"/>
      <c r="N514" s="321"/>
    </row>
    <row r="515" spans="1:14" s="322" customFormat="1" x14ac:dyDescent="0.2">
      <c r="A515" s="323"/>
      <c r="B515" s="212">
        <v>630</v>
      </c>
      <c r="C515" s="221"/>
      <c r="D515" s="222" t="s">
        <v>162</v>
      </c>
      <c r="E515" s="254"/>
      <c r="F515" s="225">
        <f t="shared" ref="F515" si="149">SUM(F516:F558)</f>
        <v>101.00000000000003</v>
      </c>
      <c r="G515" s="225">
        <f>SUM(G516:G558)</f>
        <v>117.89999999999999</v>
      </c>
      <c r="H515" s="225">
        <f t="shared" ref="H515" si="150">SUM(H516:H558)</f>
        <v>104.10000000000001</v>
      </c>
      <c r="I515" s="225">
        <f t="shared" ref="I515:L515" si="151">SUM(I516:I558)</f>
        <v>132.30000000000001</v>
      </c>
      <c r="J515" s="225">
        <f t="shared" si="151"/>
        <v>92.700000000000017</v>
      </c>
      <c r="K515" s="225">
        <f t="shared" si="151"/>
        <v>126.2</v>
      </c>
      <c r="L515" s="225">
        <f t="shared" si="151"/>
        <v>126.2</v>
      </c>
      <c r="M515" s="494"/>
      <c r="N515" s="321"/>
    </row>
    <row r="516" spans="1:14" s="322" customFormat="1" x14ac:dyDescent="0.2">
      <c r="A516" s="323"/>
      <c r="B516" s="212"/>
      <c r="C516" s="213">
        <v>631001</v>
      </c>
      <c r="D516" s="214" t="s">
        <v>129</v>
      </c>
      <c r="E516" s="366"/>
      <c r="F516" s="223">
        <v>0</v>
      </c>
      <c r="G516" s="223">
        <v>0</v>
      </c>
      <c r="H516" s="224">
        <v>0.2</v>
      </c>
      <c r="I516" s="224">
        <v>0.2</v>
      </c>
      <c r="J516" s="224">
        <v>0.2</v>
      </c>
      <c r="K516" s="224">
        <v>0.2</v>
      </c>
      <c r="L516" s="224">
        <v>0.2</v>
      </c>
      <c r="M516" s="494"/>
      <c r="N516" s="321"/>
    </row>
    <row r="517" spans="1:14" s="322" customFormat="1" x14ac:dyDescent="0.2">
      <c r="A517" s="323"/>
      <c r="B517" s="212"/>
      <c r="C517" s="213">
        <v>6320011</v>
      </c>
      <c r="D517" s="214" t="s">
        <v>56</v>
      </c>
      <c r="E517" s="366"/>
      <c r="F517" s="223">
        <v>3.1</v>
      </c>
      <c r="G517" s="223">
        <v>4.3</v>
      </c>
      <c r="H517" s="224">
        <v>4.9000000000000004</v>
      </c>
      <c r="I517" s="224">
        <v>4.9000000000000004</v>
      </c>
      <c r="J517" s="224">
        <v>1</v>
      </c>
      <c r="K517" s="224">
        <v>1</v>
      </c>
      <c r="L517" s="224">
        <v>1</v>
      </c>
      <c r="M517" s="494"/>
      <c r="N517" s="321"/>
    </row>
    <row r="518" spans="1:14" s="322" customFormat="1" x14ac:dyDescent="0.2">
      <c r="A518" s="323"/>
      <c r="B518" s="212"/>
      <c r="C518" s="213">
        <v>6320013</v>
      </c>
      <c r="D518" s="214" t="s">
        <v>163</v>
      </c>
      <c r="E518" s="366"/>
      <c r="F518" s="223">
        <v>11</v>
      </c>
      <c r="G518" s="223">
        <v>16.7</v>
      </c>
      <c r="H518" s="224">
        <v>12</v>
      </c>
      <c r="I518" s="224">
        <v>12</v>
      </c>
      <c r="J518" s="224">
        <v>2</v>
      </c>
      <c r="K518" s="224">
        <v>2</v>
      </c>
      <c r="L518" s="224">
        <v>2</v>
      </c>
      <c r="M518" s="554"/>
      <c r="N518" s="321"/>
    </row>
    <row r="519" spans="1:14" s="322" customFormat="1" x14ac:dyDescent="0.2">
      <c r="A519" s="323"/>
      <c r="B519" s="212"/>
      <c r="C519" s="213">
        <v>632002</v>
      </c>
      <c r="D519" s="214" t="s">
        <v>164</v>
      </c>
      <c r="E519" s="366"/>
      <c r="F519" s="223">
        <v>0.3</v>
      </c>
      <c r="G519" s="223">
        <v>0.4</v>
      </c>
      <c r="H519" s="224">
        <v>0.6</v>
      </c>
      <c r="I519" s="224">
        <v>0.6</v>
      </c>
      <c r="J519" s="224">
        <v>0.6</v>
      </c>
      <c r="K519" s="224">
        <v>0.6</v>
      </c>
      <c r="L519" s="224">
        <v>0.6</v>
      </c>
      <c r="M519" s="554"/>
      <c r="N519" s="321"/>
    </row>
    <row r="520" spans="1:14" s="463" customFormat="1" x14ac:dyDescent="0.2">
      <c r="A520" s="454"/>
      <c r="B520" s="212"/>
      <c r="C520" s="213">
        <v>632005</v>
      </c>
      <c r="D520" s="214" t="s">
        <v>130</v>
      </c>
      <c r="E520" s="366"/>
      <c r="F520" s="223">
        <v>0.5</v>
      </c>
      <c r="G520" s="223">
        <v>0.5</v>
      </c>
      <c r="H520" s="224">
        <v>0.7</v>
      </c>
      <c r="I520" s="224">
        <v>0.7</v>
      </c>
      <c r="J520" s="224">
        <v>0.7</v>
      </c>
      <c r="K520" s="224">
        <v>0.7</v>
      </c>
      <c r="L520" s="224">
        <v>0.7</v>
      </c>
      <c r="M520" s="383"/>
      <c r="N520" s="462"/>
    </row>
    <row r="521" spans="1:14" s="322" customFormat="1" x14ac:dyDescent="0.2">
      <c r="A521" s="323"/>
      <c r="B521" s="212"/>
      <c r="C521" s="213">
        <v>632004</v>
      </c>
      <c r="D521" s="214" t="s">
        <v>62</v>
      </c>
      <c r="E521" s="366"/>
      <c r="F521" s="223">
        <v>0</v>
      </c>
      <c r="G521" s="223">
        <v>0</v>
      </c>
      <c r="H521" s="224">
        <v>0</v>
      </c>
      <c r="I521" s="224">
        <v>0</v>
      </c>
      <c r="J521" s="224">
        <v>0</v>
      </c>
      <c r="K521" s="224">
        <v>0</v>
      </c>
      <c r="L521" s="224">
        <v>0</v>
      </c>
      <c r="M521" s="494"/>
      <c r="N521" s="321"/>
    </row>
    <row r="522" spans="1:14" s="322" customFormat="1" x14ac:dyDescent="0.2">
      <c r="A522" s="323"/>
      <c r="B522" s="212"/>
      <c r="C522" s="213">
        <v>633001</v>
      </c>
      <c r="D522" s="214" t="s">
        <v>567</v>
      </c>
      <c r="E522" s="366"/>
      <c r="F522" s="223">
        <v>0</v>
      </c>
      <c r="G522" s="223">
        <v>0</v>
      </c>
      <c r="H522" s="224">
        <v>3</v>
      </c>
      <c r="I522" s="224">
        <v>0.5</v>
      </c>
      <c r="J522" s="564">
        <v>0.5</v>
      </c>
      <c r="K522" s="224">
        <v>5</v>
      </c>
      <c r="L522" s="224">
        <v>5</v>
      </c>
      <c r="M522" s="515"/>
      <c r="N522" s="321"/>
    </row>
    <row r="523" spans="1:14" s="322" customFormat="1" x14ac:dyDescent="0.2">
      <c r="A523" s="323"/>
      <c r="B523" s="212"/>
      <c r="C523" s="213">
        <v>633002</v>
      </c>
      <c r="D523" s="214" t="s">
        <v>132</v>
      </c>
      <c r="E523" s="366"/>
      <c r="F523" s="223">
        <v>0</v>
      </c>
      <c r="G523" s="223">
        <v>0</v>
      </c>
      <c r="H523" s="224">
        <v>1</v>
      </c>
      <c r="I523" s="224">
        <v>1</v>
      </c>
      <c r="J523" s="224">
        <v>1</v>
      </c>
      <c r="K523" s="224">
        <v>1</v>
      </c>
      <c r="L523" s="224">
        <v>1</v>
      </c>
      <c r="M523" s="494"/>
      <c r="N523" s="321"/>
    </row>
    <row r="524" spans="1:14" s="463" customFormat="1" x14ac:dyDescent="0.2">
      <c r="A524" s="454"/>
      <c r="B524" s="212"/>
      <c r="C524" s="213">
        <v>6330028</v>
      </c>
      <c r="D524" s="214" t="s">
        <v>1026</v>
      </c>
      <c r="E524" s="366"/>
      <c r="F524" s="223">
        <v>0</v>
      </c>
      <c r="G524" s="223">
        <v>0</v>
      </c>
      <c r="H524" s="224">
        <v>0</v>
      </c>
      <c r="I524" s="224">
        <v>0</v>
      </c>
      <c r="J524" s="224">
        <v>0</v>
      </c>
      <c r="K524" s="224">
        <v>0</v>
      </c>
      <c r="L524" s="224">
        <v>0</v>
      </c>
      <c r="M524" s="383"/>
      <c r="N524" s="462"/>
    </row>
    <row r="525" spans="1:14" s="322" customFormat="1" x14ac:dyDescent="0.2">
      <c r="A525" s="323"/>
      <c r="B525" s="212"/>
      <c r="C525" s="213">
        <v>633004</v>
      </c>
      <c r="D525" s="214" t="s">
        <v>189</v>
      </c>
      <c r="E525" s="366"/>
      <c r="F525" s="223">
        <v>0.1</v>
      </c>
      <c r="G525" s="223">
        <v>1.6</v>
      </c>
      <c r="H525" s="224">
        <v>1.7</v>
      </c>
      <c r="I525" s="224">
        <v>1.7</v>
      </c>
      <c r="J525" s="224">
        <v>1.7</v>
      </c>
      <c r="K525" s="224">
        <v>1.7</v>
      </c>
      <c r="L525" s="224">
        <v>1.7</v>
      </c>
      <c r="M525" s="494"/>
      <c r="N525" s="321"/>
    </row>
    <row r="526" spans="1:14" s="322" customFormat="1" x14ac:dyDescent="0.2">
      <c r="A526" s="323"/>
      <c r="B526" s="212"/>
      <c r="C526" s="213">
        <v>6330062</v>
      </c>
      <c r="D526" s="214" t="s">
        <v>181</v>
      </c>
      <c r="E526" s="253"/>
      <c r="F526" s="223">
        <v>52.5</v>
      </c>
      <c r="G526" s="223">
        <v>53.5</v>
      </c>
      <c r="H526" s="224">
        <v>30</v>
      </c>
      <c r="I526" s="224">
        <v>51.2</v>
      </c>
      <c r="J526" s="564">
        <v>30</v>
      </c>
      <c r="K526" s="224">
        <v>52</v>
      </c>
      <c r="L526" s="224">
        <v>52</v>
      </c>
      <c r="M526" s="383"/>
      <c r="N526" s="321"/>
    </row>
    <row r="527" spans="1:14" s="322" customFormat="1" x14ac:dyDescent="0.2">
      <c r="A527" s="323"/>
      <c r="B527" s="212"/>
      <c r="C527" s="213">
        <v>6330061</v>
      </c>
      <c r="D527" s="214" t="s">
        <v>190</v>
      </c>
      <c r="E527" s="366"/>
      <c r="F527" s="223">
        <v>0.7</v>
      </c>
      <c r="G527" s="223">
        <v>0.5</v>
      </c>
      <c r="H527" s="224">
        <v>0.7</v>
      </c>
      <c r="I527" s="224">
        <v>0.7</v>
      </c>
      <c r="J527" s="224">
        <v>0.7</v>
      </c>
      <c r="K527" s="224">
        <v>0.7</v>
      </c>
      <c r="L527" s="224">
        <v>0.7</v>
      </c>
      <c r="M527" s="494"/>
      <c r="N527" s="321"/>
    </row>
    <row r="528" spans="1:14" s="322" customFormat="1" x14ac:dyDescent="0.2">
      <c r="A528" s="323"/>
      <c r="B528" s="212"/>
      <c r="C528" s="213">
        <v>6330068</v>
      </c>
      <c r="D528" s="214" t="s">
        <v>1028</v>
      </c>
      <c r="E528" s="366"/>
      <c r="F528" s="223">
        <v>0</v>
      </c>
      <c r="G528" s="223">
        <v>0</v>
      </c>
      <c r="H528" s="224">
        <v>0</v>
      </c>
      <c r="I528" s="224">
        <v>0</v>
      </c>
      <c r="J528" s="224">
        <v>0</v>
      </c>
      <c r="K528" s="224">
        <v>0</v>
      </c>
      <c r="L528" s="224">
        <v>0</v>
      </c>
      <c r="M528" s="494"/>
      <c r="N528" s="321"/>
    </row>
    <row r="529" spans="1:14" s="322" customFormat="1" x14ac:dyDescent="0.2">
      <c r="A529" s="323"/>
      <c r="B529" s="212"/>
      <c r="C529" s="213">
        <v>6330063</v>
      </c>
      <c r="D529" s="214" t="s">
        <v>191</v>
      </c>
      <c r="E529" s="366"/>
      <c r="F529" s="223">
        <v>0.7</v>
      </c>
      <c r="G529" s="223">
        <v>0.7</v>
      </c>
      <c r="H529" s="224">
        <v>1</v>
      </c>
      <c r="I529" s="224">
        <v>1</v>
      </c>
      <c r="J529" s="224">
        <v>0.2</v>
      </c>
      <c r="K529" s="224">
        <v>0.2</v>
      </c>
      <c r="L529" s="224">
        <v>0.2</v>
      </c>
      <c r="M529" s="494"/>
      <c r="N529" s="321"/>
    </row>
    <row r="530" spans="1:14" s="322" customFormat="1" x14ac:dyDescent="0.2">
      <c r="A530" s="323"/>
      <c r="B530" s="212"/>
      <c r="C530" s="213">
        <v>6330065</v>
      </c>
      <c r="D530" s="214" t="s">
        <v>1132</v>
      </c>
      <c r="E530" s="366"/>
      <c r="F530" s="223">
        <v>2.8</v>
      </c>
      <c r="G530" s="223">
        <v>3.7</v>
      </c>
      <c r="H530" s="224">
        <v>5.5</v>
      </c>
      <c r="I530" s="224">
        <v>1</v>
      </c>
      <c r="J530" s="564">
        <v>3</v>
      </c>
      <c r="K530" s="224">
        <v>8</v>
      </c>
      <c r="L530" s="224">
        <v>8</v>
      </c>
      <c r="M530" s="494"/>
      <c r="N530" s="321"/>
    </row>
    <row r="531" spans="1:14" s="463" customFormat="1" x14ac:dyDescent="0.2">
      <c r="A531" s="454"/>
      <c r="B531" s="212"/>
      <c r="C531" s="213">
        <v>63300610</v>
      </c>
      <c r="D531" s="214" t="s">
        <v>301</v>
      </c>
      <c r="E531" s="366"/>
      <c r="F531" s="223">
        <v>0</v>
      </c>
      <c r="G531" s="223">
        <v>0</v>
      </c>
      <c r="H531" s="224">
        <v>0.5</v>
      </c>
      <c r="I531" s="224">
        <v>0.5</v>
      </c>
      <c r="J531" s="224">
        <v>0.5</v>
      </c>
      <c r="K531" s="224">
        <v>0.5</v>
      </c>
      <c r="L531" s="224">
        <v>0.5</v>
      </c>
      <c r="M531" s="494"/>
      <c r="N531" s="462"/>
    </row>
    <row r="532" spans="1:14" s="463" customFormat="1" x14ac:dyDescent="0.2">
      <c r="A532" s="454"/>
      <c r="B532" s="212"/>
      <c r="C532" s="213">
        <v>633009</v>
      </c>
      <c r="D532" s="214" t="s">
        <v>73</v>
      </c>
      <c r="E532" s="366"/>
      <c r="F532" s="223">
        <v>0</v>
      </c>
      <c r="G532" s="223">
        <v>0.1</v>
      </c>
      <c r="H532" s="224">
        <v>0.1</v>
      </c>
      <c r="I532" s="224">
        <v>0.1</v>
      </c>
      <c r="J532" s="224">
        <v>0.1</v>
      </c>
      <c r="K532" s="224">
        <v>0.1</v>
      </c>
      <c r="L532" s="224">
        <v>0.1</v>
      </c>
      <c r="M532" s="494"/>
      <c r="N532" s="462"/>
    </row>
    <row r="533" spans="1:14" s="322" customFormat="1" x14ac:dyDescent="0.2">
      <c r="A533" s="323"/>
      <c r="B533" s="212"/>
      <c r="C533" s="213">
        <v>633016</v>
      </c>
      <c r="D533" s="214" t="s">
        <v>192</v>
      </c>
      <c r="E533" s="366"/>
      <c r="F533" s="223">
        <v>1.2</v>
      </c>
      <c r="G533" s="223">
        <v>0.1</v>
      </c>
      <c r="H533" s="224">
        <v>2</v>
      </c>
      <c r="I533" s="224">
        <v>2</v>
      </c>
      <c r="J533" s="224">
        <v>2</v>
      </c>
      <c r="K533" s="224">
        <v>2</v>
      </c>
      <c r="L533" s="224">
        <v>2</v>
      </c>
      <c r="M533" s="494"/>
      <c r="N533" s="321"/>
    </row>
    <row r="534" spans="1:14" s="322" customFormat="1" x14ac:dyDescent="0.2">
      <c r="A534" s="323"/>
      <c r="B534" s="212"/>
      <c r="C534" s="213">
        <v>634001</v>
      </c>
      <c r="D534" s="214" t="s">
        <v>137</v>
      </c>
      <c r="E534" s="366"/>
      <c r="F534" s="223">
        <v>0.4</v>
      </c>
      <c r="G534" s="223">
        <v>0.1</v>
      </c>
      <c r="H534" s="224">
        <v>0.5</v>
      </c>
      <c r="I534" s="224">
        <v>0.5</v>
      </c>
      <c r="J534" s="224">
        <v>0.5</v>
      </c>
      <c r="K534" s="224">
        <v>0.5</v>
      </c>
      <c r="L534" s="224">
        <v>0.5</v>
      </c>
      <c r="M534" s="494"/>
      <c r="N534" s="321"/>
    </row>
    <row r="535" spans="1:14" s="322" customFormat="1" x14ac:dyDescent="0.2">
      <c r="A535" s="323"/>
      <c r="B535" s="212"/>
      <c r="C535" s="213">
        <v>634002</v>
      </c>
      <c r="D535" s="214" t="s">
        <v>78</v>
      </c>
      <c r="E535" s="366"/>
      <c r="F535" s="223">
        <v>0</v>
      </c>
      <c r="G535" s="223">
        <v>1.1000000000000001</v>
      </c>
      <c r="H535" s="224">
        <v>1</v>
      </c>
      <c r="I535" s="224">
        <v>1</v>
      </c>
      <c r="J535" s="224">
        <v>1</v>
      </c>
      <c r="K535" s="224">
        <v>1</v>
      </c>
      <c r="L535" s="224">
        <v>1</v>
      </c>
      <c r="M535" s="494"/>
      <c r="N535" s="321"/>
    </row>
    <row r="536" spans="1:14" s="322" customFormat="1" x14ac:dyDescent="0.2">
      <c r="A536" s="323"/>
      <c r="B536" s="212"/>
      <c r="C536" s="213">
        <v>634002</v>
      </c>
      <c r="D536" s="214" t="s">
        <v>79</v>
      </c>
      <c r="E536" s="366"/>
      <c r="F536" s="223">
        <v>0</v>
      </c>
      <c r="G536" s="223">
        <v>0.1</v>
      </c>
      <c r="H536" s="224">
        <v>1</v>
      </c>
      <c r="I536" s="224">
        <v>1</v>
      </c>
      <c r="J536" s="224">
        <v>1</v>
      </c>
      <c r="K536" s="224">
        <v>1</v>
      </c>
      <c r="L536" s="224">
        <v>1</v>
      </c>
      <c r="M536" s="494"/>
      <c r="N536" s="321"/>
    </row>
    <row r="537" spans="1:14" s="322" customFormat="1" x14ac:dyDescent="0.2">
      <c r="A537" s="323"/>
      <c r="B537" s="212"/>
      <c r="C537" s="213">
        <v>635002</v>
      </c>
      <c r="D537" s="214" t="s">
        <v>138</v>
      </c>
      <c r="E537" s="366"/>
      <c r="F537" s="223">
        <v>0</v>
      </c>
      <c r="G537" s="223">
        <v>0</v>
      </c>
      <c r="H537" s="224">
        <v>0.1</v>
      </c>
      <c r="I537" s="224">
        <v>0.1</v>
      </c>
      <c r="J537" s="224">
        <v>0.1</v>
      </c>
      <c r="K537" s="224">
        <v>0.1</v>
      </c>
      <c r="L537" s="224">
        <v>0.1</v>
      </c>
      <c r="M537" s="494"/>
      <c r="N537" s="321"/>
    </row>
    <row r="538" spans="1:14" s="463" customFormat="1" x14ac:dyDescent="0.2">
      <c r="A538" s="454"/>
      <c r="B538" s="212"/>
      <c r="C538" s="213">
        <v>635004</v>
      </c>
      <c r="D538" s="214" t="s">
        <v>638</v>
      </c>
      <c r="E538" s="366"/>
      <c r="F538" s="223">
        <v>0</v>
      </c>
      <c r="G538" s="223">
        <v>0.1</v>
      </c>
      <c r="H538" s="224">
        <v>0</v>
      </c>
      <c r="I538" s="224">
        <v>0</v>
      </c>
      <c r="J538" s="224">
        <v>0</v>
      </c>
      <c r="K538" s="224">
        <v>0</v>
      </c>
      <c r="L538" s="224">
        <v>0</v>
      </c>
      <c r="M538" s="494"/>
      <c r="N538" s="462"/>
    </row>
    <row r="539" spans="1:14" s="322" customFormat="1" x14ac:dyDescent="0.2">
      <c r="A539" s="323"/>
      <c r="B539" s="212"/>
      <c r="C539" s="213">
        <v>635006</v>
      </c>
      <c r="D539" s="214" t="s">
        <v>647</v>
      </c>
      <c r="E539" s="366"/>
      <c r="F539" s="223">
        <v>0</v>
      </c>
      <c r="G539" s="223">
        <v>0</v>
      </c>
      <c r="H539" s="224">
        <v>0.5</v>
      </c>
      <c r="I539" s="224">
        <v>0.5</v>
      </c>
      <c r="J539" s="224">
        <v>0</v>
      </c>
      <c r="K539" s="224">
        <v>0</v>
      </c>
      <c r="L539" s="224">
        <v>0</v>
      </c>
      <c r="M539" s="494"/>
      <c r="N539" s="321"/>
    </row>
    <row r="540" spans="1:14" s="463" customFormat="1" x14ac:dyDescent="0.2">
      <c r="A540" s="454"/>
      <c r="B540" s="212"/>
      <c r="C540" s="213">
        <v>635009</v>
      </c>
      <c r="D540" s="214" t="s">
        <v>566</v>
      </c>
      <c r="E540" s="366"/>
      <c r="F540" s="223">
        <v>0</v>
      </c>
      <c r="G540" s="223">
        <v>0</v>
      </c>
      <c r="H540" s="224">
        <v>0</v>
      </c>
      <c r="I540" s="224">
        <v>0</v>
      </c>
      <c r="J540" s="224">
        <v>0</v>
      </c>
      <c r="K540" s="224">
        <v>0</v>
      </c>
      <c r="L540" s="224">
        <v>0</v>
      </c>
      <c r="M540" s="383"/>
      <c r="N540" s="462"/>
    </row>
    <row r="541" spans="1:14" s="322" customFormat="1" x14ac:dyDescent="0.2">
      <c r="A541" s="323"/>
      <c r="B541" s="212"/>
      <c r="C541" s="213">
        <v>637002</v>
      </c>
      <c r="D541" s="214" t="s">
        <v>1039</v>
      </c>
      <c r="E541" s="366"/>
      <c r="F541" s="223">
        <v>17.899999999999999</v>
      </c>
      <c r="G541" s="223">
        <v>25.2</v>
      </c>
      <c r="H541" s="223">
        <v>10</v>
      </c>
      <c r="I541" s="223">
        <v>20</v>
      </c>
      <c r="J541" s="223">
        <v>20</v>
      </c>
      <c r="K541" s="223">
        <v>20</v>
      </c>
      <c r="L541" s="223">
        <v>20</v>
      </c>
      <c r="M541" s="494"/>
      <c r="N541" s="321"/>
    </row>
    <row r="542" spans="1:14" s="322" customFormat="1" x14ac:dyDescent="0.2">
      <c r="A542" s="323"/>
      <c r="B542" s="212"/>
      <c r="C542" s="213">
        <v>637002</v>
      </c>
      <c r="D542" s="214" t="s">
        <v>1038</v>
      </c>
      <c r="E542" s="366"/>
      <c r="F542" s="223">
        <v>0</v>
      </c>
      <c r="G542" s="223">
        <v>0</v>
      </c>
      <c r="H542" s="223">
        <v>10</v>
      </c>
      <c r="I542" s="223">
        <v>14</v>
      </c>
      <c r="J542" s="223">
        <v>0</v>
      </c>
      <c r="K542" s="223">
        <v>0</v>
      </c>
      <c r="L542" s="223">
        <v>0</v>
      </c>
      <c r="M542" s="494"/>
      <c r="N542" s="321"/>
    </row>
    <row r="543" spans="1:14" s="322" customFormat="1" x14ac:dyDescent="0.2">
      <c r="A543" s="323"/>
      <c r="B543" s="212"/>
      <c r="C543" s="213">
        <v>637003</v>
      </c>
      <c r="D543" s="214" t="s">
        <v>656</v>
      </c>
      <c r="E543" s="366"/>
      <c r="F543" s="223">
        <v>0.7</v>
      </c>
      <c r="G543" s="223">
        <v>0</v>
      </c>
      <c r="H543" s="224">
        <v>0.5</v>
      </c>
      <c r="I543" s="224">
        <v>0.5</v>
      </c>
      <c r="J543" s="224">
        <v>0.5</v>
      </c>
      <c r="K543" s="224">
        <v>0.5</v>
      </c>
      <c r="L543" s="224">
        <v>0.5</v>
      </c>
      <c r="M543" s="494"/>
      <c r="N543" s="321"/>
    </row>
    <row r="544" spans="1:14" s="322" customFormat="1" x14ac:dyDescent="0.2">
      <c r="A544" s="323"/>
      <c r="B544" s="212"/>
      <c r="C544" s="213">
        <v>6370038</v>
      </c>
      <c r="D544" s="214" t="s">
        <v>1027</v>
      </c>
      <c r="E544" s="366"/>
      <c r="F544" s="223">
        <v>0</v>
      </c>
      <c r="G544" s="223">
        <v>0.4</v>
      </c>
      <c r="H544" s="224">
        <v>0</v>
      </c>
      <c r="I544" s="224">
        <v>0</v>
      </c>
      <c r="J544" s="224">
        <v>0</v>
      </c>
      <c r="K544" s="224">
        <v>0</v>
      </c>
      <c r="L544" s="224">
        <v>0</v>
      </c>
      <c r="M544" s="494"/>
      <c r="N544" s="321"/>
    </row>
    <row r="545" spans="1:14" s="322" customFormat="1" x14ac:dyDescent="0.2">
      <c r="A545" s="323"/>
      <c r="B545" s="212"/>
      <c r="C545" s="213">
        <v>637004</v>
      </c>
      <c r="D545" s="214" t="s">
        <v>1040</v>
      </c>
      <c r="E545" s="366"/>
      <c r="F545" s="223">
        <v>0.5</v>
      </c>
      <c r="G545" s="223">
        <v>0.8</v>
      </c>
      <c r="H545" s="224">
        <v>6.2</v>
      </c>
      <c r="I545" s="224">
        <v>6.2</v>
      </c>
      <c r="J545" s="224">
        <v>13.5</v>
      </c>
      <c r="K545" s="224">
        <v>13.5</v>
      </c>
      <c r="L545" s="224">
        <v>13.5</v>
      </c>
      <c r="M545" s="494"/>
      <c r="N545" s="321"/>
    </row>
    <row r="546" spans="1:14" s="463" customFormat="1" x14ac:dyDescent="0.2">
      <c r="A546" s="454"/>
      <c r="B546" s="212"/>
      <c r="C546" s="213">
        <v>637004</v>
      </c>
      <c r="D546" s="214" t="s">
        <v>91</v>
      </c>
      <c r="E546" s="366"/>
      <c r="F546" s="223">
        <v>0.9</v>
      </c>
      <c r="G546" s="223">
        <v>0</v>
      </c>
      <c r="H546" s="224">
        <v>2</v>
      </c>
      <c r="I546" s="224">
        <v>2</v>
      </c>
      <c r="J546" s="564">
        <v>2</v>
      </c>
      <c r="K546" s="224">
        <v>4</v>
      </c>
      <c r="L546" s="224">
        <v>4</v>
      </c>
      <c r="M546" s="429"/>
      <c r="N546" s="462"/>
    </row>
    <row r="547" spans="1:14" s="322" customFormat="1" x14ac:dyDescent="0.2">
      <c r="A547" s="323"/>
      <c r="B547" s="212"/>
      <c r="C547" s="213">
        <v>6370044</v>
      </c>
      <c r="D547" s="214" t="s">
        <v>194</v>
      </c>
      <c r="E547" s="366"/>
      <c r="F547" s="223">
        <v>0.3</v>
      </c>
      <c r="G547" s="223">
        <v>0.2</v>
      </c>
      <c r="H547" s="224">
        <v>0</v>
      </c>
      <c r="I547" s="224">
        <v>0</v>
      </c>
      <c r="J547" s="224">
        <v>1</v>
      </c>
      <c r="K547" s="224">
        <v>1</v>
      </c>
      <c r="L547" s="224">
        <v>1</v>
      </c>
      <c r="M547" s="494"/>
      <c r="N547" s="321"/>
    </row>
    <row r="548" spans="1:14" s="322" customFormat="1" x14ac:dyDescent="0.2">
      <c r="A548" s="323"/>
      <c r="B548" s="212"/>
      <c r="C548" s="213">
        <v>6370046</v>
      </c>
      <c r="D548" s="214" t="s">
        <v>94</v>
      </c>
      <c r="E548" s="366"/>
      <c r="F548" s="223">
        <v>0.4</v>
      </c>
      <c r="G548" s="223">
        <v>0.4</v>
      </c>
      <c r="H548" s="224">
        <v>0.5</v>
      </c>
      <c r="I548" s="224">
        <v>0.5</v>
      </c>
      <c r="J548" s="224">
        <v>0.5</v>
      </c>
      <c r="K548" s="224">
        <v>0.5</v>
      </c>
      <c r="L548" s="224">
        <v>0.5</v>
      </c>
      <c r="M548" s="494"/>
      <c r="N548" s="321"/>
    </row>
    <row r="549" spans="1:14" s="322" customFormat="1" x14ac:dyDescent="0.2">
      <c r="A549" s="323"/>
      <c r="B549" s="212"/>
      <c r="C549" s="213">
        <v>637005</v>
      </c>
      <c r="D549" s="214" t="s">
        <v>197</v>
      </c>
      <c r="E549" s="366"/>
      <c r="F549" s="223">
        <v>0.5</v>
      </c>
      <c r="G549" s="223">
        <v>0</v>
      </c>
      <c r="H549" s="224">
        <v>0.5</v>
      </c>
      <c r="I549" s="224">
        <v>0.5</v>
      </c>
      <c r="J549" s="224">
        <v>0.5</v>
      </c>
      <c r="K549" s="224">
        <v>0.5</v>
      </c>
      <c r="L549" s="224">
        <v>0.5</v>
      </c>
      <c r="M549" s="494"/>
      <c r="N549" s="321"/>
    </row>
    <row r="550" spans="1:14" s="322" customFormat="1" x14ac:dyDescent="0.2">
      <c r="A550" s="323"/>
      <c r="B550" s="212"/>
      <c r="C550" s="213">
        <v>6370058</v>
      </c>
      <c r="D550" s="214" t="s">
        <v>1131</v>
      </c>
      <c r="E550" s="366"/>
      <c r="F550" s="223">
        <v>0</v>
      </c>
      <c r="G550" s="223">
        <v>0</v>
      </c>
      <c r="H550" s="224">
        <v>0</v>
      </c>
      <c r="I550" s="224">
        <v>0</v>
      </c>
      <c r="J550" s="224">
        <v>0</v>
      </c>
      <c r="K550" s="224">
        <v>0</v>
      </c>
      <c r="L550" s="224">
        <v>0</v>
      </c>
      <c r="M550" s="494"/>
      <c r="N550" s="321"/>
    </row>
    <row r="551" spans="1:14" s="463" customFormat="1" x14ac:dyDescent="0.2">
      <c r="A551" s="454"/>
      <c r="B551" s="212"/>
      <c r="C551" s="213">
        <v>637012</v>
      </c>
      <c r="D551" s="214" t="s">
        <v>616</v>
      </c>
      <c r="E551" s="366"/>
      <c r="F551" s="223">
        <v>0.2</v>
      </c>
      <c r="G551" s="223">
        <v>2.4</v>
      </c>
      <c r="H551" s="224">
        <v>0.2</v>
      </c>
      <c r="I551" s="224">
        <v>0.2</v>
      </c>
      <c r="J551" s="224">
        <v>0.2</v>
      </c>
      <c r="K551" s="224">
        <v>0.2</v>
      </c>
      <c r="L551" s="224">
        <v>0.2</v>
      </c>
      <c r="M551" s="383"/>
      <c r="N551" s="462"/>
    </row>
    <row r="552" spans="1:14" s="322" customFormat="1" x14ac:dyDescent="0.2">
      <c r="A552" s="323"/>
      <c r="B552" s="212"/>
      <c r="C552" s="213">
        <v>637014</v>
      </c>
      <c r="D552" s="214" t="s">
        <v>101</v>
      </c>
      <c r="E552" s="366"/>
      <c r="F552" s="223">
        <v>2.2999999999999998</v>
      </c>
      <c r="G552" s="223">
        <v>0.5</v>
      </c>
      <c r="H552" s="224">
        <v>2.2000000000000002</v>
      </c>
      <c r="I552" s="224">
        <v>2.2000000000000002</v>
      </c>
      <c r="J552" s="224">
        <v>2.2000000000000002</v>
      </c>
      <c r="K552" s="224">
        <v>2.2000000000000002</v>
      </c>
      <c r="L552" s="224">
        <v>2.2000000000000002</v>
      </c>
      <c r="M552" s="494"/>
      <c r="N552" s="321"/>
    </row>
    <row r="553" spans="1:14" s="322" customFormat="1" x14ac:dyDescent="0.2">
      <c r="A553" s="323"/>
      <c r="B553" s="212"/>
      <c r="C553" s="213">
        <v>637016</v>
      </c>
      <c r="D553" s="214" t="s">
        <v>103</v>
      </c>
      <c r="E553" s="366"/>
      <c r="F553" s="223">
        <v>0.5</v>
      </c>
      <c r="G553" s="223">
        <v>2</v>
      </c>
      <c r="H553" s="224">
        <v>0.5</v>
      </c>
      <c r="I553" s="224">
        <v>0.5</v>
      </c>
      <c r="J553" s="224">
        <v>0.5</v>
      </c>
      <c r="K553" s="224">
        <v>0.5</v>
      </c>
      <c r="L553" s="224">
        <v>0.5</v>
      </c>
      <c r="M553" s="494"/>
      <c r="N553" s="321"/>
    </row>
    <row r="554" spans="1:14" s="322" customFormat="1" x14ac:dyDescent="0.2">
      <c r="A554" s="323"/>
      <c r="B554" s="212"/>
      <c r="C554" s="213">
        <v>637027</v>
      </c>
      <c r="D554" s="214" t="s">
        <v>198</v>
      </c>
      <c r="E554" s="366"/>
      <c r="F554" s="223">
        <v>1.5</v>
      </c>
      <c r="G554" s="223">
        <v>0</v>
      </c>
      <c r="H554" s="224">
        <v>2</v>
      </c>
      <c r="I554" s="224">
        <v>2</v>
      </c>
      <c r="J554" s="224">
        <v>2</v>
      </c>
      <c r="K554" s="224">
        <v>2</v>
      </c>
      <c r="L554" s="224">
        <v>2</v>
      </c>
      <c r="M554" s="494"/>
      <c r="N554" s="321"/>
    </row>
    <row r="555" spans="1:14" x14ac:dyDescent="0.2">
      <c r="A555" s="208"/>
      <c r="B555" s="212"/>
      <c r="C555" s="213">
        <v>6370278</v>
      </c>
      <c r="D555" s="214" t="s">
        <v>1029</v>
      </c>
      <c r="E555" s="366"/>
      <c r="F555" s="223">
        <v>0</v>
      </c>
      <c r="G555" s="223">
        <v>0.3</v>
      </c>
      <c r="H555" s="224">
        <v>0</v>
      </c>
      <c r="I555" s="224">
        <v>0</v>
      </c>
      <c r="J555" s="224">
        <v>0</v>
      </c>
      <c r="K555" s="224">
        <v>0</v>
      </c>
      <c r="L555" s="224">
        <v>0</v>
      </c>
      <c r="M555" s="207"/>
    </row>
    <row r="556" spans="1:14" s="322" customFormat="1" x14ac:dyDescent="0.2">
      <c r="A556" s="323"/>
      <c r="B556" s="212"/>
      <c r="C556" s="213">
        <v>642001</v>
      </c>
      <c r="D556" s="214" t="s">
        <v>199</v>
      </c>
      <c r="E556" s="366"/>
      <c r="F556" s="223">
        <v>1.9</v>
      </c>
      <c r="G556" s="223">
        <v>2</v>
      </c>
      <c r="H556" s="224">
        <v>2</v>
      </c>
      <c r="I556" s="224">
        <v>2</v>
      </c>
      <c r="J556" s="224">
        <v>2.5</v>
      </c>
      <c r="K556" s="224">
        <v>2.5</v>
      </c>
      <c r="L556" s="224">
        <v>2.5</v>
      </c>
      <c r="M556" s="494"/>
      <c r="N556" s="321"/>
    </row>
    <row r="557" spans="1:14" s="322" customFormat="1" x14ac:dyDescent="0.2">
      <c r="A557" s="320"/>
      <c r="B557" s="212"/>
      <c r="C557" s="213">
        <v>642001</v>
      </c>
      <c r="D557" s="214" t="s">
        <v>787</v>
      </c>
      <c r="E557" s="366"/>
      <c r="F557" s="223">
        <v>0</v>
      </c>
      <c r="G557" s="223">
        <v>0</v>
      </c>
      <c r="H557" s="224">
        <v>0</v>
      </c>
      <c r="I557" s="224">
        <v>0</v>
      </c>
      <c r="J557" s="224">
        <v>0</v>
      </c>
      <c r="K557" s="224">
        <v>0</v>
      </c>
      <c r="L557" s="224">
        <v>0</v>
      </c>
      <c r="M557" s="494"/>
      <c r="N557" s="321"/>
    </row>
    <row r="558" spans="1:14" s="322" customFormat="1" x14ac:dyDescent="0.2">
      <c r="A558" s="323"/>
      <c r="B558" s="212"/>
      <c r="C558" s="213">
        <v>642015</v>
      </c>
      <c r="D558" s="214" t="s">
        <v>593</v>
      </c>
      <c r="E558" s="366"/>
      <c r="F558" s="223">
        <v>0.1</v>
      </c>
      <c r="G558" s="223">
        <v>0.2</v>
      </c>
      <c r="H558" s="223">
        <v>0.5</v>
      </c>
      <c r="I558" s="223">
        <v>0.5</v>
      </c>
      <c r="J558" s="223">
        <v>0.5</v>
      </c>
      <c r="K558" s="223">
        <v>0.5</v>
      </c>
      <c r="L558" s="223">
        <v>0.5</v>
      </c>
      <c r="M558" s="494"/>
      <c r="N558" s="321"/>
    </row>
    <row r="559" spans="1:14" s="322" customFormat="1" x14ac:dyDescent="0.2">
      <c r="A559" s="323"/>
      <c r="B559" s="300"/>
      <c r="C559" s="302"/>
      <c r="D559" s="283" t="s">
        <v>594</v>
      </c>
      <c r="E559" s="300" t="s">
        <v>702</v>
      </c>
      <c r="F559" s="284">
        <f t="shared" ref="F559" si="152">SUM(F560:F570)</f>
        <v>8.5</v>
      </c>
      <c r="G559" s="284">
        <f t="shared" ref="G559" si="153">SUM(G560:G570)</f>
        <v>7.8000000000000007</v>
      </c>
      <c r="H559" s="284">
        <f t="shared" ref="H559" si="154">SUM(H560:H570)</f>
        <v>10.5</v>
      </c>
      <c r="I559" s="284">
        <f t="shared" ref="I559:L559" si="155">SUM(I560:I570)</f>
        <v>14.500000000000002</v>
      </c>
      <c r="J559" s="284">
        <f t="shared" si="155"/>
        <v>8.8000000000000007</v>
      </c>
      <c r="K559" s="284">
        <f t="shared" si="155"/>
        <v>10.8</v>
      </c>
      <c r="L559" s="284">
        <f t="shared" si="155"/>
        <v>10.8</v>
      </c>
      <c r="M559" s="534"/>
      <c r="N559" s="321"/>
    </row>
    <row r="560" spans="1:14" s="322" customFormat="1" x14ac:dyDescent="0.2">
      <c r="A560" s="323"/>
      <c r="B560" s="212"/>
      <c r="C560" s="213">
        <v>632001</v>
      </c>
      <c r="D560" s="214" t="s">
        <v>788</v>
      </c>
      <c r="E560" s="366"/>
      <c r="F560" s="223">
        <v>3.1</v>
      </c>
      <c r="G560" s="223">
        <v>1</v>
      </c>
      <c r="H560" s="224">
        <v>2</v>
      </c>
      <c r="I560" s="224">
        <v>2</v>
      </c>
      <c r="J560" s="224">
        <v>1</v>
      </c>
      <c r="K560" s="224">
        <v>1</v>
      </c>
      <c r="L560" s="224">
        <v>1</v>
      </c>
      <c r="M560" s="494"/>
      <c r="N560" s="321"/>
    </row>
    <row r="561" spans="1:14" s="322" customFormat="1" x14ac:dyDescent="0.2">
      <c r="A561" s="323"/>
      <c r="B561" s="212"/>
      <c r="C561" s="213">
        <v>632002</v>
      </c>
      <c r="D561" s="214" t="s">
        <v>164</v>
      </c>
      <c r="E561" s="366"/>
      <c r="F561" s="223">
        <v>0.5</v>
      </c>
      <c r="G561" s="223">
        <v>0.5</v>
      </c>
      <c r="H561" s="224">
        <v>0.7</v>
      </c>
      <c r="I561" s="224">
        <v>0.7</v>
      </c>
      <c r="J561" s="224">
        <v>0.7</v>
      </c>
      <c r="K561" s="224">
        <v>0.7</v>
      </c>
      <c r="L561" s="224">
        <v>0.7</v>
      </c>
      <c r="M561" s="494"/>
      <c r="N561" s="321"/>
    </row>
    <row r="562" spans="1:14" s="322" customFormat="1" x14ac:dyDescent="0.2">
      <c r="A562" s="323"/>
      <c r="B562" s="212"/>
      <c r="C562" s="213">
        <v>633004</v>
      </c>
      <c r="D562" s="214" t="s">
        <v>624</v>
      </c>
      <c r="E562" s="366"/>
      <c r="F562" s="223">
        <v>0</v>
      </c>
      <c r="G562" s="223">
        <v>1.3</v>
      </c>
      <c r="H562" s="224">
        <v>0</v>
      </c>
      <c r="I562" s="224">
        <v>0</v>
      </c>
      <c r="J562" s="224">
        <v>0</v>
      </c>
      <c r="K562" s="224">
        <v>0</v>
      </c>
      <c r="L562" s="224">
        <v>0</v>
      </c>
      <c r="M562" s="494"/>
      <c r="N562" s="321"/>
    </row>
    <row r="563" spans="1:14" s="322" customFormat="1" x14ac:dyDescent="0.2">
      <c r="A563" s="323"/>
      <c r="B563" s="212"/>
      <c r="C563" s="213">
        <v>633006</v>
      </c>
      <c r="D563" s="214" t="s">
        <v>134</v>
      </c>
      <c r="E563" s="366"/>
      <c r="F563" s="223">
        <v>0.4</v>
      </c>
      <c r="G563" s="223">
        <v>0.6</v>
      </c>
      <c r="H563" s="224">
        <v>1</v>
      </c>
      <c r="I563" s="224">
        <v>3.6</v>
      </c>
      <c r="J563" s="564">
        <v>2</v>
      </c>
      <c r="K563" s="224">
        <v>4</v>
      </c>
      <c r="L563" s="224">
        <v>4</v>
      </c>
      <c r="M563" s="494"/>
      <c r="N563" s="321"/>
    </row>
    <row r="564" spans="1:14" s="322" customFormat="1" x14ac:dyDescent="0.2">
      <c r="A564" s="323"/>
      <c r="B564" s="212"/>
      <c r="C564" s="213">
        <v>634001</v>
      </c>
      <c r="D564" s="214" t="s">
        <v>533</v>
      </c>
      <c r="E564" s="366"/>
      <c r="F564" s="223">
        <v>0</v>
      </c>
      <c r="G564" s="223">
        <v>0</v>
      </c>
      <c r="H564" s="224">
        <v>0</v>
      </c>
      <c r="I564" s="224">
        <v>0</v>
      </c>
      <c r="J564" s="224">
        <v>0</v>
      </c>
      <c r="K564" s="224">
        <v>0</v>
      </c>
      <c r="L564" s="224">
        <v>0</v>
      </c>
      <c r="M564" s="494"/>
      <c r="N564" s="321"/>
    </row>
    <row r="565" spans="1:14" s="322" customFormat="1" x14ac:dyDescent="0.2">
      <c r="A565" s="323"/>
      <c r="B565" s="212"/>
      <c r="C565" s="213">
        <v>635004</v>
      </c>
      <c r="D565" s="214" t="s">
        <v>568</v>
      </c>
      <c r="E565" s="366"/>
      <c r="F565" s="223">
        <v>0</v>
      </c>
      <c r="G565" s="223">
        <v>0</v>
      </c>
      <c r="H565" s="224">
        <v>0.2</v>
      </c>
      <c r="I565" s="224">
        <v>0.2</v>
      </c>
      <c r="J565" s="224">
        <v>0.5</v>
      </c>
      <c r="K565" s="224">
        <v>0.5</v>
      </c>
      <c r="L565" s="224">
        <v>0.5</v>
      </c>
      <c r="M565" s="494"/>
      <c r="N565" s="321"/>
    </row>
    <row r="566" spans="1:14" s="322" customFormat="1" x14ac:dyDescent="0.2">
      <c r="A566" s="323"/>
      <c r="B566" s="212"/>
      <c r="C566" s="213">
        <v>636001</v>
      </c>
      <c r="D566" s="214" t="s">
        <v>619</v>
      </c>
      <c r="E566" s="366"/>
      <c r="F566" s="223">
        <v>1</v>
      </c>
      <c r="G566" s="223">
        <v>0</v>
      </c>
      <c r="H566" s="224">
        <v>1.2</v>
      </c>
      <c r="I566" s="224">
        <v>1.2</v>
      </c>
      <c r="J566" s="224">
        <v>1.2</v>
      </c>
      <c r="K566" s="224">
        <v>1.2</v>
      </c>
      <c r="L566" s="224">
        <v>1.2</v>
      </c>
      <c r="M566" s="494"/>
      <c r="N566" s="321"/>
    </row>
    <row r="567" spans="1:14" x14ac:dyDescent="0.2">
      <c r="A567" s="208"/>
      <c r="B567" s="212"/>
      <c r="C567" s="213">
        <v>637001</v>
      </c>
      <c r="D567" s="214" t="s">
        <v>89</v>
      </c>
      <c r="E567" s="366"/>
      <c r="F567" s="223">
        <v>0</v>
      </c>
      <c r="G567" s="223">
        <v>1.1000000000000001</v>
      </c>
      <c r="H567" s="224">
        <v>0.2</v>
      </c>
      <c r="I567" s="224">
        <v>0.2</v>
      </c>
      <c r="J567" s="224">
        <v>0.2</v>
      </c>
      <c r="K567" s="224">
        <v>0.2</v>
      </c>
      <c r="L567" s="224">
        <v>0.2</v>
      </c>
      <c r="M567" s="207"/>
    </row>
    <row r="568" spans="1:14" x14ac:dyDescent="0.2">
      <c r="A568" s="205"/>
      <c r="B568" s="212"/>
      <c r="C568" s="213">
        <v>637004</v>
      </c>
      <c r="D568" s="214" t="s">
        <v>91</v>
      </c>
      <c r="E568" s="366"/>
      <c r="F568" s="223">
        <v>3.1</v>
      </c>
      <c r="G568" s="223">
        <v>2.9</v>
      </c>
      <c r="H568" s="224">
        <v>3</v>
      </c>
      <c r="I568" s="224">
        <v>3</v>
      </c>
      <c r="J568" s="224">
        <v>3</v>
      </c>
      <c r="K568" s="224">
        <v>3</v>
      </c>
      <c r="L568" s="224">
        <v>3</v>
      </c>
      <c r="M568" s="494"/>
    </row>
    <row r="569" spans="1:14" s="322" customFormat="1" x14ac:dyDescent="0.2">
      <c r="A569" s="323"/>
      <c r="B569" s="212"/>
      <c r="C569" s="213">
        <v>637005</v>
      </c>
      <c r="D569" s="214" t="s">
        <v>141</v>
      </c>
      <c r="E569" s="366"/>
      <c r="F569" s="223">
        <v>0.4</v>
      </c>
      <c r="G569" s="223">
        <v>0.4</v>
      </c>
      <c r="H569" s="224">
        <v>0.2</v>
      </c>
      <c r="I569" s="224">
        <v>0.2</v>
      </c>
      <c r="J569" s="224">
        <v>0.2</v>
      </c>
      <c r="K569" s="224">
        <v>0.2</v>
      </c>
      <c r="L569" s="224">
        <v>0.2</v>
      </c>
      <c r="M569" s="494"/>
      <c r="N569" s="321"/>
    </row>
    <row r="570" spans="1:14" x14ac:dyDescent="0.2">
      <c r="A570" s="244"/>
      <c r="B570" s="216"/>
      <c r="C570" s="213">
        <v>642001</v>
      </c>
      <c r="D570" s="214" t="s">
        <v>732</v>
      </c>
      <c r="E570" s="367"/>
      <c r="F570" s="223">
        <v>0</v>
      </c>
      <c r="G570" s="223">
        <v>0</v>
      </c>
      <c r="H570" s="223">
        <v>2</v>
      </c>
      <c r="I570" s="223">
        <v>3.4</v>
      </c>
      <c r="J570" s="223">
        <v>0</v>
      </c>
      <c r="K570" s="223">
        <v>0</v>
      </c>
      <c r="L570" s="223">
        <v>0</v>
      </c>
      <c r="M570" s="494"/>
    </row>
    <row r="571" spans="1:14" s="322" customFormat="1" x14ac:dyDescent="0.2">
      <c r="A571" s="323"/>
      <c r="B571" s="295"/>
      <c r="C571" s="296"/>
      <c r="D571" s="283" t="s">
        <v>201</v>
      </c>
      <c r="E571" s="295" t="s">
        <v>200</v>
      </c>
      <c r="F571" s="285">
        <f t="shared" ref="F571" si="156">SUM(F572+F576+F582+F586+F590+F594)</f>
        <v>84.6</v>
      </c>
      <c r="G571" s="285">
        <f>SUM(G572+G576+G582+G586+G590+G594)</f>
        <v>146.9</v>
      </c>
      <c r="H571" s="285">
        <f t="shared" ref="H571" si="157">SUM(H572+H576+H582+H586+H590+H594)</f>
        <v>245.4</v>
      </c>
      <c r="I571" s="285">
        <f t="shared" ref="I571:L571" si="158">SUM(I572+I576+I582+I586+I590+I594)</f>
        <v>200</v>
      </c>
      <c r="J571" s="285">
        <f t="shared" si="158"/>
        <v>216.89999999999998</v>
      </c>
      <c r="K571" s="285">
        <f t="shared" si="158"/>
        <v>243.8</v>
      </c>
      <c r="L571" s="285">
        <f t="shared" si="158"/>
        <v>252.99999999999997</v>
      </c>
      <c r="M571" s="494"/>
      <c r="N571" s="321"/>
    </row>
    <row r="572" spans="1:14" s="322" customFormat="1" x14ac:dyDescent="0.2">
      <c r="A572" s="323"/>
      <c r="B572" s="209">
        <v>600</v>
      </c>
      <c r="C572" s="221"/>
      <c r="D572" s="222" t="s">
        <v>1024</v>
      </c>
      <c r="E572" s="252" t="s">
        <v>909</v>
      </c>
      <c r="F572" s="225">
        <f t="shared" ref="F572" si="159">SUM(F573:F573)</f>
        <v>0</v>
      </c>
      <c r="G572" s="225">
        <f t="shared" ref="G572" si="160">SUM(G573:G573)</f>
        <v>30</v>
      </c>
      <c r="H572" s="225">
        <f t="shared" ref="H572" si="161">SUM(H573:H573)</f>
        <v>0</v>
      </c>
      <c r="I572" s="225">
        <f>SUM(I573:I575)</f>
        <v>0.8</v>
      </c>
      <c r="J572" s="225">
        <f t="shared" ref="J572:L572" si="162">SUM(J573:J573)</f>
        <v>0</v>
      </c>
      <c r="K572" s="225">
        <f t="shared" si="162"/>
        <v>0</v>
      </c>
      <c r="L572" s="225">
        <f t="shared" si="162"/>
        <v>0</v>
      </c>
      <c r="M572" s="494"/>
      <c r="N572" s="321"/>
    </row>
    <row r="573" spans="1:14" s="322" customFormat="1" x14ac:dyDescent="0.2">
      <c r="A573" s="323"/>
      <c r="B573" s="212"/>
      <c r="C573" s="213">
        <v>630</v>
      </c>
      <c r="D573" s="214" t="s">
        <v>620</v>
      </c>
      <c r="E573" s="366"/>
      <c r="F573" s="223">
        <v>0</v>
      </c>
      <c r="G573" s="223">
        <v>30</v>
      </c>
      <c r="H573" s="224">
        <v>0</v>
      </c>
      <c r="I573" s="224">
        <v>0</v>
      </c>
      <c r="J573" s="224">
        <v>0</v>
      </c>
      <c r="K573" s="224">
        <v>0</v>
      </c>
      <c r="L573" s="224">
        <v>0</v>
      </c>
      <c r="M573" s="494"/>
      <c r="N573" s="321"/>
    </row>
    <row r="574" spans="1:14" s="463" customFormat="1" x14ac:dyDescent="0.2">
      <c r="A574" s="454"/>
      <c r="B574" s="209"/>
      <c r="C574" s="213">
        <v>637001</v>
      </c>
      <c r="D574" s="214" t="s">
        <v>89</v>
      </c>
      <c r="E574" s="366"/>
      <c r="F574" s="223">
        <v>0</v>
      </c>
      <c r="G574" s="223">
        <v>0</v>
      </c>
      <c r="H574" s="223">
        <v>0</v>
      </c>
      <c r="I574" s="223">
        <v>0.3</v>
      </c>
      <c r="J574" s="223">
        <v>0</v>
      </c>
      <c r="K574" s="223">
        <v>0</v>
      </c>
      <c r="L574" s="223">
        <v>0</v>
      </c>
      <c r="M574" s="494"/>
      <c r="N574" s="462"/>
    </row>
    <row r="575" spans="1:14" s="463" customFormat="1" x14ac:dyDescent="0.2">
      <c r="A575" s="454"/>
      <c r="B575" s="209"/>
      <c r="C575" s="213">
        <v>637012</v>
      </c>
      <c r="D575" s="214" t="s">
        <v>1149</v>
      </c>
      <c r="E575" s="366"/>
      <c r="F575" s="223">
        <v>0</v>
      </c>
      <c r="G575" s="223">
        <v>0</v>
      </c>
      <c r="H575" s="223">
        <v>0</v>
      </c>
      <c r="I575" s="223">
        <v>0.5</v>
      </c>
      <c r="J575" s="223">
        <v>0</v>
      </c>
      <c r="K575" s="223">
        <v>0</v>
      </c>
      <c r="L575" s="223">
        <v>0</v>
      </c>
      <c r="M575" s="494"/>
      <c r="N575" s="462"/>
    </row>
    <row r="576" spans="1:14" s="322" customFormat="1" x14ac:dyDescent="0.2">
      <c r="A576" s="323"/>
      <c r="B576" s="234"/>
      <c r="C576" s="213"/>
      <c r="D576" s="222" t="s">
        <v>304</v>
      </c>
      <c r="E576" s="252" t="s">
        <v>908</v>
      </c>
      <c r="F576" s="225">
        <f t="shared" ref="F576" si="163">SUM(F577:F581)</f>
        <v>84.5</v>
      </c>
      <c r="G576" s="225">
        <f t="shared" ref="G576" si="164">SUM(G577:G580)</f>
        <v>64.8</v>
      </c>
      <c r="H576" s="225">
        <f>SUM(H577:H581)</f>
        <v>49.900000000000006</v>
      </c>
      <c r="I576" s="225">
        <f>SUM(I577:I581)</f>
        <v>52.7</v>
      </c>
      <c r="J576" s="225">
        <f t="shared" ref="J576:L576" si="165">SUM(J577:J581)</f>
        <v>44.5</v>
      </c>
      <c r="K576" s="225">
        <f t="shared" si="165"/>
        <v>56</v>
      </c>
      <c r="L576" s="225">
        <f t="shared" si="165"/>
        <v>58</v>
      </c>
      <c r="M576" s="495"/>
    </row>
    <row r="577" spans="1:14" s="463" customFormat="1" x14ac:dyDescent="0.2">
      <c r="A577" s="454"/>
      <c r="B577" s="263"/>
      <c r="C577" s="213">
        <v>610</v>
      </c>
      <c r="D577" s="265" t="s">
        <v>184</v>
      </c>
      <c r="E577" s="267"/>
      <c r="F577" s="266">
        <v>48.8</v>
      </c>
      <c r="G577" s="266">
        <v>36.799999999999997</v>
      </c>
      <c r="H577" s="267">
        <v>22.6</v>
      </c>
      <c r="I577" s="267">
        <v>25</v>
      </c>
      <c r="J577" s="267">
        <v>25.8</v>
      </c>
      <c r="K577" s="267">
        <v>27</v>
      </c>
      <c r="L577" s="267">
        <v>28.5</v>
      </c>
      <c r="M577" s="495"/>
    </row>
    <row r="578" spans="1:14" s="463" customFormat="1" x14ac:dyDescent="0.2">
      <c r="A578" s="461"/>
      <c r="B578" s="212"/>
      <c r="C578" s="213">
        <v>620</v>
      </c>
      <c r="D578" s="214" t="s">
        <v>116</v>
      </c>
      <c r="E578" s="224"/>
      <c r="F578" s="223">
        <v>17.5</v>
      </c>
      <c r="G578" s="223">
        <v>13.3</v>
      </c>
      <c r="H578" s="224">
        <v>8.6</v>
      </c>
      <c r="I578" s="224">
        <v>9</v>
      </c>
      <c r="J578" s="224">
        <v>9.6999999999999993</v>
      </c>
      <c r="K578" s="224">
        <v>10</v>
      </c>
      <c r="L578" s="224">
        <v>10.5</v>
      </c>
      <c r="M578" s="383"/>
      <c r="N578" s="462"/>
    </row>
    <row r="579" spans="1:14" s="463" customFormat="1" x14ac:dyDescent="0.2">
      <c r="A579" s="461"/>
      <c r="B579" s="268"/>
      <c r="C579" s="213">
        <v>630</v>
      </c>
      <c r="D579" s="275" t="s">
        <v>863</v>
      </c>
      <c r="E579" s="270"/>
      <c r="F579" s="276">
        <v>16.2</v>
      </c>
      <c r="G579" s="276">
        <v>13.9</v>
      </c>
      <c r="H579" s="270">
        <v>15</v>
      </c>
      <c r="I579" s="270">
        <v>15</v>
      </c>
      <c r="J579" s="565">
        <v>5</v>
      </c>
      <c r="K579" s="270">
        <v>15</v>
      </c>
      <c r="L579" s="270">
        <v>15</v>
      </c>
      <c r="M579" s="515"/>
      <c r="N579" s="462"/>
    </row>
    <row r="580" spans="1:14" s="463" customFormat="1" x14ac:dyDescent="0.2">
      <c r="A580" s="461"/>
      <c r="B580" s="212"/>
      <c r="C580" s="213"/>
      <c r="D580" s="214" t="s">
        <v>749</v>
      </c>
      <c r="E580" s="223"/>
      <c r="F580" s="223">
        <v>2</v>
      </c>
      <c r="G580" s="223">
        <v>0.8</v>
      </c>
      <c r="H580" s="223">
        <v>2</v>
      </c>
      <c r="I580" s="223">
        <v>2</v>
      </c>
      <c r="J580" s="223">
        <v>2</v>
      </c>
      <c r="K580" s="223">
        <v>2</v>
      </c>
      <c r="L580" s="223">
        <v>2</v>
      </c>
      <c r="M580" s="515"/>
      <c r="N580" s="462"/>
    </row>
    <row r="581" spans="1:14" s="463" customFormat="1" x14ac:dyDescent="0.2">
      <c r="A581" s="461"/>
      <c r="B581" s="212"/>
      <c r="C581" s="213">
        <v>642</v>
      </c>
      <c r="D581" s="214" t="s">
        <v>287</v>
      </c>
      <c r="E581" s="223"/>
      <c r="F581" s="223">
        <v>0</v>
      </c>
      <c r="G581" s="223">
        <v>0</v>
      </c>
      <c r="H581" s="223">
        <v>1.7</v>
      </c>
      <c r="I581" s="223">
        <v>1.7</v>
      </c>
      <c r="J581" s="223">
        <v>2</v>
      </c>
      <c r="K581" s="223">
        <v>2</v>
      </c>
      <c r="L581" s="223">
        <v>2</v>
      </c>
      <c r="M581" s="515"/>
      <c r="N581" s="462"/>
    </row>
    <row r="582" spans="1:14" s="324" customFormat="1" x14ac:dyDescent="0.2">
      <c r="A582" s="461"/>
      <c r="B582" s="476"/>
      <c r="C582" s="213"/>
      <c r="D582" s="222" t="s">
        <v>990</v>
      </c>
      <c r="E582" s="252" t="s">
        <v>908</v>
      </c>
      <c r="F582" s="204">
        <f t="shared" ref="F582" si="166">SUM(F583:F585)</f>
        <v>0</v>
      </c>
      <c r="G582" s="204">
        <f t="shared" ref="G582" si="167">SUM(G583:G585)</f>
        <v>22.900000000000002</v>
      </c>
      <c r="H582" s="204">
        <f t="shared" ref="H582" si="168">SUM(H583:H585)</f>
        <v>72.199999999999989</v>
      </c>
      <c r="I582" s="204">
        <f t="shared" ref="I582:L582" si="169">SUM(I583:I585)</f>
        <v>19.2</v>
      </c>
      <c r="J582" s="204">
        <f t="shared" si="169"/>
        <v>41.5</v>
      </c>
      <c r="K582" s="204">
        <f t="shared" si="169"/>
        <v>43.5</v>
      </c>
      <c r="L582" s="204">
        <f t="shared" si="169"/>
        <v>45.5</v>
      </c>
      <c r="M582" s="501"/>
      <c r="N582" s="325"/>
    </row>
    <row r="583" spans="1:14" s="463" customFormat="1" x14ac:dyDescent="0.2">
      <c r="A583" s="461"/>
      <c r="B583" s="212"/>
      <c r="C583" s="213">
        <v>610</v>
      </c>
      <c r="D583" s="214" t="s">
        <v>115</v>
      </c>
      <c r="E583" s="366"/>
      <c r="F583" s="223">
        <v>0</v>
      </c>
      <c r="G583" s="223">
        <v>15.4</v>
      </c>
      <c r="H583" s="224">
        <v>50</v>
      </c>
      <c r="I583" s="224">
        <v>13</v>
      </c>
      <c r="J583" s="224">
        <v>30</v>
      </c>
      <c r="K583" s="224">
        <v>31.5</v>
      </c>
      <c r="L583" s="224">
        <v>33</v>
      </c>
      <c r="M583" s="383"/>
      <c r="N583" s="462"/>
    </row>
    <row r="584" spans="1:14" s="463" customFormat="1" x14ac:dyDescent="0.2">
      <c r="A584" s="461"/>
      <c r="B584" s="212"/>
      <c r="C584" s="213">
        <v>620</v>
      </c>
      <c r="D584" s="214" t="s">
        <v>116</v>
      </c>
      <c r="E584" s="366"/>
      <c r="F584" s="223">
        <v>0</v>
      </c>
      <c r="G584" s="223">
        <v>5.4</v>
      </c>
      <c r="H584" s="224">
        <v>17.600000000000001</v>
      </c>
      <c r="I584" s="224">
        <v>4.7</v>
      </c>
      <c r="J584" s="224">
        <v>10.5</v>
      </c>
      <c r="K584" s="224">
        <v>11</v>
      </c>
      <c r="L584" s="224">
        <v>11.5</v>
      </c>
      <c r="M584" s="383"/>
      <c r="N584" s="462"/>
    </row>
    <row r="585" spans="1:14" s="463" customFormat="1" x14ac:dyDescent="0.2">
      <c r="A585" s="461"/>
      <c r="B585" s="212"/>
      <c r="C585" s="213">
        <v>630</v>
      </c>
      <c r="D585" s="214" t="s">
        <v>117</v>
      </c>
      <c r="E585" s="366"/>
      <c r="F585" s="223">
        <v>0</v>
      </c>
      <c r="G585" s="223">
        <v>2.1</v>
      </c>
      <c r="H585" s="224">
        <v>4.5999999999999996</v>
      </c>
      <c r="I585" s="224">
        <v>1.5</v>
      </c>
      <c r="J585" s="224">
        <v>1</v>
      </c>
      <c r="K585" s="224">
        <v>1</v>
      </c>
      <c r="L585" s="224">
        <v>1</v>
      </c>
      <c r="M585" s="383"/>
      <c r="N585" s="462"/>
    </row>
    <row r="586" spans="1:14" s="324" customFormat="1" x14ac:dyDescent="0.2">
      <c r="A586" s="461"/>
      <c r="B586" s="212"/>
      <c r="C586" s="221"/>
      <c r="D586" s="222" t="s">
        <v>925</v>
      </c>
      <c r="E586" s="252" t="s">
        <v>908</v>
      </c>
      <c r="F586" s="204">
        <f t="shared" ref="F586" si="170">SUM(F587:F589)</f>
        <v>0.1</v>
      </c>
      <c r="G586" s="204">
        <f t="shared" ref="G586" si="171">SUM(G587:G589)</f>
        <v>10.200000000000001</v>
      </c>
      <c r="H586" s="204">
        <f t="shared" ref="H586" si="172">SUM(H587:H589)</f>
        <v>38</v>
      </c>
      <c r="I586" s="204">
        <f t="shared" ref="I586:L586" si="173">SUM(I587:I589)</f>
        <v>42</v>
      </c>
      <c r="J586" s="204">
        <f t="shared" si="173"/>
        <v>46.6</v>
      </c>
      <c r="K586" s="204">
        <f t="shared" si="173"/>
        <v>48.5</v>
      </c>
      <c r="L586" s="204">
        <f t="shared" si="173"/>
        <v>51.1</v>
      </c>
      <c r="M586" s="383"/>
      <c r="N586" s="325"/>
    </row>
    <row r="587" spans="1:14" s="463" customFormat="1" x14ac:dyDescent="0.2">
      <c r="A587" s="461"/>
      <c r="B587" s="212"/>
      <c r="C587" s="213">
        <v>610</v>
      </c>
      <c r="D587" s="214" t="s">
        <v>115</v>
      </c>
      <c r="E587" s="366"/>
      <c r="F587" s="223">
        <v>0</v>
      </c>
      <c r="G587" s="223">
        <v>6.5</v>
      </c>
      <c r="H587" s="224">
        <v>26</v>
      </c>
      <c r="I587" s="224">
        <v>29</v>
      </c>
      <c r="J587" s="224">
        <v>31.6</v>
      </c>
      <c r="K587" s="224">
        <v>33</v>
      </c>
      <c r="L587" s="224">
        <v>35</v>
      </c>
      <c r="M587" s="383"/>
      <c r="N587" s="462"/>
    </row>
    <row r="588" spans="1:14" s="463" customFormat="1" x14ac:dyDescent="0.2">
      <c r="A588" s="461"/>
      <c r="B588" s="212"/>
      <c r="C588" s="213">
        <v>620</v>
      </c>
      <c r="D588" s="214" t="s">
        <v>116</v>
      </c>
      <c r="E588" s="366"/>
      <c r="F588" s="223">
        <v>0</v>
      </c>
      <c r="G588" s="223">
        <v>2.2999999999999998</v>
      </c>
      <c r="H588" s="224">
        <v>9</v>
      </c>
      <c r="I588" s="224">
        <v>9</v>
      </c>
      <c r="J588" s="224">
        <v>11</v>
      </c>
      <c r="K588" s="224">
        <v>11.5</v>
      </c>
      <c r="L588" s="224">
        <v>12.1</v>
      </c>
      <c r="M588" s="383"/>
      <c r="N588" s="462"/>
    </row>
    <row r="589" spans="1:14" s="463" customFormat="1" x14ac:dyDescent="0.2">
      <c r="A589" s="461"/>
      <c r="B589" s="212"/>
      <c r="C589" s="213">
        <v>630</v>
      </c>
      <c r="D589" s="214" t="s">
        <v>117</v>
      </c>
      <c r="E589" s="366"/>
      <c r="F589" s="223">
        <v>0.1</v>
      </c>
      <c r="G589" s="223">
        <v>1.4</v>
      </c>
      <c r="H589" s="224">
        <v>3</v>
      </c>
      <c r="I589" s="224">
        <v>4</v>
      </c>
      <c r="J589" s="224">
        <v>4</v>
      </c>
      <c r="K589" s="224">
        <v>4</v>
      </c>
      <c r="L589" s="224">
        <v>4</v>
      </c>
      <c r="M589" s="383"/>
      <c r="N589" s="462"/>
    </row>
    <row r="590" spans="1:14" s="463" customFormat="1" x14ac:dyDescent="0.2">
      <c r="A590" s="454"/>
      <c r="B590" s="212"/>
      <c r="C590" s="221"/>
      <c r="D590" s="222" t="s">
        <v>1025</v>
      </c>
      <c r="E590" s="252" t="s">
        <v>908</v>
      </c>
      <c r="F590" s="204">
        <f t="shared" ref="F590" si="174">SUM(F591:F593)</f>
        <v>0</v>
      </c>
      <c r="G590" s="204">
        <f t="shared" ref="G590" si="175">SUM(G591:G593)</f>
        <v>0.4</v>
      </c>
      <c r="H590" s="204">
        <f t="shared" ref="H590" si="176">SUM(H591:H593)</f>
        <v>56.7</v>
      </c>
      <c r="I590" s="204">
        <f t="shared" ref="I590:L590" si="177">SUM(I591:I593)</f>
        <v>56.7</v>
      </c>
      <c r="J590" s="204">
        <f t="shared" si="177"/>
        <v>53.3</v>
      </c>
      <c r="K590" s="204">
        <f t="shared" si="177"/>
        <v>63.3</v>
      </c>
      <c r="L590" s="204">
        <f t="shared" si="177"/>
        <v>65.3</v>
      </c>
      <c r="M590" s="497"/>
      <c r="N590" s="462"/>
    </row>
    <row r="591" spans="1:14" s="463" customFormat="1" x14ac:dyDescent="0.2">
      <c r="A591" s="454"/>
      <c r="B591" s="212"/>
      <c r="C591" s="213">
        <v>610</v>
      </c>
      <c r="D591" s="214" t="s">
        <v>115</v>
      </c>
      <c r="E591" s="366"/>
      <c r="F591" s="223">
        <v>0</v>
      </c>
      <c r="G591" s="223">
        <v>0</v>
      </c>
      <c r="H591" s="224">
        <v>34.6</v>
      </c>
      <c r="I591" s="224">
        <v>34.6</v>
      </c>
      <c r="J591" s="224">
        <v>38</v>
      </c>
      <c r="K591" s="224">
        <v>40</v>
      </c>
      <c r="L591" s="224">
        <v>42</v>
      </c>
      <c r="M591" s="494"/>
      <c r="N591" s="462"/>
    </row>
    <row r="592" spans="1:14" s="463" customFormat="1" x14ac:dyDescent="0.2">
      <c r="A592" s="454"/>
      <c r="B592" s="212"/>
      <c r="C592" s="213">
        <v>620</v>
      </c>
      <c r="D592" s="214" t="s">
        <v>116</v>
      </c>
      <c r="E592" s="366"/>
      <c r="F592" s="223">
        <v>0</v>
      </c>
      <c r="G592" s="223">
        <v>0</v>
      </c>
      <c r="H592" s="224">
        <v>12</v>
      </c>
      <c r="I592" s="224">
        <v>12</v>
      </c>
      <c r="J592" s="224">
        <v>13.3</v>
      </c>
      <c r="K592" s="224">
        <v>13.3</v>
      </c>
      <c r="L592" s="224">
        <v>13.3</v>
      </c>
      <c r="M592" s="494"/>
      <c r="N592" s="462"/>
    </row>
    <row r="593" spans="1:14" s="463" customFormat="1" x14ac:dyDescent="0.2">
      <c r="A593" s="454"/>
      <c r="B593" s="212"/>
      <c r="C593" s="213">
        <v>630</v>
      </c>
      <c r="D593" s="214" t="s">
        <v>117</v>
      </c>
      <c r="E593" s="366"/>
      <c r="F593" s="223">
        <v>0</v>
      </c>
      <c r="G593" s="223">
        <v>0.4</v>
      </c>
      <c r="H593" s="224">
        <v>10.1</v>
      </c>
      <c r="I593" s="224">
        <v>10.1</v>
      </c>
      <c r="J593" s="564">
        <v>2</v>
      </c>
      <c r="K593" s="224">
        <v>10</v>
      </c>
      <c r="L593" s="224">
        <v>10</v>
      </c>
      <c r="M593" s="494"/>
      <c r="N593" s="462"/>
    </row>
    <row r="594" spans="1:14" x14ac:dyDescent="0.2">
      <c r="A594" s="208"/>
      <c r="B594" s="212"/>
      <c r="C594" s="221"/>
      <c r="D594" s="222" t="s">
        <v>950</v>
      </c>
      <c r="E594" s="252" t="s">
        <v>949</v>
      </c>
      <c r="F594" s="204">
        <f t="shared" ref="F594" si="178">SUM(F595:F597)</f>
        <v>0</v>
      </c>
      <c r="G594" s="204">
        <f t="shared" ref="G594" si="179">SUM(G595:G597)</f>
        <v>18.600000000000001</v>
      </c>
      <c r="H594" s="204">
        <f t="shared" ref="H594" si="180">SUM(H595:H597)</f>
        <v>28.6</v>
      </c>
      <c r="I594" s="204">
        <f t="shared" ref="I594:L594" si="181">SUM(I595:I597)</f>
        <v>28.6</v>
      </c>
      <c r="J594" s="204">
        <f t="shared" si="181"/>
        <v>31</v>
      </c>
      <c r="K594" s="204">
        <f t="shared" si="181"/>
        <v>32.5</v>
      </c>
      <c r="L594" s="204">
        <f t="shared" si="181"/>
        <v>33.1</v>
      </c>
      <c r="M594" s="207"/>
    </row>
    <row r="595" spans="1:14" x14ac:dyDescent="0.2">
      <c r="A595" s="208"/>
      <c r="B595" s="212"/>
      <c r="C595" s="213">
        <v>610</v>
      </c>
      <c r="D595" s="265" t="s">
        <v>184</v>
      </c>
      <c r="E595" s="366"/>
      <c r="F595" s="223">
        <v>0</v>
      </c>
      <c r="G595" s="223">
        <v>13</v>
      </c>
      <c r="H595" s="223">
        <v>14.5</v>
      </c>
      <c r="I595" s="223">
        <v>14.5</v>
      </c>
      <c r="J595" s="223">
        <v>16</v>
      </c>
      <c r="K595" s="223">
        <v>17</v>
      </c>
      <c r="L595" s="223">
        <v>17.5</v>
      </c>
      <c r="M595" s="494"/>
    </row>
    <row r="596" spans="1:14" s="322" customFormat="1" x14ac:dyDescent="0.2">
      <c r="A596" s="320"/>
      <c r="B596" s="212"/>
      <c r="C596" s="213">
        <v>620</v>
      </c>
      <c r="D596" s="214" t="s">
        <v>116</v>
      </c>
      <c r="E596" s="366"/>
      <c r="F596" s="223">
        <v>0</v>
      </c>
      <c r="G596" s="223">
        <v>4.5</v>
      </c>
      <c r="H596" s="223">
        <v>5.0999999999999996</v>
      </c>
      <c r="I596" s="223">
        <v>5.0999999999999996</v>
      </c>
      <c r="J596" s="223">
        <v>6</v>
      </c>
      <c r="K596" s="223">
        <v>6.5</v>
      </c>
      <c r="L596" s="223">
        <v>6.6</v>
      </c>
      <c r="M596" s="383"/>
      <c r="N596" s="321"/>
    </row>
    <row r="597" spans="1:14" s="322" customFormat="1" x14ac:dyDescent="0.2">
      <c r="A597" s="323"/>
      <c r="B597" s="212"/>
      <c r="C597" s="213">
        <v>630</v>
      </c>
      <c r="D597" s="275" t="s">
        <v>117</v>
      </c>
      <c r="E597" s="366"/>
      <c r="F597" s="223">
        <v>0</v>
      </c>
      <c r="G597" s="223">
        <v>1.1000000000000001</v>
      </c>
      <c r="H597" s="223">
        <v>9</v>
      </c>
      <c r="I597" s="223">
        <v>9</v>
      </c>
      <c r="J597" s="223">
        <v>9</v>
      </c>
      <c r="K597" s="223">
        <v>9</v>
      </c>
      <c r="L597" s="223">
        <v>9</v>
      </c>
      <c r="M597" s="383"/>
      <c r="N597" s="321"/>
    </row>
    <row r="598" spans="1:14" s="322" customFormat="1" x14ac:dyDescent="0.2">
      <c r="A598" s="323"/>
      <c r="B598" s="295"/>
      <c r="C598" s="296"/>
      <c r="D598" s="283" t="s">
        <v>704</v>
      </c>
      <c r="E598" s="299">
        <v>10</v>
      </c>
      <c r="F598" s="284">
        <f t="shared" ref="F598" si="182">SUM(F600:F603)</f>
        <v>31.8</v>
      </c>
      <c r="G598" s="284">
        <f t="shared" ref="G598" si="183">SUM(G600:G603)</f>
        <v>74</v>
      </c>
      <c r="H598" s="284">
        <f t="shared" ref="H598" si="184">SUM(H600:H603)</f>
        <v>57.1</v>
      </c>
      <c r="I598" s="284">
        <f t="shared" ref="I598:L598" si="185">SUM(I600:I603)</f>
        <v>65.099999999999994</v>
      </c>
      <c r="J598" s="284">
        <f t="shared" si="185"/>
        <v>37.700000000000003</v>
      </c>
      <c r="K598" s="284">
        <f t="shared" si="185"/>
        <v>39.6</v>
      </c>
      <c r="L598" s="284">
        <f t="shared" si="185"/>
        <v>41.1</v>
      </c>
      <c r="M598" s="383"/>
      <c r="N598" s="321"/>
    </row>
    <row r="599" spans="1:14" s="322" customFormat="1" x14ac:dyDescent="0.2">
      <c r="A599" s="323"/>
      <c r="B599" s="212"/>
      <c r="C599" s="221"/>
      <c r="D599" s="222" t="s">
        <v>705</v>
      </c>
      <c r="E599" s="252" t="s">
        <v>789</v>
      </c>
      <c r="F599" s="225"/>
      <c r="G599" s="225"/>
      <c r="H599" s="225"/>
      <c r="I599" s="225"/>
      <c r="J599" s="225"/>
      <c r="K599" s="225"/>
      <c r="L599" s="225"/>
      <c r="M599" s="494"/>
      <c r="N599" s="321"/>
    </row>
    <row r="600" spans="1:14" x14ac:dyDescent="0.2">
      <c r="A600" s="205"/>
      <c r="B600" s="212">
        <v>610</v>
      </c>
      <c r="C600" s="213"/>
      <c r="D600" s="214" t="s">
        <v>115</v>
      </c>
      <c r="E600" s="366"/>
      <c r="F600" s="223">
        <v>22.7</v>
      </c>
      <c r="G600" s="223">
        <v>51.3</v>
      </c>
      <c r="H600" s="224">
        <v>40</v>
      </c>
      <c r="I600" s="224">
        <v>45</v>
      </c>
      <c r="J600" s="224">
        <v>26</v>
      </c>
      <c r="K600" s="224">
        <v>27.5</v>
      </c>
      <c r="L600" s="224">
        <v>28.5</v>
      </c>
      <c r="M600" s="207"/>
    </row>
    <row r="601" spans="1:14" x14ac:dyDescent="0.2">
      <c r="A601" s="205"/>
      <c r="B601" s="212">
        <v>620</v>
      </c>
      <c r="C601" s="213"/>
      <c r="D601" s="214" t="s">
        <v>116</v>
      </c>
      <c r="E601" s="366"/>
      <c r="F601" s="223">
        <v>6.7</v>
      </c>
      <c r="G601" s="223">
        <v>17.2</v>
      </c>
      <c r="H601" s="224">
        <v>14</v>
      </c>
      <c r="I601" s="224">
        <v>16</v>
      </c>
      <c r="J601" s="224">
        <v>9.1</v>
      </c>
      <c r="K601" s="224">
        <v>9.5</v>
      </c>
      <c r="L601" s="224">
        <v>10</v>
      </c>
      <c r="M601" s="494"/>
    </row>
    <row r="602" spans="1:14" s="322" customFormat="1" x14ac:dyDescent="0.2">
      <c r="A602" s="320"/>
      <c r="B602" s="212">
        <v>630</v>
      </c>
      <c r="C602" s="213"/>
      <c r="D602" s="214" t="s">
        <v>117</v>
      </c>
      <c r="E602" s="366"/>
      <c r="F602" s="223">
        <v>2.2999999999999998</v>
      </c>
      <c r="G602" s="223">
        <v>5.5</v>
      </c>
      <c r="H602" s="224">
        <v>3</v>
      </c>
      <c r="I602" s="224">
        <v>4</v>
      </c>
      <c r="J602" s="224">
        <v>2.5</v>
      </c>
      <c r="K602" s="224">
        <v>2.5</v>
      </c>
      <c r="L602" s="224">
        <v>2.5</v>
      </c>
      <c r="M602" s="515"/>
      <c r="N602" s="321"/>
    </row>
    <row r="603" spans="1:14" s="322" customFormat="1" x14ac:dyDescent="0.2">
      <c r="A603" s="320"/>
      <c r="B603" s="212">
        <v>642</v>
      </c>
      <c r="C603" s="213"/>
      <c r="D603" s="214" t="s">
        <v>111</v>
      </c>
      <c r="E603" s="366"/>
      <c r="F603" s="223">
        <v>0.1</v>
      </c>
      <c r="G603" s="223">
        <v>0</v>
      </c>
      <c r="H603" s="223">
        <v>0.1</v>
      </c>
      <c r="I603" s="223">
        <v>0.1</v>
      </c>
      <c r="J603" s="223">
        <v>0.1</v>
      </c>
      <c r="K603" s="223">
        <v>0.1</v>
      </c>
      <c r="L603" s="223">
        <v>0.1</v>
      </c>
      <c r="M603" s="515"/>
      <c r="N603" s="321"/>
    </row>
    <row r="604" spans="1:14" s="322" customFormat="1" x14ac:dyDescent="0.2">
      <c r="A604" s="320"/>
      <c r="B604" s="295"/>
      <c r="C604" s="296"/>
      <c r="D604" s="283" t="s">
        <v>212</v>
      </c>
      <c r="E604" s="295" t="s">
        <v>703</v>
      </c>
      <c r="F604" s="285">
        <f t="shared" ref="F604" si="186">SUM(F605+F610+F611+F612+F613)</f>
        <v>240.2</v>
      </c>
      <c r="G604" s="285">
        <f>SUM(G605+G610+G611+G612+G613)</f>
        <v>191.1</v>
      </c>
      <c r="H604" s="285">
        <f t="shared" ref="H604" si="187">SUM(H605+H610+H611+H612+H613)</f>
        <v>253.2</v>
      </c>
      <c r="I604" s="285">
        <f t="shared" ref="I604:J604" si="188">SUM(I605+I610+I611+I612+I613)</f>
        <v>258.5</v>
      </c>
      <c r="J604" s="285">
        <f t="shared" si="188"/>
        <v>204.5</v>
      </c>
      <c r="K604" s="285">
        <f>SUM(K605+K609+K610+K611+K612+K613)</f>
        <v>206.9</v>
      </c>
      <c r="L604" s="285">
        <f>SUM(L605+L609+L610+L611+L612+L613)</f>
        <v>208</v>
      </c>
      <c r="M604" s="534"/>
      <c r="N604" s="321"/>
    </row>
    <row r="605" spans="1:14" s="322" customFormat="1" x14ac:dyDescent="0.2">
      <c r="A605" s="323"/>
      <c r="B605" s="212"/>
      <c r="C605" s="213"/>
      <c r="D605" s="222" t="s">
        <v>145</v>
      </c>
      <c r="E605" s="212"/>
      <c r="F605" s="225">
        <f t="shared" ref="F605" si="189">SUM(F606:F608)</f>
        <v>11.4</v>
      </c>
      <c r="G605" s="225">
        <f t="shared" ref="G605" si="190">SUM(G606:G608)</f>
        <v>6.8</v>
      </c>
      <c r="H605" s="204">
        <f t="shared" ref="H605" si="191">SUM(H606:H608)</f>
        <v>0</v>
      </c>
      <c r="I605" s="204">
        <f t="shared" ref="I605" si="192">SUM(I606:I608)</f>
        <v>9.3000000000000007</v>
      </c>
      <c r="J605" s="204">
        <f>SUM(J606:J609)</f>
        <v>20.7</v>
      </c>
      <c r="K605" s="204">
        <f>SUM(K606:K608)</f>
        <v>19.899999999999999</v>
      </c>
      <c r="L605" s="204">
        <f>SUM(L606:L608)</f>
        <v>21</v>
      </c>
      <c r="M605" s="494"/>
      <c r="N605" s="321"/>
    </row>
    <row r="606" spans="1:14" s="322" customFormat="1" x14ac:dyDescent="0.2">
      <c r="A606" s="323"/>
      <c r="B606" s="212"/>
      <c r="C606" s="213">
        <v>610</v>
      </c>
      <c r="D606" s="214" t="s">
        <v>115</v>
      </c>
      <c r="E606" s="366"/>
      <c r="F606" s="223">
        <v>7.9</v>
      </c>
      <c r="G606" s="223">
        <v>4.7</v>
      </c>
      <c r="H606" s="224">
        <v>0</v>
      </c>
      <c r="I606" s="224">
        <v>5.5</v>
      </c>
      <c r="J606" s="224">
        <v>12</v>
      </c>
      <c r="K606" s="224">
        <v>12.6</v>
      </c>
      <c r="L606" s="224">
        <v>13.5</v>
      </c>
      <c r="M606" s="494"/>
      <c r="N606" s="321"/>
    </row>
    <row r="607" spans="1:14" s="322" customFormat="1" x14ac:dyDescent="0.2">
      <c r="A607" s="323"/>
      <c r="B607" s="212"/>
      <c r="C607" s="213">
        <v>620</v>
      </c>
      <c r="D607" s="214" t="s">
        <v>116</v>
      </c>
      <c r="E607" s="366"/>
      <c r="F607" s="223">
        <v>2.9</v>
      </c>
      <c r="G607" s="223">
        <v>1.8</v>
      </c>
      <c r="H607" s="224">
        <v>0</v>
      </c>
      <c r="I607" s="224">
        <v>1.8</v>
      </c>
      <c r="J607" s="224">
        <v>5</v>
      </c>
      <c r="K607" s="224">
        <v>5.3</v>
      </c>
      <c r="L607" s="224">
        <v>5.5</v>
      </c>
      <c r="M607" s="494"/>
      <c r="N607" s="321"/>
    </row>
    <row r="608" spans="1:14" s="322" customFormat="1" ht="10.5" customHeight="1" x14ac:dyDescent="0.2">
      <c r="A608" s="320"/>
      <c r="B608" s="212"/>
      <c r="C608" s="213">
        <v>630</v>
      </c>
      <c r="D608" s="214" t="s">
        <v>1078</v>
      </c>
      <c r="E608" s="366"/>
      <c r="F608" s="223">
        <v>0.6</v>
      </c>
      <c r="G608" s="223">
        <v>0.3</v>
      </c>
      <c r="H608" s="224">
        <v>0</v>
      </c>
      <c r="I608" s="224">
        <v>2</v>
      </c>
      <c r="J608" s="224">
        <v>2</v>
      </c>
      <c r="K608" s="224">
        <v>2</v>
      </c>
      <c r="L608" s="224">
        <v>2</v>
      </c>
      <c r="M608" s="494"/>
      <c r="N608" s="321"/>
    </row>
    <row r="609" spans="1:14" s="463" customFormat="1" ht="10.5" customHeight="1" x14ac:dyDescent="0.2">
      <c r="A609" s="461"/>
      <c r="B609" s="212"/>
      <c r="C609" s="213">
        <v>642013</v>
      </c>
      <c r="D609" s="214" t="s">
        <v>630</v>
      </c>
      <c r="E609" s="366"/>
      <c r="F609" s="223">
        <v>0</v>
      </c>
      <c r="G609" s="223">
        <v>0</v>
      </c>
      <c r="H609" s="224">
        <v>0</v>
      </c>
      <c r="I609" s="224">
        <v>0</v>
      </c>
      <c r="J609" s="224">
        <v>1.7</v>
      </c>
      <c r="K609" s="224">
        <v>1.7</v>
      </c>
      <c r="L609" s="224">
        <v>1.7</v>
      </c>
      <c r="M609" s="494"/>
      <c r="N609" s="462"/>
    </row>
    <row r="610" spans="1:14" x14ac:dyDescent="0.2">
      <c r="A610" s="208"/>
      <c r="B610" s="476" t="s">
        <v>595</v>
      </c>
      <c r="C610" s="213">
        <v>642002</v>
      </c>
      <c r="D610" s="214" t="s">
        <v>1130</v>
      </c>
      <c r="E610" s="366"/>
      <c r="F610" s="223">
        <v>0</v>
      </c>
      <c r="G610" s="223">
        <v>0</v>
      </c>
      <c r="H610" s="224">
        <v>0</v>
      </c>
      <c r="I610" s="224">
        <v>0</v>
      </c>
      <c r="J610" s="224">
        <v>5.8</v>
      </c>
      <c r="K610" s="224">
        <v>7.3</v>
      </c>
      <c r="L610" s="224">
        <v>7.3</v>
      </c>
      <c r="M610" s="207"/>
    </row>
    <row r="611" spans="1:14" s="322" customFormat="1" x14ac:dyDescent="0.2">
      <c r="A611" s="320"/>
      <c r="B611" s="476" t="s">
        <v>596</v>
      </c>
      <c r="C611" s="213">
        <v>642014</v>
      </c>
      <c r="D611" s="214" t="s">
        <v>350</v>
      </c>
      <c r="E611" s="366"/>
      <c r="F611" s="223">
        <v>3</v>
      </c>
      <c r="G611" s="223">
        <v>4.8</v>
      </c>
      <c r="H611" s="224">
        <v>3.2</v>
      </c>
      <c r="I611" s="224">
        <v>3.2</v>
      </c>
      <c r="J611" s="224">
        <v>0</v>
      </c>
      <c r="K611" s="224">
        <v>0</v>
      </c>
      <c r="L611" s="224">
        <v>0</v>
      </c>
      <c r="M611" s="494"/>
      <c r="N611" s="321"/>
    </row>
    <row r="612" spans="1:14" s="322" customFormat="1" x14ac:dyDescent="0.2">
      <c r="A612" s="320"/>
      <c r="B612" s="476" t="s">
        <v>595</v>
      </c>
      <c r="C612" s="213">
        <v>642024</v>
      </c>
      <c r="D612" s="214" t="s">
        <v>352</v>
      </c>
      <c r="E612" s="366"/>
      <c r="F612" s="223">
        <v>2.2000000000000002</v>
      </c>
      <c r="G612" s="223">
        <v>2.4</v>
      </c>
      <c r="H612" s="224">
        <v>5</v>
      </c>
      <c r="I612" s="224">
        <v>1</v>
      </c>
      <c r="J612" s="224">
        <v>3</v>
      </c>
      <c r="K612" s="224">
        <v>3</v>
      </c>
      <c r="L612" s="224">
        <v>3</v>
      </c>
      <c r="M612" s="494"/>
      <c r="N612" s="321"/>
    </row>
    <row r="613" spans="1:14" s="463" customFormat="1" x14ac:dyDescent="0.2">
      <c r="A613" s="461"/>
      <c r="B613" s="476" t="s">
        <v>597</v>
      </c>
      <c r="C613" s="213">
        <v>642026</v>
      </c>
      <c r="D613" s="214" t="s">
        <v>213</v>
      </c>
      <c r="E613" s="366"/>
      <c r="F613" s="223">
        <v>223.6</v>
      </c>
      <c r="G613" s="223">
        <v>177.1</v>
      </c>
      <c r="H613" s="224">
        <v>245</v>
      </c>
      <c r="I613" s="224">
        <v>245</v>
      </c>
      <c r="J613" s="224">
        <v>175</v>
      </c>
      <c r="K613" s="224">
        <v>175</v>
      </c>
      <c r="L613" s="224">
        <v>175</v>
      </c>
      <c r="M613" s="515"/>
      <c r="N613" s="462"/>
    </row>
    <row r="614" spans="1:14" s="322" customFormat="1" x14ac:dyDescent="0.2">
      <c r="A614" s="323"/>
      <c r="B614" s="295"/>
      <c r="C614" s="296"/>
      <c r="D614" s="283" t="s">
        <v>733</v>
      </c>
      <c r="E614" s="303"/>
      <c r="F614" s="284">
        <f>SUM(F615)</f>
        <v>1230.7</v>
      </c>
      <c r="G614" s="284">
        <f>SUM(G615)</f>
        <v>297.2</v>
      </c>
      <c r="H614" s="284">
        <f t="shared" ref="H614" si="193">SUM(H615)</f>
        <v>440.6</v>
      </c>
      <c r="I614" s="284">
        <f t="shared" ref="I614:L614" si="194">SUM(I615)</f>
        <v>457.1</v>
      </c>
      <c r="J614" s="284">
        <f t="shared" si="194"/>
        <v>734.80000000000007</v>
      </c>
      <c r="K614" s="284">
        <f t="shared" si="194"/>
        <v>834.80000000000007</v>
      </c>
      <c r="L614" s="284">
        <f t="shared" si="194"/>
        <v>434.8</v>
      </c>
      <c r="M614" s="494"/>
      <c r="N614" s="321"/>
    </row>
    <row r="615" spans="1:14" s="322" customFormat="1" x14ac:dyDescent="0.2">
      <c r="A615" s="320"/>
      <c r="B615" s="234">
        <v>800</v>
      </c>
      <c r="C615" s="221"/>
      <c r="D615" s="222" t="s">
        <v>251</v>
      </c>
      <c r="E615" s="252"/>
      <c r="F615" s="204">
        <f t="shared" ref="F615" si="195">SUM(F616:F624)</f>
        <v>1230.7</v>
      </c>
      <c r="G615" s="204">
        <f t="shared" ref="G615" si="196">SUM(G616:G624)</f>
        <v>297.2</v>
      </c>
      <c r="H615" s="204">
        <f t="shared" ref="H615" si="197">SUM(H616:H624)</f>
        <v>440.6</v>
      </c>
      <c r="I615" s="204">
        <f t="shared" ref="I615:L615" si="198">SUM(I616:I624)</f>
        <v>457.1</v>
      </c>
      <c r="J615" s="204">
        <f t="shared" si="198"/>
        <v>734.80000000000007</v>
      </c>
      <c r="K615" s="204">
        <f t="shared" si="198"/>
        <v>834.80000000000007</v>
      </c>
      <c r="L615" s="204">
        <f t="shared" si="198"/>
        <v>434.8</v>
      </c>
      <c r="M615" s="494"/>
      <c r="N615" s="321"/>
    </row>
    <row r="616" spans="1:14" s="322" customFormat="1" x14ac:dyDescent="0.2">
      <c r="A616" s="323"/>
      <c r="B616" s="234"/>
      <c r="C616" s="213">
        <v>819002</v>
      </c>
      <c r="D616" s="214" t="s">
        <v>1009</v>
      </c>
      <c r="E616" s="252" t="s">
        <v>696</v>
      </c>
      <c r="F616" s="223">
        <v>1.2</v>
      </c>
      <c r="G616" s="223">
        <v>0.1</v>
      </c>
      <c r="H616" s="223">
        <v>23.8</v>
      </c>
      <c r="I616" s="223">
        <v>23.8</v>
      </c>
      <c r="J616" s="223">
        <v>23</v>
      </c>
      <c r="K616" s="223">
        <v>23</v>
      </c>
      <c r="L616" s="223">
        <v>23</v>
      </c>
      <c r="M616" s="494"/>
      <c r="N616" s="321"/>
    </row>
    <row r="617" spans="1:14" s="322" customFormat="1" x14ac:dyDescent="0.2">
      <c r="A617" s="323"/>
      <c r="B617" s="234"/>
      <c r="C617" s="213">
        <v>819002</v>
      </c>
      <c r="D617" s="214" t="s">
        <v>1010</v>
      </c>
      <c r="E617" s="252" t="s">
        <v>978</v>
      </c>
      <c r="F617" s="223">
        <v>0</v>
      </c>
      <c r="G617" s="223">
        <v>34.1</v>
      </c>
      <c r="H617" s="223">
        <v>5</v>
      </c>
      <c r="I617" s="223">
        <v>21.5</v>
      </c>
      <c r="J617" s="223">
        <v>0</v>
      </c>
      <c r="K617" s="223">
        <v>0</v>
      </c>
      <c r="L617" s="223">
        <v>0</v>
      </c>
      <c r="M617" s="494"/>
      <c r="N617" s="321"/>
    </row>
    <row r="618" spans="1:14" s="322" customFormat="1" x14ac:dyDescent="0.2">
      <c r="A618" s="323"/>
      <c r="B618" s="212"/>
      <c r="C618" s="213">
        <v>821005</v>
      </c>
      <c r="D618" s="214" t="s">
        <v>430</v>
      </c>
      <c r="E618" s="252" t="s">
        <v>678</v>
      </c>
      <c r="F618" s="223">
        <v>811.8</v>
      </c>
      <c r="G618" s="223">
        <v>232</v>
      </c>
      <c r="H618" s="224">
        <v>232</v>
      </c>
      <c r="I618" s="224">
        <v>232</v>
      </c>
      <c r="J618" s="224">
        <v>232</v>
      </c>
      <c r="K618" s="224">
        <v>232</v>
      </c>
      <c r="L618" s="224">
        <v>232</v>
      </c>
      <c r="M618" s="494"/>
      <c r="N618" s="321"/>
    </row>
    <row r="619" spans="1:14" s="463" customFormat="1" x14ac:dyDescent="0.2">
      <c r="A619" s="454"/>
      <c r="B619" s="212"/>
      <c r="C619" s="213">
        <v>821005</v>
      </c>
      <c r="D619" s="214" t="s">
        <v>644</v>
      </c>
      <c r="E619" s="252" t="s">
        <v>678</v>
      </c>
      <c r="F619" s="223">
        <v>346.7</v>
      </c>
      <c r="G619" s="223">
        <v>0</v>
      </c>
      <c r="H619" s="224">
        <v>0</v>
      </c>
      <c r="I619" s="224">
        <v>0</v>
      </c>
      <c r="J619" s="224">
        <v>0</v>
      </c>
      <c r="K619" s="224">
        <v>0</v>
      </c>
      <c r="L619" s="224">
        <v>0</v>
      </c>
      <c r="M619" s="494"/>
      <c r="N619" s="462"/>
    </row>
    <row r="620" spans="1:14" x14ac:dyDescent="0.2">
      <c r="A620" s="212"/>
      <c r="B620" s="212"/>
      <c r="C620" s="213">
        <v>821010</v>
      </c>
      <c r="D620" s="214" t="s">
        <v>721</v>
      </c>
      <c r="E620" s="252" t="s">
        <v>678</v>
      </c>
      <c r="F620" s="223">
        <v>43.7</v>
      </c>
      <c r="G620" s="223">
        <v>0</v>
      </c>
      <c r="H620" s="224">
        <v>150</v>
      </c>
      <c r="I620" s="224">
        <v>150</v>
      </c>
      <c r="J620" s="224">
        <v>150</v>
      </c>
      <c r="K620" s="224">
        <v>150</v>
      </c>
      <c r="L620" s="224">
        <v>150</v>
      </c>
      <c r="M620" s="207"/>
    </row>
    <row r="621" spans="1:14" s="322" customFormat="1" x14ac:dyDescent="0.2">
      <c r="A621" s="323"/>
      <c r="B621" s="234"/>
      <c r="C621" s="213">
        <v>8210072</v>
      </c>
      <c r="D621" s="214" t="s">
        <v>716</v>
      </c>
      <c r="E621" s="252" t="s">
        <v>693</v>
      </c>
      <c r="F621" s="223">
        <v>23.6</v>
      </c>
      <c r="G621" s="223">
        <v>23.8</v>
      </c>
      <c r="H621" s="223">
        <v>24</v>
      </c>
      <c r="I621" s="223">
        <v>24</v>
      </c>
      <c r="J621" s="223">
        <v>24</v>
      </c>
      <c r="K621" s="223">
        <v>24</v>
      </c>
      <c r="L621" s="223">
        <v>24</v>
      </c>
      <c r="M621" s="494"/>
      <c r="N621" s="321"/>
    </row>
    <row r="622" spans="1:14" s="322" customFormat="1" x14ac:dyDescent="0.2">
      <c r="A622" s="323"/>
      <c r="B622" s="212"/>
      <c r="C622" s="213">
        <v>8210071</v>
      </c>
      <c r="D622" s="214" t="s">
        <v>717</v>
      </c>
      <c r="E622" s="366"/>
      <c r="F622" s="223">
        <v>3.7</v>
      </c>
      <c r="G622" s="223">
        <v>3.8</v>
      </c>
      <c r="H622" s="223">
        <v>3.7</v>
      </c>
      <c r="I622" s="223">
        <v>3.7</v>
      </c>
      <c r="J622" s="223">
        <v>3.7</v>
      </c>
      <c r="K622" s="223">
        <v>3.7</v>
      </c>
      <c r="L622" s="223">
        <v>3.7</v>
      </c>
      <c r="M622" s="494"/>
      <c r="N622" s="321"/>
    </row>
    <row r="623" spans="1:14" s="463" customFormat="1" x14ac:dyDescent="0.2">
      <c r="A623" s="454"/>
      <c r="B623" s="212"/>
      <c r="C623" s="213">
        <v>821005</v>
      </c>
      <c r="D623" s="214" t="s">
        <v>1139</v>
      </c>
      <c r="E623" s="367"/>
      <c r="F623" s="223">
        <v>0</v>
      </c>
      <c r="G623" s="223">
        <v>0</v>
      </c>
      <c r="H623" s="223">
        <v>0</v>
      </c>
      <c r="I623" s="223">
        <v>0</v>
      </c>
      <c r="J623" s="223">
        <v>300</v>
      </c>
      <c r="K623" s="223">
        <v>400</v>
      </c>
      <c r="L623" s="223">
        <v>0</v>
      </c>
      <c r="M623" s="494"/>
      <c r="N623" s="462"/>
    </row>
    <row r="624" spans="1:14" s="322" customFormat="1" x14ac:dyDescent="0.2">
      <c r="A624" s="323"/>
      <c r="B624" s="212"/>
      <c r="C624" s="213">
        <v>824</v>
      </c>
      <c r="D624" s="214" t="s">
        <v>962</v>
      </c>
      <c r="E624" s="367"/>
      <c r="F624" s="223">
        <v>0</v>
      </c>
      <c r="G624" s="223">
        <v>3.4</v>
      </c>
      <c r="H624" s="223">
        <v>2.1</v>
      </c>
      <c r="I624" s="223">
        <v>2.1</v>
      </c>
      <c r="J624" s="223">
        <v>2.1</v>
      </c>
      <c r="K624" s="223">
        <v>2.1</v>
      </c>
      <c r="L624" s="223">
        <v>2.1</v>
      </c>
      <c r="M624" s="494"/>
      <c r="N624" s="321"/>
    </row>
    <row r="625" spans="1:14" s="322" customFormat="1" x14ac:dyDescent="0.2">
      <c r="A625" s="320"/>
      <c r="B625" s="295"/>
      <c r="C625" s="296"/>
      <c r="D625" s="283" t="s">
        <v>734</v>
      </c>
      <c r="E625" s="303"/>
      <c r="F625" s="284">
        <f>SUM(F626+F635+F637+F639+F650+F656+F660+F665+F696+F684+F686+F699+F713+F715)</f>
        <v>217.59999999999997</v>
      </c>
      <c r="G625" s="284">
        <f t="shared" ref="G625:I625" si="199">SUM(G626+G635+G637+G639+G650+G656+G660+G665+G696+G684+G686+G699+G713+G715)</f>
        <v>624.70000000000005</v>
      </c>
      <c r="H625" s="284">
        <f t="shared" si="199"/>
        <v>443.7</v>
      </c>
      <c r="I625" s="284">
        <f t="shared" si="199"/>
        <v>3339.3999999999996</v>
      </c>
      <c r="J625" s="284">
        <f>SUM(J626+J635+J637+J639+J650+J656+J660+J665+J684+J686+J696+J699+J713+J715)</f>
        <v>3994</v>
      </c>
      <c r="K625" s="284">
        <f t="shared" ref="K625:L625" si="200">SUM(K626+K635+K637+K639+K650+K656+K660+K665+K684+K686+K696+K699+K713+K715)</f>
        <v>203</v>
      </c>
      <c r="L625" s="284">
        <f t="shared" si="200"/>
        <v>360</v>
      </c>
      <c r="M625" s="494"/>
      <c r="N625" s="321"/>
    </row>
    <row r="626" spans="1:14" s="322" customFormat="1" x14ac:dyDescent="0.2">
      <c r="A626" s="323"/>
      <c r="B626" s="212">
        <v>700</v>
      </c>
      <c r="C626" s="221"/>
      <c r="D626" s="222" t="s">
        <v>217</v>
      </c>
      <c r="E626" s="212" t="s">
        <v>675</v>
      </c>
      <c r="F626" s="225">
        <f>SUM(F627:F634)</f>
        <v>5</v>
      </c>
      <c r="G626" s="225">
        <f t="shared" ref="G626:L626" si="201">SUM(G627:G634)</f>
        <v>12.8</v>
      </c>
      <c r="H626" s="225">
        <f t="shared" si="201"/>
        <v>25</v>
      </c>
      <c r="I626" s="225">
        <f t="shared" si="201"/>
        <v>1.5</v>
      </c>
      <c r="J626" s="225">
        <f t="shared" si="201"/>
        <v>5</v>
      </c>
      <c r="K626" s="225">
        <f t="shared" si="201"/>
        <v>149</v>
      </c>
      <c r="L626" s="225">
        <f t="shared" si="201"/>
        <v>306</v>
      </c>
      <c r="M626" s="494"/>
      <c r="N626" s="321"/>
    </row>
    <row r="627" spans="1:14" s="322" customFormat="1" x14ac:dyDescent="0.2">
      <c r="A627" s="323"/>
      <c r="B627" s="212"/>
      <c r="C627" s="213">
        <v>711003</v>
      </c>
      <c r="D627" s="214" t="s">
        <v>294</v>
      </c>
      <c r="E627" s="366"/>
      <c r="F627" s="223">
        <v>0</v>
      </c>
      <c r="G627" s="223">
        <v>2.4</v>
      </c>
      <c r="H627" s="224">
        <v>0</v>
      </c>
      <c r="I627" s="224">
        <v>0</v>
      </c>
      <c r="J627" s="224">
        <v>0</v>
      </c>
      <c r="K627" s="224">
        <v>0</v>
      </c>
      <c r="L627" s="224">
        <v>0</v>
      </c>
      <c r="M627" s="494"/>
      <c r="N627" s="321"/>
    </row>
    <row r="628" spans="1:14" s="463" customFormat="1" x14ac:dyDescent="0.2">
      <c r="A628" s="454"/>
      <c r="B628" s="212"/>
      <c r="C628" s="213">
        <v>713002</v>
      </c>
      <c r="D628" s="214" t="s">
        <v>862</v>
      </c>
      <c r="E628" s="366"/>
      <c r="F628" s="223">
        <v>2.7</v>
      </c>
      <c r="G628" s="223">
        <v>0</v>
      </c>
      <c r="H628" s="224">
        <v>0</v>
      </c>
      <c r="I628" s="224">
        <v>0</v>
      </c>
      <c r="J628" s="224">
        <v>0</v>
      </c>
      <c r="K628" s="224">
        <v>0</v>
      </c>
      <c r="L628" s="224">
        <v>0</v>
      </c>
      <c r="M628" s="515"/>
      <c r="N628" s="462"/>
    </row>
    <row r="629" spans="1:14" s="322" customFormat="1" x14ac:dyDescent="0.2">
      <c r="A629" s="323"/>
      <c r="B629" s="212"/>
      <c r="C629" s="213">
        <v>716</v>
      </c>
      <c r="D629" s="214" t="s">
        <v>759</v>
      </c>
      <c r="E629" s="366"/>
      <c r="F629" s="223">
        <v>2.2999999999999998</v>
      </c>
      <c r="G629" s="223">
        <v>0</v>
      </c>
      <c r="H629" s="224">
        <v>0</v>
      </c>
      <c r="I629" s="224">
        <v>0</v>
      </c>
      <c r="J629" s="564">
        <v>0</v>
      </c>
      <c r="K629" s="224">
        <v>149</v>
      </c>
      <c r="L629" s="224">
        <v>306</v>
      </c>
      <c r="M629" s="494"/>
      <c r="N629" s="321"/>
    </row>
    <row r="630" spans="1:14" s="324" customFormat="1" x14ac:dyDescent="0.2">
      <c r="A630" s="461"/>
      <c r="B630" s="212"/>
      <c r="C630" s="213"/>
      <c r="D630" s="214" t="s">
        <v>868</v>
      </c>
      <c r="E630" s="366"/>
      <c r="F630" s="223">
        <v>0</v>
      </c>
      <c r="G630" s="223">
        <v>0</v>
      </c>
      <c r="H630" s="224">
        <v>0</v>
      </c>
      <c r="I630" s="224">
        <v>0</v>
      </c>
      <c r="J630" s="224">
        <v>0</v>
      </c>
      <c r="K630" s="224">
        <v>0</v>
      </c>
      <c r="L630" s="224">
        <v>0</v>
      </c>
      <c r="M630" s="175"/>
      <c r="N630" s="325"/>
    </row>
    <row r="631" spans="1:14" s="463" customFormat="1" x14ac:dyDescent="0.2">
      <c r="A631" s="454"/>
      <c r="B631" s="212"/>
      <c r="C631" s="213">
        <v>7170021</v>
      </c>
      <c r="D631" s="214" t="s">
        <v>970</v>
      </c>
      <c r="E631" s="366"/>
      <c r="F631" s="223">
        <v>0</v>
      </c>
      <c r="G631" s="223">
        <v>5</v>
      </c>
      <c r="H631" s="224">
        <v>0</v>
      </c>
      <c r="I631" s="224">
        <v>0</v>
      </c>
      <c r="J631" s="224">
        <v>0</v>
      </c>
      <c r="K631" s="224">
        <v>0</v>
      </c>
      <c r="L631" s="224">
        <v>0</v>
      </c>
      <c r="M631" s="383"/>
      <c r="N631" s="462"/>
    </row>
    <row r="632" spans="1:14" s="463" customFormat="1" x14ac:dyDescent="0.2">
      <c r="A632" s="454"/>
      <c r="B632" s="212"/>
      <c r="C632" s="213">
        <v>7170023</v>
      </c>
      <c r="D632" s="214" t="s">
        <v>971</v>
      </c>
      <c r="E632" s="366"/>
      <c r="F632" s="223">
        <v>0</v>
      </c>
      <c r="G632" s="223">
        <v>0</v>
      </c>
      <c r="H632" s="224">
        <v>25</v>
      </c>
      <c r="I632" s="224">
        <v>0</v>
      </c>
      <c r="J632" s="564">
        <v>5</v>
      </c>
      <c r="K632" s="224">
        <v>0</v>
      </c>
      <c r="L632" s="224">
        <v>0</v>
      </c>
      <c r="M632" s="383"/>
      <c r="N632" s="462"/>
    </row>
    <row r="633" spans="1:14" s="463" customFormat="1" x14ac:dyDescent="0.2">
      <c r="A633" s="454"/>
      <c r="B633" s="212"/>
      <c r="C633" s="213">
        <v>7170022</v>
      </c>
      <c r="D633" s="214" t="s">
        <v>500</v>
      </c>
      <c r="E633" s="366"/>
      <c r="F633" s="223">
        <v>0</v>
      </c>
      <c r="G633" s="223">
        <v>5.4</v>
      </c>
      <c r="H633" s="224">
        <v>0</v>
      </c>
      <c r="I633" s="224">
        <v>0</v>
      </c>
      <c r="J633" s="224">
        <v>0</v>
      </c>
      <c r="K633" s="224">
        <v>0</v>
      </c>
      <c r="L633" s="224">
        <v>0</v>
      </c>
      <c r="M633" s="515"/>
      <c r="N633" s="462"/>
    </row>
    <row r="634" spans="1:14" s="463" customFormat="1" x14ac:dyDescent="0.2">
      <c r="A634" s="454"/>
      <c r="B634" s="212"/>
      <c r="C634" s="213">
        <v>719002</v>
      </c>
      <c r="D634" s="214" t="s">
        <v>1144</v>
      </c>
      <c r="E634" s="366"/>
      <c r="F634" s="223">
        <v>0</v>
      </c>
      <c r="G634" s="223">
        <v>0</v>
      </c>
      <c r="H634" s="223">
        <v>0</v>
      </c>
      <c r="I634" s="223">
        <v>1.5</v>
      </c>
      <c r="J634" s="223">
        <v>0</v>
      </c>
      <c r="K634" s="223">
        <v>0</v>
      </c>
      <c r="L634" s="223">
        <v>0</v>
      </c>
      <c r="M634" s="515"/>
      <c r="N634" s="462"/>
    </row>
    <row r="635" spans="1:14" s="322" customFormat="1" x14ac:dyDescent="0.2">
      <c r="A635" s="323"/>
      <c r="B635" s="212"/>
      <c r="C635" s="221"/>
      <c r="D635" s="222" t="s">
        <v>686</v>
      </c>
      <c r="E635" s="252" t="s">
        <v>680</v>
      </c>
      <c r="F635" s="225">
        <f t="shared" ref="F635" si="202">SUM(F636)</f>
        <v>0</v>
      </c>
      <c r="G635" s="225">
        <f t="shared" ref="G635" si="203">SUM(G636)</f>
        <v>1.1000000000000001</v>
      </c>
      <c r="H635" s="225">
        <f t="shared" ref="H635" si="204">SUM(H636)</f>
        <v>0</v>
      </c>
      <c r="I635" s="225">
        <f t="shared" ref="I635:L635" si="205">SUM(I636)</f>
        <v>0</v>
      </c>
      <c r="J635" s="225">
        <f t="shared" si="205"/>
        <v>0</v>
      </c>
      <c r="K635" s="225">
        <f t="shared" si="205"/>
        <v>0</v>
      </c>
      <c r="L635" s="225">
        <f t="shared" si="205"/>
        <v>0</v>
      </c>
      <c r="M635" s="494"/>
      <c r="N635" s="321"/>
    </row>
    <row r="636" spans="1:14" s="463" customFormat="1" x14ac:dyDescent="0.2">
      <c r="A636" s="454"/>
      <c r="B636" s="212"/>
      <c r="C636" s="213">
        <v>714</v>
      </c>
      <c r="D636" s="214" t="s">
        <v>1037</v>
      </c>
      <c r="E636" s="252"/>
      <c r="F636" s="223">
        <v>0</v>
      </c>
      <c r="G636" s="223">
        <v>1.1000000000000001</v>
      </c>
      <c r="H636" s="223">
        <v>0</v>
      </c>
      <c r="I636" s="223">
        <v>0</v>
      </c>
      <c r="J636" s="223">
        <v>0</v>
      </c>
      <c r="K636" s="223">
        <v>0</v>
      </c>
      <c r="L636" s="223">
        <v>0</v>
      </c>
      <c r="M636" s="494"/>
      <c r="N636" s="462"/>
    </row>
    <row r="637" spans="1:14" s="322" customFormat="1" x14ac:dyDescent="0.2">
      <c r="A637" s="323"/>
      <c r="B637" s="212"/>
      <c r="C637" s="213"/>
      <c r="D637" s="222" t="s">
        <v>1057</v>
      </c>
      <c r="E637" s="252" t="s">
        <v>682</v>
      </c>
      <c r="F637" s="225">
        <f t="shared" ref="F637" si="206">SUM(F638)</f>
        <v>0</v>
      </c>
      <c r="G637" s="225">
        <v>0</v>
      </c>
      <c r="H637" s="225">
        <v>0</v>
      </c>
      <c r="I637" s="225">
        <f t="shared" ref="I637:L637" si="207">SUM(I638)</f>
        <v>4</v>
      </c>
      <c r="J637" s="225">
        <f t="shared" si="207"/>
        <v>0</v>
      </c>
      <c r="K637" s="225">
        <f t="shared" si="207"/>
        <v>0</v>
      </c>
      <c r="L637" s="225">
        <f t="shared" si="207"/>
        <v>0</v>
      </c>
      <c r="M637" s="494"/>
      <c r="N637" s="321"/>
    </row>
    <row r="638" spans="1:14" s="322" customFormat="1" x14ac:dyDescent="0.2">
      <c r="A638" s="323"/>
      <c r="B638" s="212"/>
      <c r="C638" s="213">
        <v>716</v>
      </c>
      <c r="D638" s="214" t="s">
        <v>1129</v>
      </c>
      <c r="E638" s="252"/>
      <c r="F638" s="223">
        <v>0</v>
      </c>
      <c r="G638" s="223">
        <v>0</v>
      </c>
      <c r="H638" s="223">
        <v>0</v>
      </c>
      <c r="I638" s="223">
        <v>4</v>
      </c>
      <c r="J638" s="507">
        <v>0</v>
      </c>
      <c r="K638" s="223">
        <v>0</v>
      </c>
      <c r="L638" s="224">
        <v>0</v>
      </c>
      <c r="M638" s="581"/>
      <c r="N638" s="321"/>
    </row>
    <row r="639" spans="1:14" s="322" customFormat="1" x14ac:dyDescent="0.2">
      <c r="A639" s="323"/>
      <c r="B639" s="212"/>
      <c r="C639" s="221"/>
      <c r="D639" s="222" t="s">
        <v>224</v>
      </c>
      <c r="E639" s="212" t="s">
        <v>690</v>
      </c>
      <c r="F639" s="225">
        <f>SUM(F640:F648)</f>
        <v>18.2</v>
      </c>
      <c r="G639" s="225">
        <f t="shared" ref="G639:L639" si="208">SUM(G640:G649)</f>
        <v>62.5</v>
      </c>
      <c r="H639" s="225">
        <f t="shared" si="208"/>
        <v>20</v>
      </c>
      <c r="I639" s="225">
        <f t="shared" si="208"/>
        <v>93</v>
      </c>
      <c r="J639" s="225">
        <f t="shared" si="208"/>
        <v>48.5</v>
      </c>
      <c r="K639" s="225">
        <f t="shared" si="208"/>
        <v>0</v>
      </c>
      <c r="L639" s="225">
        <f t="shared" si="208"/>
        <v>0</v>
      </c>
      <c r="M639" s="515"/>
      <c r="N639" s="321"/>
    </row>
    <row r="640" spans="1:14" s="322" customFormat="1" x14ac:dyDescent="0.2">
      <c r="A640" s="323"/>
      <c r="B640" s="212"/>
      <c r="C640" s="213">
        <v>711001</v>
      </c>
      <c r="D640" s="214" t="s">
        <v>1036</v>
      </c>
      <c r="E640" s="212"/>
      <c r="F640" s="223">
        <v>0</v>
      </c>
      <c r="G640" s="223">
        <v>57.6</v>
      </c>
      <c r="H640" s="223">
        <v>0</v>
      </c>
      <c r="I640" s="223">
        <v>0</v>
      </c>
      <c r="J640" s="223">
        <v>0</v>
      </c>
      <c r="K640" s="223">
        <v>0</v>
      </c>
      <c r="L640" s="223">
        <v>0</v>
      </c>
      <c r="M640" s="515"/>
      <c r="N640" s="321"/>
    </row>
    <row r="641" spans="1:14" s="322" customFormat="1" x14ac:dyDescent="0.2">
      <c r="A641" s="323"/>
      <c r="B641" s="212"/>
      <c r="C641" s="213"/>
      <c r="D641" s="214" t="s">
        <v>607</v>
      </c>
      <c r="E641" s="366"/>
      <c r="F641" s="223">
        <v>4.8</v>
      </c>
      <c r="G641" s="223">
        <v>0</v>
      </c>
      <c r="H641" s="224">
        <v>0</v>
      </c>
      <c r="I641" s="224">
        <v>0</v>
      </c>
      <c r="J641" s="224">
        <v>0</v>
      </c>
      <c r="K641" s="224">
        <v>0</v>
      </c>
      <c r="L641" s="224">
        <v>0</v>
      </c>
      <c r="M641" s="494"/>
      <c r="N641" s="321"/>
    </row>
    <row r="642" spans="1:14" s="441" customFormat="1" x14ac:dyDescent="0.2">
      <c r="A642" s="442"/>
      <c r="B642" s="212"/>
      <c r="C642" s="213"/>
      <c r="D642" s="214" t="s">
        <v>940</v>
      </c>
      <c r="E642" s="366"/>
      <c r="F642" s="223">
        <v>13.4</v>
      </c>
      <c r="G642" s="223">
        <v>0</v>
      </c>
      <c r="H642" s="224">
        <v>0</v>
      </c>
      <c r="I642" s="224">
        <v>0</v>
      </c>
      <c r="J642" s="224">
        <v>0</v>
      </c>
      <c r="K642" s="224">
        <v>0</v>
      </c>
      <c r="L642" s="224">
        <v>0</v>
      </c>
      <c r="M642" s="494"/>
      <c r="N642" s="440"/>
    </row>
    <row r="643" spans="1:14" s="444" customFormat="1" x14ac:dyDescent="0.2">
      <c r="A643" s="445"/>
      <c r="B643" s="212"/>
      <c r="C643" s="213"/>
      <c r="D643" s="214" t="s">
        <v>1127</v>
      </c>
      <c r="E643" s="366"/>
      <c r="F643" s="223">
        <v>0</v>
      </c>
      <c r="G643" s="223">
        <v>4.9000000000000004</v>
      </c>
      <c r="H643" s="224">
        <v>20</v>
      </c>
      <c r="I643" s="224">
        <v>57</v>
      </c>
      <c r="J643" s="224">
        <v>2</v>
      </c>
      <c r="K643" s="224">
        <v>0</v>
      </c>
      <c r="L643" s="224">
        <v>0</v>
      </c>
      <c r="M643" s="494"/>
      <c r="N643" s="443"/>
    </row>
    <row r="644" spans="1:14" s="463" customFormat="1" x14ac:dyDescent="0.2">
      <c r="A644" s="454"/>
      <c r="B644" s="212"/>
      <c r="C644" s="213">
        <v>71700216</v>
      </c>
      <c r="D644" s="214" t="s">
        <v>1079</v>
      </c>
      <c r="E644" s="253"/>
      <c r="F644" s="223">
        <v>0</v>
      </c>
      <c r="G644" s="223">
        <v>0</v>
      </c>
      <c r="H644" s="224">
        <v>0</v>
      </c>
      <c r="I644" s="224">
        <v>10</v>
      </c>
      <c r="J644" s="224">
        <v>0</v>
      </c>
      <c r="K644" s="224">
        <v>0</v>
      </c>
      <c r="L644" s="224">
        <v>0</v>
      </c>
      <c r="M644" s="494"/>
      <c r="N644" s="462"/>
    </row>
    <row r="645" spans="1:14" s="322" customFormat="1" x14ac:dyDescent="0.2">
      <c r="A645" s="323"/>
      <c r="B645" s="212"/>
      <c r="C645" s="213">
        <v>71700222</v>
      </c>
      <c r="D645" s="214" t="s">
        <v>1166</v>
      </c>
      <c r="E645" s="366"/>
      <c r="F645" s="223">
        <v>0</v>
      </c>
      <c r="G645" s="223">
        <v>0</v>
      </c>
      <c r="H645" s="224">
        <v>0</v>
      </c>
      <c r="I645" s="224">
        <v>0</v>
      </c>
      <c r="J645" s="564">
        <v>35</v>
      </c>
      <c r="K645" s="224">
        <v>0</v>
      </c>
      <c r="L645" s="224">
        <v>0</v>
      </c>
      <c r="M645" s="515"/>
      <c r="N645" s="321"/>
    </row>
    <row r="646" spans="1:14" s="463" customFormat="1" x14ac:dyDescent="0.2">
      <c r="A646" s="454"/>
      <c r="B646" s="212"/>
      <c r="C646" s="213">
        <v>716</v>
      </c>
      <c r="D646" s="214" t="s">
        <v>1123</v>
      </c>
      <c r="E646" s="366"/>
      <c r="F646" s="223">
        <v>0</v>
      </c>
      <c r="G646" s="223">
        <v>0</v>
      </c>
      <c r="H646" s="224">
        <v>0</v>
      </c>
      <c r="I646" s="224">
        <v>0</v>
      </c>
      <c r="J646" s="564">
        <v>10</v>
      </c>
      <c r="K646" s="224">
        <v>0</v>
      </c>
      <c r="L646" s="224">
        <v>0</v>
      </c>
      <c r="M646" s="515"/>
      <c r="N646" s="462"/>
    </row>
    <row r="647" spans="1:14" s="322" customFormat="1" x14ac:dyDescent="0.2">
      <c r="A647" s="323"/>
      <c r="B647" s="212"/>
      <c r="C647" s="213"/>
      <c r="D647" s="214" t="s">
        <v>1167</v>
      </c>
      <c r="E647" s="366"/>
      <c r="F647" s="223">
        <v>0</v>
      </c>
      <c r="G647" s="223">
        <v>0</v>
      </c>
      <c r="H647" s="224">
        <v>0</v>
      </c>
      <c r="I647" s="224">
        <v>0</v>
      </c>
      <c r="J647" s="564">
        <v>1.5</v>
      </c>
      <c r="K647" s="224">
        <v>0</v>
      </c>
      <c r="L647" s="224">
        <v>0</v>
      </c>
      <c r="M647" s="494"/>
      <c r="N647" s="321"/>
    </row>
    <row r="648" spans="1:14" s="322" customFormat="1" x14ac:dyDescent="0.2">
      <c r="A648" s="323"/>
      <c r="B648" s="212"/>
      <c r="C648" s="213">
        <v>717002</v>
      </c>
      <c r="D648" s="214" t="s">
        <v>1076</v>
      </c>
      <c r="E648" s="253"/>
      <c r="F648" s="223">
        <v>0</v>
      </c>
      <c r="G648" s="223">
        <v>0</v>
      </c>
      <c r="H648" s="224">
        <v>0</v>
      </c>
      <c r="I648" s="224">
        <v>19</v>
      </c>
      <c r="J648" s="224">
        <v>0</v>
      </c>
      <c r="K648" s="224">
        <v>0</v>
      </c>
      <c r="L648" s="224">
        <v>0</v>
      </c>
      <c r="M648" s="494"/>
      <c r="N648" s="427"/>
    </row>
    <row r="649" spans="1:14" s="446" customFormat="1" x14ac:dyDescent="0.2">
      <c r="A649" s="447"/>
      <c r="B649" s="212"/>
      <c r="C649" s="213">
        <v>719014</v>
      </c>
      <c r="D649" s="214" t="s">
        <v>1097</v>
      </c>
      <c r="E649" s="253"/>
      <c r="F649" s="223">
        <v>0</v>
      </c>
      <c r="G649" s="223">
        <v>0</v>
      </c>
      <c r="H649" s="224">
        <v>0</v>
      </c>
      <c r="I649" s="223">
        <v>7</v>
      </c>
      <c r="J649" s="223">
        <v>0</v>
      </c>
      <c r="K649" s="223">
        <v>0</v>
      </c>
      <c r="L649" s="223">
        <v>0</v>
      </c>
      <c r="M649" s="494"/>
      <c r="N649" s="448"/>
    </row>
    <row r="650" spans="1:14" s="446" customFormat="1" x14ac:dyDescent="0.2">
      <c r="A650" s="447"/>
      <c r="B650" s="212"/>
      <c r="C650" s="221"/>
      <c r="D650" s="222" t="s">
        <v>226</v>
      </c>
      <c r="E650" s="252" t="s">
        <v>725</v>
      </c>
      <c r="F650" s="225">
        <f t="shared" ref="F650:L650" si="209">SUM(F651:F655)</f>
        <v>2.2999999999999998</v>
      </c>
      <c r="G650" s="225">
        <f t="shared" si="209"/>
        <v>10.5</v>
      </c>
      <c r="H650" s="225">
        <f t="shared" si="209"/>
        <v>6</v>
      </c>
      <c r="I650" s="225">
        <f t="shared" si="209"/>
        <v>9</v>
      </c>
      <c r="J650" s="225">
        <f t="shared" si="209"/>
        <v>419</v>
      </c>
      <c r="K650" s="225">
        <f t="shared" si="209"/>
        <v>0</v>
      </c>
      <c r="L650" s="225">
        <f t="shared" si="209"/>
        <v>0</v>
      </c>
      <c r="M650" s="515"/>
      <c r="N650" s="448"/>
    </row>
    <row r="651" spans="1:14" s="446" customFormat="1" x14ac:dyDescent="0.2">
      <c r="A651" s="447"/>
      <c r="B651" s="216"/>
      <c r="C651" s="213">
        <v>713004</v>
      </c>
      <c r="D651" s="214" t="s">
        <v>871</v>
      </c>
      <c r="E651" s="367"/>
      <c r="F651" s="223">
        <v>0</v>
      </c>
      <c r="G651" s="223">
        <v>0</v>
      </c>
      <c r="H651" s="223">
        <v>0</v>
      </c>
      <c r="I651" s="223">
        <v>0</v>
      </c>
      <c r="J651" s="223">
        <v>0</v>
      </c>
      <c r="K651" s="223">
        <v>0</v>
      </c>
      <c r="L651" s="223">
        <v>0</v>
      </c>
      <c r="M651" s="494"/>
      <c r="N651" s="448"/>
    </row>
    <row r="652" spans="1:14" s="322" customFormat="1" x14ac:dyDescent="0.2">
      <c r="A652" s="323"/>
      <c r="B652" s="216"/>
      <c r="C652" s="213">
        <v>716</v>
      </c>
      <c r="D652" s="214" t="s">
        <v>873</v>
      </c>
      <c r="E652" s="367"/>
      <c r="F652" s="223">
        <v>2.2999999999999998</v>
      </c>
      <c r="G652" s="223">
        <v>0</v>
      </c>
      <c r="H652" s="224">
        <v>0</v>
      </c>
      <c r="I652" s="224">
        <v>0</v>
      </c>
      <c r="J652" s="224">
        <v>0</v>
      </c>
      <c r="K652" s="224">
        <v>0</v>
      </c>
      <c r="L652" s="224">
        <v>0</v>
      </c>
      <c r="M652" s="494"/>
      <c r="N652" s="321"/>
    </row>
    <row r="653" spans="1:14" s="322" customFormat="1" x14ac:dyDescent="0.2">
      <c r="A653" s="323"/>
      <c r="B653" s="216"/>
      <c r="C653" s="213">
        <v>711001</v>
      </c>
      <c r="D653" s="214" t="s">
        <v>1126</v>
      </c>
      <c r="E653" s="367"/>
      <c r="F653" s="223">
        <v>0</v>
      </c>
      <c r="G653" s="223">
        <v>0</v>
      </c>
      <c r="H653" s="224">
        <v>0</v>
      </c>
      <c r="I653" s="224">
        <v>0</v>
      </c>
      <c r="J653" s="564">
        <v>5</v>
      </c>
      <c r="K653" s="224">
        <v>0</v>
      </c>
      <c r="L653" s="224">
        <v>0</v>
      </c>
      <c r="M653" s="494"/>
      <c r="N653" s="321"/>
    </row>
    <row r="654" spans="1:14" s="322" customFormat="1" x14ac:dyDescent="0.2">
      <c r="A654" s="323"/>
      <c r="B654" s="216"/>
      <c r="C654" s="213">
        <v>717</v>
      </c>
      <c r="D654" s="214" t="s">
        <v>1125</v>
      </c>
      <c r="E654" s="367"/>
      <c r="F654" s="223">
        <v>0</v>
      </c>
      <c r="G654" s="223">
        <v>10.5</v>
      </c>
      <c r="H654" s="224">
        <v>0</v>
      </c>
      <c r="I654" s="224">
        <v>3</v>
      </c>
      <c r="J654" s="224">
        <v>414</v>
      </c>
      <c r="K654" s="224">
        <v>0</v>
      </c>
      <c r="L654" s="224">
        <v>0</v>
      </c>
      <c r="M654" s="494"/>
      <c r="N654" s="321"/>
    </row>
    <row r="655" spans="1:14" s="322" customFormat="1" x14ac:dyDescent="0.2">
      <c r="A655" s="323"/>
      <c r="B655" s="216"/>
      <c r="C655" s="213"/>
      <c r="D655" s="214" t="s">
        <v>936</v>
      </c>
      <c r="E655" s="367"/>
      <c r="F655" s="223">
        <v>0</v>
      </c>
      <c r="G655" s="223">
        <v>0</v>
      </c>
      <c r="H655" s="224">
        <v>6</v>
      </c>
      <c r="I655" s="224">
        <v>6</v>
      </c>
      <c r="J655" s="224">
        <v>0</v>
      </c>
      <c r="K655" s="224">
        <v>0</v>
      </c>
      <c r="L655" s="224">
        <v>0</v>
      </c>
      <c r="M655" s="494"/>
      <c r="N655" s="321"/>
    </row>
    <row r="656" spans="1:14" s="322" customFormat="1" ht="15" customHeight="1" x14ac:dyDescent="0.2">
      <c r="A656" s="323"/>
      <c r="B656" s="212"/>
      <c r="C656" s="221"/>
      <c r="D656" s="222" t="s">
        <v>277</v>
      </c>
      <c r="E656" s="212" t="s">
        <v>691</v>
      </c>
      <c r="F656" s="225">
        <f t="shared" ref="F656" si="210">SUM(F657:F659)</f>
        <v>0</v>
      </c>
      <c r="G656" s="225">
        <f t="shared" ref="G656" si="211">SUM(G657:G659)</f>
        <v>0</v>
      </c>
      <c r="H656" s="225">
        <f t="shared" ref="H656" si="212">SUM(H657:H659)</f>
        <v>0</v>
      </c>
      <c r="I656" s="225">
        <f t="shared" ref="I656:L656" si="213">SUM(I657:I659)</f>
        <v>0</v>
      </c>
      <c r="J656" s="225">
        <f t="shared" si="213"/>
        <v>15</v>
      </c>
      <c r="K656" s="225">
        <f t="shared" si="213"/>
        <v>0</v>
      </c>
      <c r="L656" s="225">
        <f t="shared" si="213"/>
        <v>0</v>
      </c>
      <c r="M656" s="494"/>
      <c r="N656" s="321"/>
    </row>
    <row r="657" spans="1:14" s="322" customFormat="1" x14ac:dyDescent="0.2">
      <c r="A657" s="323"/>
      <c r="B657" s="212"/>
      <c r="C657" s="213">
        <v>716</v>
      </c>
      <c r="D657" s="214" t="s">
        <v>1124</v>
      </c>
      <c r="E657" s="366"/>
      <c r="F657" s="223">
        <v>0</v>
      </c>
      <c r="G657" s="223">
        <v>0</v>
      </c>
      <c r="H657" s="224">
        <v>0</v>
      </c>
      <c r="I657" s="224">
        <v>0</v>
      </c>
      <c r="J657" s="224">
        <v>15</v>
      </c>
      <c r="K657" s="224">
        <v>0</v>
      </c>
      <c r="L657" s="224">
        <v>0</v>
      </c>
      <c r="M657" s="494"/>
      <c r="N657" s="321"/>
    </row>
    <row r="658" spans="1:14" s="322" customFormat="1" x14ac:dyDescent="0.2">
      <c r="A658" s="323"/>
      <c r="B658" s="212"/>
      <c r="C658" s="213">
        <v>7170011</v>
      </c>
      <c r="D658" s="214" t="s">
        <v>227</v>
      </c>
      <c r="E658" s="366"/>
      <c r="F658" s="223">
        <v>0</v>
      </c>
      <c r="G658" s="223">
        <v>0</v>
      </c>
      <c r="H658" s="224">
        <v>0</v>
      </c>
      <c r="I658" s="224">
        <v>0</v>
      </c>
      <c r="J658" s="224">
        <v>0</v>
      </c>
      <c r="K658" s="224">
        <v>0</v>
      </c>
      <c r="L658" s="224">
        <v>0</v>
      </c>
      <c r="M658" s="494"/>
      <c r="N658" s="321"/>
    </row>
    <row r="659" spans="1:14" s="322" customFormat="1" x14ac:dyDescent="0.2">
      <c r="A659" s="323"/>
      <c r="B659" s="212"/>
      <c r="C659" s="213">
        <v>717002</v>
      </c>
      <c r="D659" s="214" t="s">
        <v>655</v>
      </c>
      <c r="E659" s="254"/>
      <c r="F659" s="223">
        <v>0</v>
      </c>
      <c r="G659" s="223">
        <v>0</v>
      </c>
      <c r="H659" s="223">
        <v>0</v>
      </c>
      <c r="I659" s="223">
        <v>0</v>
      </c>
      <c r="J659" s="223">
        <v>0</v>
      </c>
      <c r="K659" s="223">
        <v>0</v>
      </c>
      <c r="L659" s="223">
        <v>0</v>
      </c>
      <c r="M659" s="494"/>
      <c r="N659" s="321"/>
    </row>
    <row r="660" spans="1:14" s="322" customFormat="1" x14ac:dyDescent="0.2">
      <c r="A660" s="323"/>
      <c r="B660" s="212"/>
      <c r="C660" s="221"/>
      <c r="D660" s="222" t="s">
        <v>268</v>
      </c>
      <c r="E660" s="252" t="s">
        <v>693</v>
      </c>
      <c r="F660" s="225">
        <f t="shared" ref="F660" si="214">SUM(F661:F664)</f>
        <v>0</v>
      </c>
      <c r="G660" s="225">
        <f t="shared" ref="G660" si="215">SUM(G661:G664)</f>
        <v>0</v>
      </c>
      <c r="H660" s="225">
        <f t="shared" ref="H660" si="216">SUM(H661:H664)</f>
        <v>0</v>
      </c>
      <c r="I660" s="225">
        <f t="shared" ref="I660:L660" si="217">SUM(I661:I664)</f>
        <v>0</v>
      </c>
      <c r="J660" s="225">
        <f t="shared" si="217"/>
        <v>20</v>
      </c>
      <c r="K660" s="225">
        <f t="shared" si="217"/>
        <v>0</v>
      </c>
      <c r="L660" s="225">
        <f t="shared" si="217"/>
        <v>0</v>
      </c>
      <c r="M660" s="494"/>
      <c r="N660" s="321"/>
    </row>
    <row r="661" spans="1:14" s="322" customFormat="1" x14ac:dyDescent="0.2">
      <c r="A661" s="323"/>
      <c r="B661" s="212"/>
      <c r="C661" s="213"/>
      <c r="D661" s="214" t="s">
        <v>877</v>
      </c>
      <c r="E661" s="366"/>
      <c r="F661" s="223">
        <v>0</v>
      </c>
      <c r="G661" s="223">
        <v>0</v>
      </c>
      <c r="H661" s="224">
        <v>0</v>
      </c>
      <c r="I661" s="224">
        <v>0</v>
      </c>
      <c r="J661" s="224">
        <v>0</v>
      </c>
      <c r="K661" s="224">
        <v>0</v>
      </c>
      <c r="L661" s="224">
        <v>0</v>
      </c>
      <c r="M661" s="494"/>
      <c r="N661" s="321"/>
    </row>
    <row r="662" spans="1:14" s="463" customFormat="1" x14ac:dyDescent="0.2">
      <c r="A662" s="454"/>
      <c r="B662" s="212"/>
      <c r="C662" s="213">
        <v>7162</v>
      </c>
      <c r="D662" s="214" t="s">
        <v>465</v>
      </c>
      <c r="E662" s="366"/>
      <c r="F662" s="223">
        <v>0</v>
      </c>
      <c r="G662" s="223">
        <v>0</v>
      </c>
      <c r="H662" s="224">
        <v>0</v>
      </c>
      <c r="I662" s="224">
        <v>0</v>
      </c>
      <c r="J662" s="224">
        <v>0</v>
      </c>
      <c r="K662" s="224">
        <v>0</v>
      </c>
      <c r="L662" s="224">
        <v>0</v>
      </c>
      <c r="M662" s="515"/>
      <c r="N662" s="462"/>
    </row>
    <row r="663" spans="1:14" s="322" customFormat="1" x14ac:dyDescent="0.2">
      <c r="A663" s="320"/>
      <c r="B663" s="212"/>
      <c r="C663" s="213" t="s">
        <v>598</v>
      </c>
      <c r="D663" s="214" t="s">
        <v>966</v>
      </c>
      <c r="E663" s="366"/>
      <c r="F663" s="223">
        <v>0</v>
      </c>
      <c r="G663" s="223">
        <v>0</v>
      </c>
      <c r="H663" s="224">
        <v>0</v>
      </c>
      <c r="I663" s="224">
        <v>0</v>
      </c>
      <c r="J663" s="224">
        <v>0</v>
      </c>
      <c r="K663" s="224">
        <v>0</v>
      </c>
      <c r="L663" s="224">
        <v>0</v>
      </c>
      <c r="M663" s="494"/>
      <c r="N663" s="321"/>
    </row>
    <row r="664" spans="1:14" s="463" customFormat="1" x14ac:dyDescent="0.2">
      <c r="A664" s="461"/>
      <c r="B664" s="212"/>
      <c r="C664" s="213" t="s">
        <v>599</v>
      </c>
      <c r="D664" s="214" t="s">
        <v>1128</v>
      </c>
      <c r="E664" s="366"/>
      <c r="F664" s="223">
        <v>0</v>
      </c>
      <c r="G664" s="223">
        <v>0</v>
      </c>
      <c r="H664" s="224">
        <v>0</v>
      </c>
      <c r="I664" s="224">
        <v>0</v>
      </c>
      <c r="J664" s="224">
        <v>20</v>
      </c>
      <c r="K664" s="224">
        <v>0</v>
      </c>
      <c r="L664" s="224">
        <v>0</v>
      </c>
      <c r="M664" s="494"/>
      <c r="N664" s="462"/>
    </row>
    <row r="665" spans="1:14" s="322" customFormat="1" x14ac:dyDescent="0.2">
      <c r="A665" s="320"/>
      <c r="B665" s="234"/>
      <c r="C665" s="221"/>
      <c r="D665" s="222" t="s">
        <v>229</v>
      </c>
      <c r="E665" s="212" t="s">
        <v>228</v>
      </c>
      <c r="F665" s="225">
        <f t="shared" ref="F665" si="218">SUM(F667:F683)</f>
        <v>0</v>
      </c>
      <c r="G665" s="225">
        <f>SUM(G666:G683)</f>
        <v>201.9</v>
      </c>
      <c r="H665" s="225">
        <f t="shared" ref="H665" si="219">SUM(H668:H683)</f>
        <v>40</v>
      </c>
      <c r="I665" s="225">
        <f>SUM(I666:I683)</f>
        <v>175.2</v>
      </c>
      <c r="J665" s="225">
        <f t="shared" ref="J665:L665" si="220">SUM(J666:J683)</f>
        <v>193</v>
      </c>
      <c r="K665" s="225">
        <f t="shared" si="220"/>
        <v>54</v>
      </c>
      <c r="L665" s="225">
        <f t="shared" si="220"/>
        <v>54</v>
      </c>
      <c r="M665" s="383"/>
      <c r="N665" s="321"/>
    </row>
    <row r="666" spans="1:14" s="322" customFormat="1" x14ac:dyDescent="0.2">
      <c r="A666" s="320"/>
      <c r="B666" s="234"/>
      <c r="C666" s="213">
        <v>711001</v>
      </c>
      <c r="D666" s="214" t="s">
        <v>1074</v>
      </c>
      <c r="E666" s="490"/>
      <c r="F666" s="223">
        <v>0</v>
      </c>
      <c r="G666" s="223">
        <v>16.100000000000001</v>
      </c>
      <c r="H666" s="223">
        <v>0</v>
      </c>
      <c r="I666" s="223">
        <v>5.0999999999999996</v>
      </c>
      <c r="J666" s="507">
        <v>6</v>
      </c>
      <c r="K666" s="223">
        <v>0</v>
      </c>
      <c r="L666" s="223">
        <v>0</v>
      </c>
      <c r="M666" s="515"/>
      <c r="N666" s="321"/>
    </row>
    <row r="667" spans="1:14" s="322" customFormat="1" x14ac:dyDescent="0.2">
      <c r="A667" s="320"/>
      <c r="B667" s="212"/>
      <c r="C667" s="213">
        <v>711004</v>
      </c>
      <c r="D667" s="214" t="s">
        <v>659</v>
      </c>
      <c r="E667" s="254"/>
      <c r="F667" s="223">
        <v>0</v>
      </c>
      <c r="G667" s="223">
        <v>0</v>
      </c>
      <c r="H667" s="223">
        <v>0</v>
      </c>
      <c r="I667" s="223">
        <v>0</v>
      </c>
      <c r="J667" s="223">
        <v>0</v>
      </c>
      <c r="K667" s="223">
        <v>0</v>
      </c>
      <c r="L667" s="223">
        <v>0</v>
      </c>
      <c r="M667" s="494"/>
      <c r="N667" s="321"/>
    </row>
    <row r="668" spans="1:14" s="463" customFormat="1" x14ac:dyDescent="0.2">
      <c r="A668" s="461"/>
      <c r="B668" s="212"/>
      <c r="C668" s="213">
        <v>711005</v>
      </c>
      <c r="D668" s="214" t="s">
        <v>993</v>
      </c>
      <c r="E668" s="366"/>
      <c r="F668" s="223">
        <v>0</v>
      </c>
      <c r="G668" s="223">
        <v>2.9</v>
      </c>
      <c r="H668" s="223">
        <v>0</v>
      </c>
      <c r="I668" s="224">
        <v>0</v>
      </c>
      <c r="J668" s="224">
        <v>0</v>
      </c>
      <c r="K668" s="224">
        <v>0</v>
      </c>
      <c r="L668" s="224">
        <v>0</v>
      </c>
      <c r="M668" s="515"/>
      <c r="N668" s="462"/>
    </row>
    <row r="669" spans="1:14" s="463" customFormat="1" x14ac:dyDescent="0.2">
      <c r="A669" s="461"/>
      <c r="B669" s="212"/>
      <c r="C669" s="213">
        <v>7130041</v>
      </c>
      <c r="D669" s="214" t="s">
        <v>569</v>
      </c>
      <c r="E669" s="253"/>
      <c r="F669" s="223">
        <v>0</v>
      </c>
      <c r="G669" s="223">
        <v>5.0999999999999996</v>
      </c>
      <c r="H669" s="224">
        <v>0</v>
      </c>
      <c r="I669" s="224">
        <v>0</v>
      </c>
      <c r="J669" s="224">
        <v>0</v>
      </c>
      <c r="K669" s="224">
        <v>0</v>
      </c>
      <c r="L669" s="224">
        <v>0</v>
      </c>
      <c r="M669" s="515"/>
      <c r="N669" s="462"/>
    </row>
    <row r="670" spans="1:14" s="322" customFormat="1" x14ac:dyDescent="0.2">
      <c r="A670" s="323"/>
      <c r="B670" s="212"/>
      <c r="C670" s="213">
        <v>713005</v>
      </c>
      <c r="D670" s="214" t="s">
        <v>230</v>
      </c>
      <c r="E670" s="366"/>
      <c r="F670" s="223">
        <v>0</v>
      </c>
      <c r="G670" s="223">
        <v>37.799999999999997</v>
      </c>
      <c r="H670" s="224">
        <v>0</v>
      </c>
      <c r="I670" s="224">
        <v>0.8</v>
      </c>
      <c r="J670" s="224">
        <v>10</v>
      </c>
      <c r="K670" s="224">
        <v>0</v>
      </c>
      <c r="L670" s="224">
        <v>0</v>
      </c>
      <c r="M670" s="207"/>
      <c r="N670" s="321"/>
    </row>
    <row r="671" spans="1:14" s="322" customFormat="1" x14ac:dyDescent="0.2">
      <c r="A671" s="323"/>
      <c r="B671" s="212"/>
      <c r="C671" s="213">
        <v>712001</v>
      </c>
      <c r="D671" s="214" t="s">
        <v>710</v>
      </c>
      <c r="E671" s="366"/>
      <c r="F671" s="223">
        <v>0</v>
      </c>
      <c r="G671" s="223">
        <v>0</v>
      </c>
      <c r="H671" s="224">
        <v>0</v>
      </c>
      <c r="I671" s="224">
        <v>0</v>
      </c>
      <c r="J671" s="224">
        <v>0</v>
      </c>
      <c r="K671" s="224">
        <v>0</v>
      </c>
      <c r="L671" s="224">
        <v>0</v>
      </c>
      <c r="M671" s="515"/>
      <c r="N671" s="321"/>
    </row>
    <row r="672" spans="1:14" s="322" customFormat="1" x14ac:dyDescent="0.2">
      <c r="A672" s="323"/>
      <c r="B672" s="212"/>
      <c r="C672" s="213">
        <v>713005</v>
      </c>
      <c r="D672" s="214" t="s">
        <v>1072</v>
      </c>
      <c r="E672" s="366"/>
      <c r="F672" s="223">
        <v>0</v>
      </c>
      <c r="G672" s="223">
        <v>0</v>
      </c>
      <c r="H672" s="224">
        <v>0</v>
      </c>
      <c r="I672" s="224">
        <v>4</v>
      </c>
      <c r="J672" s="564">
        <v>4</v>
      </c>
      <c r="K672" s="224">
        <v>0</v>
      </c>
      <c r="L672" s="224">
        <v>0</v>
      </c>
      <c r="M672" s="494"/>
      <c r="N672" s="321"/>
    </row>
    <row r="673" spans="1:14" s="322" customFormat="1" x14ac:dyDescent="0.2">
      <c r="A673" s="323"/>
      <c r="B673" s="212"/>
      <c r="C673" s="213">
        <v>714</v>
      </c>
      <c r="D673" s="214" t="s">
        <v>1003</v>
      </c>
      <c r="E673" s="366"/>
      <c r="F673" s="223">
        <v>0</v>
      </c>
      <c r="G673" s="223">
        <v>45.6</v>
      </c>
      <c r="H673" s="224">
        <v>40</v>
      </c>
      <c r="I673" s="224">
        <v>43</v>
      </c>
      <c r="J673" s="224">
        <v>0</v>
      </c>
      <c r="K673" s="224">
        <v>0</v>
      </c>
      <c r="L673" s="224">
        <v>0</v>
      </c>
      <c r="M673" s="494"/>
      <c r="N673" s="321"/>
    </row>
    <row r="674" spans="1:14" s="463" customFormat="1" x14ac:dyDescent="0.2">
      <c r="A674" s="454"/>
      <c r="B674" s="212"/>
      <c r="C674" s="213">
        <v>714004</v>
      </c>
      <c r="D674" s="214" t="s">
        <v>1133</v>
      </c>
      <c r="E674" s="366"/>
      <c r="F674" s="223">
        <v>0</v>
      </c>
      <c r="G674" s="223">
        <v>0</v>
      </c>
      <c r="H674" s="224">
        <v>0</v>
      </c>
      <c r="I674" s="224">
        <v>65.3</v>
      </c>
      <c r="J674" s="564">
        <v>80</v>
      </c>
      <c r="K674" s="224">
        <v>0</v>
      </c>
      <c r="L674" s="224">
        <v>0</v>
      </c>
      <c r="M674" s="494"/>
      <c r="N674" s="462"/>
    </row>
    <row r="675" spans="1:14" s="463" customFormat="1" x14ac:dyDescent="0.2">
      <c r="A675" s="454"/>
      <c r="B675" s="212"/>
      <c r="C675" s="213">
        <v>717002</v>
      </c>
      <c r="D675" s="214" t="s">
        <v>961</v>
      </c>
      <c r="E675" s="366"/>
      <c r="F675" s="223">
        <v>0</v>
      </c>
      <c r="G675" s="223">
        <v>6.9</v>
      </c>
      <c r="H675" s="224">
        <v>0</v>
      </c>
      <c r="I675" s="224">
        <v>0</v>
      </c>
      <c r="J675" s="224">
        <v>0</v>
      </c>
      <c r="K675" s="224">
        <v>0</v>
      </c>
      <c r="L675" s="224">
        <v>0</v>
      </c>
      <c r="M675" s="383"/>
      <c r="N675" s="462"/>
    </row>
    <row r="676" spans="1:14" s="463" customFormat="1" x14ac:dyDescent="0.2">
      <c r="A676" s="454"/>
      <c r="B676" s="212"/>
      <c r="C676" s="213" t="s">
        <v>941</v>
      </c>
      <c r="D676" s="214" t="s">
        <v>931</v>
      </c>
      <c r="E676" s="366"/>
      <c r="F676" s="223">
        <v>0</v>
      </c>
      <c r="G676" s="223">
        <v>18</v>
      </c>
      <c r="H676" s="224">
        <v>0</v>
      </c>
      <c r="I676" s="224">
        <v>1</v>
      </c>
      <c r="J676" s="224">
        <v>24</v>
      </c>
      <c r="K676" s="224">
        <v>0</v>
      </c>
      <c r="L676" s="224">
        <v>0</v>
      </c>
      <c r="M676" s="383"/>
      <c r="N676" s="462"/>
    </row>
    <row r="677" spans="1:14" s="450" customFormat="1" x14ac:dyDescent="0.2">
      <c r="A677" s="451"/>
      <c r="B677" s="212"/>
      <c r="C677" s="213" t="s">
        <v>663</v>
      </c>
      <c r="D677" s="214" t="s">
        <v>1165</v>
      </c>
      <c r="E677" s="253"/>
      <c r="F677" s="223">
        <v>0</v>
      </c>
      <c r="G677" s="223">
        <v>0</v>
      </c>
      <c r="H677" s="224">
        <v>0</v>
      </c>
      <c r="I677" s="224">
        <v>0</v>
      </c>
      <c r="J677" s="564">
        <v>15</v>
      </c>
      <c r="K677" s="224">
        <v>0</v>
      </c>
      <c r="L677" s="224">
        <v>0</v>
      </c>
      <c r="M677" s="494"/>
      <c r="N677" s="449"/>
    </row>
    <row r="678" spans="1:14" s="322" customFormat="1" x14ac:dyDescent="0.2">
      <c r="A678" s="323"/>
      <c r="B678" s="484"/>
      <c r="C678" s="485">
        <v>7170025</v>
      </c>
      <c r="D678" s="214" t="s">
        <v>981</v>
      </c>
      <c r="E678" s="253"/>
      <c r="F678" s="223">
        <v>0</v>
      </c>
      <c r="G678" s="223">
        <v>45.5</v>
      </c>
      <c r="H678" s="224">
        <v>0</v>
      </c>
      <c r="I678" s="224">
        <v>0</v>
      </c>
      <c r="J678" s="224">
        <v>0</v>
      </c>
      <c r="K678" s="224">
        <v>0</v>
      </c>
      <c r="L678" s="224">
        <v>0</v>
      </c>
      <c r="M678" s="515"/>
      <c r="N678" s="321"/>
    </row>
    <row r="679" spans="1:14" s="322" customFormat="1" x14ac:dyDescent="0.2">
      <c r="A679" s="323"/>
      <c r="B679" s="484"/>
      <c r="C679" s="485">
        <v>717002</v>
      </c>
      <c r="D679" s="214" t="s">
        <v>982</v>
      </c>
      <c r="E679" s="253"/>
      <c r="F679" s="223">
        <v>0</v>
      </c>
      <c r="G679" s="223">
        <v>11</v>
      </c>
      <c r="H679" s="224">
        <v>0</v>
      </c>
      <c r="I679" s="224">
        <v>0</v>
      </c>
      <c r="J679" s="224">
        <v>0</v>
      </c>
      <c r="K679" s="224">
        <v>0</v>
      </c>
      <c r="L679" s="224">
        <v>0</v>
      </c>
      <c r="M679" s="494"/>
      <c r="N679" s="321"/>
    </row>
    <row r="680" spans="1:14" s="322" customFormat="1" x14ac:dyDescent="0.2">
      <c r="A680" s="323"/>
      <c r="B680" s="484"/>
      <c r="C680" s="485">
        <v>717002</v>
      </c>
      <c r="D680" s="214" t="s">
        <v>985</v>
      </c>
      <c r="E680" s="253"/>
      <c r="F680" s="223">
        <v>0</v>
      </c>
      <c r="G680" s="223">
        <v>13</v>
      </c>
      <c r="H680" s="224">
        <v>0</v>
      </c>
      <c r="I680" s="224">
        <v>0</v>
      </c>
      <c r="J680" s="224">
        <v>0</v>
      </c>
      <c r="K680" s="224">
        <v>0</v>
      </c>
      <c r="L680" s="224">
        <v>0</v>
      </c>
      <c r="M680" s="494"/>
      <c r="N680" s="321"/>
    </row>
    <row r="681" spans="1:14" s="322" customFormat="1" x14ac:dyDescent="0.2">
      <c r="A681" s="323"/>
      <c r="B681" s="484"/>
      <c r="C681" s="485">
        <v>711001</v>
      </c>
      <c r="D681" s="214" t="s">
        <v>979</v>
      </c>
      <c r="E681" s="253"/>
      <c r="F681" s="223">
        <v>0</v>
      </c>
      <c r="G681" s="223">
        <v>0</v>
      </c>
      <c r="H681" s="224">
        <v>0</v>
      </c>
      <c r="I681" s="224">
        <v>0</v>
      </c>
      <c r="J681" s="224">
        <v>0</v>
      </c>
      <c r="K681" s="224">
        <v>0</v>
      </c>
      <c r="L681" s="224">
        <v>0</v>
      </c>
      <c r="M681" s="494"/>
      <c r="N681" s="321"/>
    </row>
    <row r="682" spans="1:14" s="322" customFormat="1" x14ac:dyDescent="0.2">
      <c r="A682" s="323"/>
      <c r="B682" s="212"/>
      <c r="C682" s="213">
        <v>719001</v>
      </c>
      <c r="D682" s="214" t="s">
        <v>1100</v>
      </c>
      <c r="E682" s="366"/>
      <c r="F682" s="223">
        <v>0</v>
      </c>
      <c r="G682" s="223">
        <v>0</v>
      </c>
      <c r="H682" s="224">
        <v>0</v>
      </c>
      <c r="I682" s="224">
        <v>56</v>
      </c>
      <c r="J682" s="224">
        <v>54</v>
      </c>
      <c r="K682" s="224">
        <v>54</v>
      </c>
      <c r="L682" s="224">
        <v>54</v>
      </c>
      <c r="M682" s="494"/>
      <c r="N682" s="321"/>
    </row>
    <row r="683" spans="1:14" s="322" customFormat="1" x14ac:dyDescent="0.2">
      <c r="A683" s="323"/>
      <c r="B683" s="212"/>
      <c r="C683" s="213">
        <v>719002</v>
      </c>
      <c r="D683" s="214" t="s">
        <v>660</v>
      </c>
      <c r="E683" s="367"/>
      <c r="F683" s="223">
        <v>0</v>
      </c>
      <c r="G683" s="223">
        <v>0</v>
      </c>
      <c r="H683" s="223">
        <v>0</v>
      </c>
      <c r="I683" s="223">
        <v>0</v>
      </c>
      <c r="J683" s="223">
        <v>0</v>
      </c>
      <c r="K683" s="223">
        <v>0</v>
      </c>
      <c r="L683" s="223">
        <v>0</v>
      </c>
      <c r="M683" s="494"/>
      <c r="N683" s="321"/>
    </row>
    <row r="684" spans="1:14" s="463" customFormat="1" x14ac:dyDescent="0.2">
      <c r="A684" s="454"/>
      <c r="B684" s="234"/>
      <c r="C684" s="221"/>
      <c r="D684" s="222" t="s">
        <v>235</v>
      </c>
      <c r="E684" s="212" t="s">
        <v>173</v>
      </c>
      <c r="F684" s="204">
        <f>SUM(F685)</f>
        <v>0.5</v>
      </c>
      <c r="G684" s="204">
        <f t="shared" ref="G684:L684" si="221">SUM(G685)</f>
        <v>0</v>
      </c>
      <c r="H684" s="204">
        <f t="shared" si="221"/>
        <v>0</v>
      </c>
      <c r="I684" s="204">
        <f t="shared" si="221"/>
        <v>0</v>
      </c>
      <c r="J684" s="204">
        <f t="shared" si="221"/>
        <v>0</v>
      </c>
      <c r="K684" s="204">
        <f t="shared" si="221"/>
        <v>0</v>
      </c>
      <c r="L684" s="204">
        <f t="shared" si="221"/>
        <v>0</v>
      </c>
      <c r="M684" s="383"/>
      <c r="N684" s="462"/>
    </row>
    <row r="685" spans="1:14" s="322" customFormat="1" x14ac:dyDescent="0.2">
      <c r="A685" s="323"/>
      <c r="B685" s="212"/>
      <c r="C685" s="213">
        <v>717002</v>
      </c>
      <c r="D685" s="214" t="s">
        <v>711</v>
      </c>
      <c r="E685" s="367"/>
      <c r="F685" s="223">
        <v>0.5</v>
      </c>
      <c r="G685" s="223">
        <v>0</v>
      </c>
      <c r="H685" s="224">
        <v>0</v>
      </c>
      <c r="I685" s="224">
        <v>0</v>
      </c>
      <c r="J685" s="224">
        <v>0</v>
      </c>
      <c r="K685" s="224">
        <v>0</v>
      </c>
      <c r="L685" s="224">
        <v>0</v>
      </c>
      <c r="M685" s="494"/>
      <c r="N685" s="321"/>
    </row>
    <row r="686" spans="1:14" s="463" customFormat="1" x14ac:dyDescent="0.2">
      <c r="A686" s="454"/>
      <c r="B686" s="234"/>
      <c r="C686" s="221"/>
      <c r="D686" s="222" t="s">
        <v>237</v>
      </c>
      <c r="E686" s="212" t="s">
        <v>236</v>
      </c>
      <c r="F686" s="204">
        <f t="shared" ref="F686" si="222">SUM(F687:F695)</f>
        <v>17.2</v>
      </c>
      <c r="G686" s="204">
        <f>SUM(G687:G695)</f>
        <v>3.5</v>
      </c>
      <c r="H686" s="204">
        <f t="shared" ref="H686" si="223">SUM(H687:H695)</f>
        <v>77.2</v>
      </c>
      <c r="I686" s="204">
        <f t="shared" ref="I686:L686" si="224">SUM(I687:I695)</f>
        <v>1285.5</v>
      </c>
      <c r="J686" s="204">
        <f t="shared" si="224"/>
        <v>1266</v>
      </c>
      <c r="K686" s="204">
        <f t="shared" si="224"/>
        <v>0</v>
      </c>
      <c r="L686" s="204">
        <f t="shared" si="224"/>
        <v>0</v>
      </c>
      <c r="M686" s="515"/>
      <c r="N686" s="462"/>
    </row>
    <row r="687" spans="1:14" s="453" customFormat="1" x14ac:dyDescent="0.2">
      <c r="A687" s="454"/>
      <c r="B687" s="212"/>
      <c r="C687" s="213">
        <v>713001</v>
      </c>
      <c r="D687" s="214" t="s">
        <v>755</v>
      </c>
      <c r="E687" s="366"/>
      <c r="F687" s="223">
        <v>0</v>
      </c>
      <c r="G687" s="223">
        <v>1</v>
      </c>
      <c r="H687" s="224">
        <v>2</v>
      </c>
      <c r="I687" s="224">
        <v>2</v>
      </c>
      <c r="J687" s="564">
        <v>0</v>
      </c>
      <c r="K687" s="224">
        <v>0</v>
      </c>
      <c r="L687" s="224">
        <v>0</v>
      </c>
      <c r="M687" s="515"/>
      <c r="N687" s="452"/>
    </row>
    <row r="688" spans="1:14" s="453" customFormat="1" x14ac:dyDescent="0.2">
      <c r="A688" s="454"/>
      <c r="B688" s="212"/>
      <c r="C688" s="213">
        <v>717001</v>
      </c>
      <c r="D688" s="214" t="s">
        <v>988</v>
      </c>
      <c r="E688" s="366"/>
      <c r="F688" s="223">
        <v>0</v>
      </c>
      <c r="G688" s="223">
        <v>0</v>
      </c>
      <c r="H688" s="224">
        <v>0</v>
      </c>
      <c r="I688" s="224">
        <v>0</v>
      </c>
      <c r="J688" s="564">
        <v>6</v>
      </c>
      <c r="K688" s="224">
        <v>0</v>
      </c>
      <c r="L688" s="224">
        <v>0</v>
      </c>
      <c r="M688" s="515"/>
      <c r="N688" s="452"/>
    </row>
    <row r="689" spans="1:14" s="322" customFormat="1" x14ac:dyDescent="0.2">
      <c r="A689" s="320"/>
      <c r="B689" s="216"/>
      <c r="C689" s="213">
        <v>717002</v>
      </c>
      <c r="D689" s="214" t="s">
        <v>642</v>
      </c>
      <c r="E689" s="253"/>
      <c r="F689" s="223">
        <v>0</v>
      </c>
      <c r="G689" s="223">
        <v>0</v>
      </c>
      <c r="H689" s="224">
        <v>0</v>
      </c>
      <c r="I689" s="224">
        <v>0</v>
      </c>
      <c r="J689" s="224">
        <v>0</v>
      </c>
      <c r="K689" s="224">
        <v>0</v>
      </c>
      <c r="L689" s="224">
        <v>0</v>
      </c>
      <c r="M689" s="383"/>
      <c r="N689" s="427"/>
    </row>
    <row r="690" spans="1:14" s="322" customFormat="1" x14ac:dyDescent="0.2">
      <c r="A690" s="323"/>
      <c r="B690" s="216"/>
      <c r="C690" s="213"/>
      <c r="D690" s="214" t="s">
        <v>1054</v>
      </c>
      <c r="E690" s="253"/>
      <c r="F690" s="223">
        <v>0</v>
      </c>
      <c r="G690" s="223">
        <v>0</v>
      </c>
      <c r="H690" s="224">
        <v>12.5</v>
      </c>
      <c r="I690" s="224">
        <v>32</v>
      </c>
      <c r="J690" s="224">
        <v>0</v>
      </c>
      <c r="K690" s="224">
        <v>0</v>
      </c>
      <c r="L690" s="224">
        <v>0</v>
      </c>
      <c r="M690" s="494"/>
      <c r="N690" s="321"/>
    </row>
    <row r="691" spans="1:14" s="322" customFormat="1" x14ac:dyDescent="0.2">
      <c r="A691" s="323"/>
      <c r="B691" s="216"/>
      <c r="C691" s="213"/>
      <c r="D691" s="214" t="s">
        <v>987</v>
      </c>
      <c r="E691" s="253"/>
      <c r="F691" s="224">
        <v>0</v>
      </c>
      <c r="G691" s="223">
        <v>2.5</v>
      </c>
      <c r="H691" s="224">
        <v>27.1</v>
      </c>
      <c r="I691" s="224">
        <v>540</v>
      </c>
      <c r="J691" s="564">
        <v>548</v>
      </c>
      <c r="K691" s="224">
        <v>0</v>
      </c>
      <c r="L691" s="224">
        <v>0</v>
      </c>
      <c r="M691" s="494"/>
      <c r="N691" s="321"/>
    </row>
    <row r="692" spans="1:14" s="322" customFormat="1" x14ac:dyDescent="0.2">
      <c r="A692" s="323"/>
      <c r="B692" s="216"/>
      <c r="C692" s="213"/>
      <c r="D692" s="214" t="s">
        <v>1064</v>
      </c>
      <c r="E692" s="253"/>
      <c r="F692" s="224">
        <v>2</v>
      </c>
      <c r="G692" s="223">
        <v>0</v>
      </c>
      <c r="H692" s="224">
        <v>35.6</v>
      </c>
      <c r="I692" s="224">
        <v>711.5</v>
      </c>
      <c r="J692" s="224">
        <v>712</v>
      </c>
      <c r="K692" s="224">
        <v>0</v>
      </c>
      <c r="L692" s="224">
        <v>0</v>
      </c>
      <c r="M692" s="494"/>
      <c r="N692" s="321"/>
    </row>
    <row r="693" spans="1:14" s="322" customFormat="1" x14ac:dyDescent="0.2">
      <c r="A693" s="323"/>
      <c r="B693" s="216"/>
      <c r="C693" s="213">
        <v>7170021</v>
      </c>
      <c r="D693" s="214" t="s">
        <v>968</v>
      </c>
      <c r="E693" s="253"/>
      <c r="F693" s="223">
        <v>15.2</v>
      </c>
      <c r="G693" s="223">
        <v>0</v>
      </c>
      <c r="H693" s="224">
        <v>0</v>
      </c>
      <c r="I693" s="224">
        <v>0</v>
      </c>
      <c r="J693" s="224">
        <v>0</v>
      </c>
      <c r="K693" s="224">
        <v>0</v>
      </c>
      <c r="L693" s="224">
        <v>0</v>
      </c>
      <c r="M693" s="383"/>
      <c r="N693" s="321"/>
    </row>
    <row r="694" spans="1:14" s="322" customFormat="1" x14ac:dyDescent="0.2">
      <c r="A694" s="323"/>
      <c r="B694" s="212"/>
      <c r="C694" s="213"/>
      <c r="D694" s="214" t="s">
        <v>708</v>
      </c>
      <c r="E694" s="366"/>
      <c r="F694" s="223">
        <v>0</v>
      </c>
      <c r="G694" s="223">
        <v>0</v>
      </c>
      <c r="H694" s="224">
        <v>0</v>
      </c>
      <c r="I694" s="224">
        <v>0</v>
      </c>
      <c r="J694" s="224">
        <v>0</v>
      </c>
      <c r="K694" s="224">
        <v>0</v>
      </c>
      <c r="L694" s="224">
        <v>0</v>
      </c>
      <c r="M694" s="515"/>
      <c r="N694" s="321"/>
    </row>
    <row r="695" spans="1:14" s="322" customFormat="1" x14ac:dyDescent="0.2">
      <c r="A695" s="320"/>
      <c r="B695" s="216"/>
      <c r="C695" s="213"/>
      <c r="D695" s="214" t="s">
        <v>664</v>
      </c>
      <c r="E695" s="366"/>
      <c r="F695" s="223">
        <v>0</v>
      </c>
      <c r="G695" s="223">
        <v>0</v>
      </c>
      <c r="H695" s="224">
        <v>0</v>
      </c>
      <c r="I695" s="224">
        <v>0</v>
      </c>
      <c r="J695" s="224">
        <v>0</v>
      </c>
      <c r="K695" s="224">
        <v>0</v>
      </c>
      <c r="L695" s="224">
        <v>0</v>
      </c>
      <c r="M695" s="494"/>
      <c r="N695" s="321"/>
    </row>
    <row r="696" spans="1:14" s="463" customFormat="1" x14ac:dyDescent="0.2">
      <c r="A696" s="454"/>
      <c r="B696" s="234"/>
      <c r="C696" s="221"/>
      <c r="D696" s="222" t="s">
        <v>233</v>
      </c>
      <c r="E696" s="252" t="s">
        <v>702</v>
      </c>
      <c r="F696" s="225">
        <f t="shared" ref="F696" si="225">SUM(F697:F698)</f>
        <v>0</v>
      </c>
      <c r="G696" s="225">
        <f t="shared" ref="G696" si="226">SUM(G697:G698)</f>
        <v>100.10000000000001</v>
      </c>
      <c r="H696" s="225">
        <f t="shared" ref="H696" si="227">SUM(H697:H698)</f>
        <v>180</v>
      </c>
      <c r="I696" s="225">
        <f t="shared" ref="I696:L696" si="228">SUM(I697:I698)</f>
        <v>208</v>
      </c>
      <c r="J696" s="225">
        <f t="shared" si="228"/>
        <v>0</v>
      </c>
      <c r="K696" s="225">
        <f t="shared" si="228"/>
        <v>0</v>
      </c>
      <c r="L696" s="225">
        <f t="shared" si="228"/>
        <v>0</v>
      </c>
      <c r="M696" s="494"/>
      <c r="N696" s="462"/>
    </row>
    <row r="697" spans="1:14" s="463" customFormat="1" x14ac:dyDescent="0.2">
      <c r="A697" s="454"/>
      <c r="B697" s="212"/>
      <c r="C697" s="213">
        <v>716</v>
      </c>
      <c r="D697" s="214" t="s">
        <v>643</v>
      </c>
      <c r="E697" s="366"/>
      <c r="F697" s="223">
        <v>0</v>
      </c>
      <c r="G697" s="223">
        <v>0.2</v>
      </c>
      <c r="H697" s="224">
        <v>100</v>
      </c>
      <c r="I697" s="224">
        <v>102</v>
      </c>
      <c r="J697" s="224">
        <v>0</v>
      </c>
      <c r="K697" s="224">
        <v>0</v>
      </c>
      <c r="L697" s="224">
        <v>0</v>
      </c>
      <c r="M697" s="515"/>
      <c r="N697" s="462"/>
    </row>
    <row r="698" spans="1:14" s="322" customFormat="1" x14ac:dyDescent="0.2">
      <c r="A698" s="323"/>
      <c r="B698" s="212"/>
      <c r="C698" s="213">
        <v>7170022</v>
      </c>
      <c r="D698" s="214" t="s">
        <v>234</v>
      </c>
      <c r="E698" s="366"/>
      <c r="F698" s="223">
        <v>0</v>
      </c>
      <c r="G698" s="223">
        <v>99.9</v>
      </c>
      <c r="H698" s="224">
        <v>80</v>
      </c>
      <c r="I698" s="224">
        <v>106</v>
      </c>
      <c r="J698" s="224">
        <v>0</v>
      </c>
      <c r="K698" s="224">
        <v>0</v>
      </c>
      <c r="L698" s="224">
        <v>0</v>
      </c>
      <c r="M698" s="494"/>
      <c r="N698" s="321"/>
    </row>
    <row r="699" spans="1:14" s="322" customFormat="1" x14ac:dyDescent="0.2">
      <c r="A699" s="323"/>
      <c r="B699" s="234"/>
      <c r="C699" s="369"/>
      <c r="D699" s="222" t="s">
        <v>240</v>
      </c>
      <c r="E699" s="221" t="s">
        <v>901</v>
      </c>
      <c r="F699" s="225">
        <f>SUM(F700:F712)</f>
        <v>169.39999999999998</v>
      </c>
      <c r="G699" s="225">
        <f>SUM(G701:G712)</f>
        <v>231.1</v>
      </c>
      <c r="H699" s="225">
        <f>SUM(H700:H712)</f>
        <v>45</v>
      </c>
      <c r="I699" s="225">
        <f>SUM(I700:I712)</f>
        <v>1271.5</v>
      </c>
      <c r="J699" s="225">
        <f t="shared" ref="J699:L699" si="229">SUM(J700:J712)</f>
        <v>1905.7</v>
      </c>
      <c r="K699" s="225">
        <f t="shared" si="229"/>
        <v>0</v>
      </c>
      <c r="L699" s="225">
        <f t="shared" si="229"/>
        <v>0</v>
      </c>
      <c r="M699" s="515"/>
      <c r="N699" s="321"/>
    </row>
    <row r="700" spans="1:14" s="322" customFormat="1" x14ac:dyDescent="0.2">
      <c r="A700" s="323"/>
      <c r="B700" s="234"/>
      <c r="C700" s="504"/>
      <c r="D700" s="214" t="s">
        <v>1049</v>
      </c>
      <c r="E700" s="213"/>
      <c r="F700" s="223">
        <v>0</v>
      </c>
      <c r="G700" s="223">
        <v>0</v>
      </c>
      <c r="H700" s="223">
        <v>5</v>
      </c>
      <c r="I700" s="223">
        <v>5</v>
      </c>
      <c r="J700" s="507">
        <v>5</v>
      </c>
      <c r="K700" s="223">
        <v>0</v>
      </c>
      <c r="L700" s="223">
        <v>0</v>
      </c>
      <c r="M700" s="494"/>
      <c r="N700" s="321"/>
    </row>
    <row r="701" spans="1:14" s="322" customFormat="1" x14ac:dyDescent="0.2">
      <c r="A701" s="323"/>
      <c r="B701" s="234"/>
      <c r="C701" s="504">
        <v>714</v>
      </c>
      <c r="D701" s="214" t="s">
        <v>1121</v>
      </c>
      <c r="E701" s="213"/>
      <c r="F701" s="223">
        <v>0</v>
      </c>
      <c r="G701" s="223">
        <v>10.1</v>
      </c>
      <c r="H701" s="223">
        <v>0</v>
      </c>
      <c r="I701" s="223">
        <v>505</v>
      </c>
      <c r="J701" s="223">
        <v>1700</v>
      </c>
      <c r="K701" s="223">
        <v>0</v>
      </c>
      <c r="L701" s="223">
        <v>0</v>
      </c>
      <c r="M701" s="494"/>
      <c r="N701" s="321"/>
    </row>
    <row r="702" spans="1:14" s="322" customFormat="1" x14ac:dyDescent="0.2">
      <c r="A702" s="323"/>
      <c r="B702" s="212"/>
      <c r="C702" s="213">
        <v>7162</v>
      </c>
      <c r="D702" s="214" t="s">
        <v>758</v>
      </c>
      <c r="E702" s="366"/>
      <c r="F702" s="223">
        <v>0</v>
      </c>
      <c r="G702" s="223">
        <v>0</v>
      </c>
      <c r="H702" s="224">
        <v>0</v>
      </c>
      <c r="I702" s="224">
        <v>0</v>
      </c>
      <c r="J702" s="224">
        <v>0</v>
      </c>
      <c r="K702" s="224">
        <v>0</v>
      </c>
      <c r="L702" s="224">
        <v>0</v>
      </c>
      <c r="M702" s="494"/>
      <c r="N702" s="430"/>
    </row>
    <row r="703" spans="1:14" s="322" customFormat="1" x14ac:dyDescent="0.2">
      <c r="A703" s="323"/>
      <c r="B703" s="212"/>
      <c r="C703" s="213">
        <v>716</v>
      </c>
      <c r="D703" s="214" t="s">
        <v>956</v>
      </c>
      <c r="E703" s="477"/>
      <c r="F703" s="223">
        <v>15.7</v>
      </c>
      <c r="G703" s="223">
        <v>0</v>
      </c>
      <c r="H703" s="224">
        <v>30</v>
      </c>
      <c r="I703" s="224">
        <v>691.5</v>
      </c>
      <c r="J703" s="564">
        <v>9.6999999999999993</v>
      </c>
      <c r="K703" s="224">
        <v>0</v>
      </c>
      <c r="L703" s="224">
        <v>0</v>
      </c>
      <c r="M703" s="494"/>
      <c r="N703" s="321"/>
    </row>
    <row r="704" spans="1:14" s="322" customFormat="1" x14ac:dyDescent="0.2">
      <c r="A704" s="323"/>
      <c r="B704" s="212"/>
      <c r="C704" s="213"/>
      <c r="D704" s="214" t="s">
        <v>923</v>
      </c>
      <c r="E704" s="477"/>
      <c r="F704" s="223">
        <v>122.6</v>
      </c>
      <c r="G704" s="223">
        <v>219.2</v>
      </c>
      <c r="H704" s="224">
        <v>0</v>
      </c>
      <c r="I704" s="224">
        <v>0</v>
      </c>
      <c r="J704" s="224">
        <v>0</v>
      </c>
      <c r="K704" s="224">
        <v>0</v>
      </c>
      <c r="L704" s="224">
        <v>0</v>
      </c>
      <c r="M704" s="494"/>
      <c r="N704" s="321"/>
    </row>
    <row r="705" spans="1:15" s="322" customFormat="1" x14ac:dyDescent="0.2">
      <c r="A705" s="320"/>
      <c r="B705" s="212"/>
      <c r="C705" s="213"/>
      <c r="D705" s="214" t="s">
        <v>975</v>
      </c>
      <c r="E705" s="366"/>
      <c r="F705" s="223">
        <v>0</v>
      </c>
      <c r="G705" s="223">
        <v>1.8</v>
      </c>
      <c r="H705" s="224">
        <v>10</v>
      </c>
      <c r="I705" s="224">
        <v>10</v>
      </c>
      <c r="J705" s="224">
        <v>191</v>
      </c>
      <c r="K705" s="224">
        <v>0</v>
      </c>
      <c r="L705" s="224">
        <v>0</v>
      </c>
      <c r="M705" s="494"/>
      <c r="N705" s="321"/>
    </row>
    <row r="706" spans="1:15" s="322" customFormat="1" x14ac:dyDescent="0.2">
      <c r="A706" s="320"/>
      <c r="B706" s="212"/>
      <c r="C706" s="213">
        <v>717</v>
      </c>
      <c r="D706" s="214" t="s">
        <v>916</v>
      </c>
      <c r="E706" s="477"/>
      <c r="F706" s="223">
        <v>30</v>
      </c>
      <c r="G706" s="223">
        <v>0</v>
      </c>
      <c r="H706" s="224">
        <v>0</v>
      </c>
      <c r="I706" s="224">
        <v>0</v>
      </c>
      <c r="J706" s="224">
        <v>0</v>
      </c>
      <c r="K706" s="224">
        <v>0</v>
      </c>
      <c r="L706" s="224">
        <v>0</v>
      </c>
      <c r="M706" s="494"/>
      <c r="N706" s="321"/>
    </row>
    <row r="707" spans="1:15" s="322" customFormat="1" ht="12" customHeight="1" x14ac:dyDescent="0.2">
      <c r="A707" s="320"/>
      <c r="B707" s="212"/>
      <c r="C707" s="213">
        <v>7170024</v>
      </c>
      <c r="D707" s="214" t="s">
        <v>757</v>
      </c>
      <c r="E707" s="366"/>
      <c r="F707" s="223">
        <v>0</v>
      </c>
      <c r="G707" s="223">
        <v>0</v>
      </c>
      <c r="H707" s="224">
        <v>0</v>
      </c>
      <c r="I707" s="224">
        <v>0</v>
      </c>
      <c r="J707" s="224">
        <v>0</v>
      </c>
      <c r="K707" s="224">
        <v>0</v>
      </c>
      <c r="L707" s="224">
        <v>0</v>
      </c>
      <c r="M707" s="494"/>
      <c r="N707" s="321"/>
    </row>
    <row r="708" spans="1:15" s="463" customFormat="1" ht="12" customHeight="1" x14ac:dyDescent="0.2">
      <c r="A708" s="461"/>
      <c r="B708" s="212"/>
      <c r="C708" s="213">
        <v>7170011</v>
      </c>
      <c r="D708" s="214" t="s">
        <v>760</v>
      </c>
      <c r="E708" s="253"/>
      <c r="F708" s="223">
        <v>0</v>
      </c>
      <c r="G708" s="223">
        <v>0</v>
      </c>
      <c r="H708" s="224">
        <v>0</v>
      </c>
      <c r="I708" s="224">
        <v>0</v>
      </c>
      <c r="J708" s="224">
        <v>0</v>
      </c>
      <c r="K708" s="224">
        <v>0</v>
      </c>
      <c r="L708" s="224">
        <v>0</v>
      </c>
      <c r="M708" s="515"/>
      <c r="N708" s="462"/>
    </row>
    <row r="709" spans="1:15" s="322" customFormat="1" ht="12" customHeight="1" x14ac:dyDescent="0.2">
      <c r="A709" s="320"/>
      <c r="B709" s="212"/>
      <c r="C709" s="213">
        <v>7170022</v>
      </c>
      <c r="D709" s="214" t="s">
        <v>648</v>
      </c>
      <c r="E709" s="366"/>
      <c r="F709" s="223">
        <v>0</v>
      </c>
      <c r="G709" s="223">
        <v>0</v>
      </c>
      <c r="H709" s="224">
        <v>0</v>
      </c>
      <c r="I709" s="224">
        <v>0</v>
      </c>
      <c r="J709" s="224">
        <v>0</v>
      </c>
      <c r="K709" s="224">
        <v>0</v>
      </c>
      <c r="L709" s="224">
        <v>0</v>
      </c>
      <c r="M709" s="497"/>
      <c r="N709" s="321"/>
    </row>
    <row r="710" spans="1:15" s="322" customFormat="1" ht="12.75" customHeight="1" x14ac:dyDescent="0.2">
      <c r="A710" s="320"/>
      <c r="B710" s="212"/>
      <c r="C710" s="213">
        <v>717002</v>
      </c>
      <c r="D710" s="214" t="s">
        <v>662</v>
      </c>
      <c r="E710" s="253"/>
      <c r="F710" s="223">
        <v>1.1000000000000001</v>
      </c>
      <c r="G710" s="223">
        <v>0</v>
      </c>
      <c r="H710" s="224">
        <v>0</v>
      </c>
      <c r="I710" s="224">
        <v>0</v>
      </c>
      <c r="J710" s="224">
        <v>0</v>
      </c>
      <c r="K710" s="224">
        <v>0</v>
      </c>
      <c r="L710" s="224">
        <v>0</v>
      </c>
      <c r="M710" s="515"/>
      <c r="N710" s="321"/>
    </row>
    <row r="711" spans="1:15" s="463" customFormat="1" ht="12.75" customHeight="1" x14ac:dyDescent="0.2">
      <c r="A711" s="461"/>
      <c r="B711" s="212"/>
      <c r="C711" s="213"/>
      <c r="D711" s="214" t="s">
        <v>671</v>
      </c>
      <c r="E711" s="478"/>
      <c r="F711" s="276">
        <v>0</v>
      </c>
      <c r="G711" s="276">
        <v>0</v>
      </c>
      <c r="H711" s="276">
        <v>0</v>
      </c>
      <c r="I711" s="276">
        <v>0</v>
      </c>
      <c r="J711" s="276">
        <v>0</v>
      </c>
      <c r="K711" s="276">
        <v>0</v>
      </c>
      <c r="L711" s="276">
        <v>0</v>
      </c>
      <c r="M711" s="494"/>
      <c r="N711" s="462"/>
    </row>
    <row r="712" spans="1:15" s="463" customFormat="1" ht="12.75" customHeight="1" x14ac:dyDescent="0.2">
      <c r="A712" s="461"/>
      <c r="B712" s="205"/>
      <c r="C712" s="241"/>
      <c r="D712" s="275" t="s">
        <v>1081</v>
      </c>
      <c r="E712" s="253"/>
      <c r="F712" s="224">
        <v>0</v>
      </c>
      <c r="G712" s="224">
        <v>0</v>
      </c>
      <c r="H712" s="224">
        <v>0</v>
      </c>
      <c r="I712" s="224">
        <v>60</v>
      </c>
      <c r="J712" s="224">
        <v>0</v>
      </c>
      <c r="K712" s="224">
        <v>0</v>
      </c>
      <c r="L712" s="224">
        <v>0</v>
      </c>
      <c r="M712" s="515"/>
      <c r="N712" s="462"/>
    </row>
    <row r="713" spans="1:15" ht="12" customHeight="1" x14ac:dyDescent="0.2">
      <c r="A713" s="205"/>
      <c r="B713" s="205"/>
      <c r="C713" s="241"/>
      <c r="D713" s="479" t="s">
        <v>925</v>
      </c>
      <c r="E713" s="252" t="s">
        <v>908</v>
      </c>
      <c r="F713" s="293">
        <f t="shared" ref="F713" si="230">SUM(F714)</f>
        <v>5</v>
      </c>
      <c r="G713" s="293">
        <f t="shared" ref="G713" si="231">SUM(G714)</f>
        <v>1.2</v>
      </c>
      <c r="H713" s="293">
        <f t="shared" ref="H713" si="232">SUM(H714)</f>
        <v>13</v>
      </c>
      <c r="I713" s="293">
        <f t="shared" ref="I713:L713" si="233">SUM(I714)</f>
        <v>291.7</v>
      </c>
      <c r="J713" s="293">
        <f t="shared" si="233"/>
        <v>5.8</v>
      </c>
      <c r="K713" s="293">
        <f t="shared" si="233"/>
        <v>0</v>
      </c>
      <c r="L713" s="293">
        <f t="shared" si="233"/>
        <v>0</v>
      </c>
      <c r="M713" s="207"/>
      <c r="N713" s="207"/>
    </row>
    <row r="714" spans="1:15" x14ac:dyDescent="0.2">
      <c r="A714" s="208"/>
      <c r="B714" s="268"/>
      <c r="C714" s="269">
        <v>716</v>
      </c>
      <c r="D714" s="275" t="s">
        <v>926</v>
      </c>
      <c r="E714" s="482"/>
      <c r="F714" s="270">
        <v>5</v>
      </c>
      <c r="G714" s="270">
        <v>1.2</v>
      </c>
      <c r="H714" s="270">
        <v>13</v>
      </c>
      <c r="I714" s="270">
        <v>291.7</v>
      </c>
      <c r="J714" s="565">
        <v>5.8</v>
      </c>
      <c r="K714" s="270">
        <v>0</v>
      </c>
      <c r="L714" s="270">
        <v>0</v>
      </c>
      <c r="M714" s="207"/>
      <c r="N714" s="207"/>
    </row>
    <row r="715" spans="1:15" ht="12" customHeight="1" x14ac:dyDescent="0.2">
      <c r="A715" s="208"/>
      <c r="B715" s="212"/>
      <c r="C715" s="213"/>
      <c r="D715" s="222" t="s">
        <v>1019</v>
      </c>
      <c r="E715" s="252" t="s">
        <v>1018</v>
      </c>
      <c r="F715" s="204">
        <f t="shared" ref="F715" si="234">SUM(F716)</f>
        <v>0</v>
      </c>
      <c r="G715" s="204">
        <f t="shared" ref="G715" si="235">SUM(G716)</f>
        <v>0</v>
      </c>
      <c r="H715" s="204">
        <f t="shared" ref="H715" si="236">SUM(H716)</f>
        <v>37.5</v>
      </c>
      <c r="I715" s="204">
        <f t="shared" ref="I715:L715" si="237">SUM(I716)</f>
        <v>0</v>
      </c>
      <c r="J715" s="204">
        <f t="shared" si="237"/>
        <v>116</v>
      </c>
      <c r="K715" s="204">
        <f t="shared" si="237"/>
        <v>0</v>
      </c>
      <c r="L715" s="204">
        <f t="shared" si="237"/>
        <v>0</v>
      </c>
      <c r="M715" s="207"/>
      <c r="N715" s="207"/>
    </row>
    <row r="716" spans="1:15" ht="12" customHeight="1" thickBot="1" x14ac:dyDescent="0.25">
      <c r="A716" s="205"/>
      <c r="B716" s="212"/>
      <c r="C716" s="213">
        <v>714</v>
      </c>
      <c r="D716" s="214" t="s">
        <v>1020</v>
      </c>
      <c r="E716" s="253"/>
      <c r="F716" s="224">
        <v>0</v>
      </c>
      <c r="G716" s="270">
        <v>0</v>
      </c>
      <c r="H716" s="224">
        <v>37.5</v>
      </c>
      <c r="I716" s="224">
        <v>0</v>
      </c>
      <c r="J716" s="224">
        <v>116</v>
      </c>
      <c r="K716" s="224">
        <v>0</v>
      </c>
      <c r="L716" s="224">
        <v>0</v>
      </c>
      <c r="M716" s="494"/>
      <c r="N716" s="207"/>
    </row>
    <row r="717" spans="1:15" ht="13.5" customHeight="1" thickBot="1" x14ac:dyDescent="0.25">
      <c r="A717" s="208"/>
      <c r="B717" s="434"/>
      <c r="C717" s="435"/>
      <c r="D717" s="433" t="s">
        <v>735</v>
      </c>
      <c r="E717" s="492"/>
      <c r="F717" s="493">
        <f t="shared" ref="F717" si="238">SUM(F718:F719)</f>
        <v>2609.6000000000004</v>
      </c>
      <c r="G717" s="305">
        <f t="shared" ref="G717" si="239">SUM(G718:G719)</f>
        <v>2808.5</v>
      </c>
      <c r="H717" s="493">
        <f t="shared" ref="H717" si="240">SUM(H718:H719)</f>
        <v>3016.3</v>
      </c>
      <c r="I717" s="493">
        <f t="shared" ref="I717:L717" si="241">SUM(I718:I719)</f>
        <v>3246.7</v>
      </c>
      <c r="J717" s="493">
        <f t="shared" si="241"/>
        <v>3398.2</v>
      </c>
      <c r="K717" s="493">
        <f t="shared" si="241"/>
        <v>3365.2</v>
      </c>
      <c r="L717" s="493">
        <f t="shared" si="241"/>
        <v>3366.2</v>
      </c>
      <c r="M717" s="496"/>
      <c r="N717" s="207"/>
    </row>
    <row r="718" spans="1:15" s="322" customFormat="1" ht="12.75" customHeight="1" thickBot="1" x14ac:dyDescent="0.25">
      <c r="A718" s="323"/>
      <c r="B718" s="306"/>
      <c r="C718" s="307"/>
      <c r="D718" s="308" t="s">
        <v>205</v>
      </c>
      <c r="E718" s="304"/>
      <c r="F718" s="305">
        <f t="shared" ref="F718:L718" si="242">SUM(F721+F726+F740+F745+F786)</f>
        <v>1612.9</v>
      </c>
      <c r="G718" s="544">
        <f t="shared" si="242"/>
        <v>1731.9999999999998</v>
      </c>
      <c r="H718" s="305">
        <f t="shared" si="242"/>
        <v>1865.1</v>
      </c>
      <c r="I718" s="305">
        <f t="shared" si="242"/>
        <v>1958.6999999999998</v>
      </c>
      <c r="J718" s="305">
        <f t="shared" si="242"/>
        <v>2017.7999999999997</v>
      </c>
      <c r="K718" s="305">
        <f t="shared" si="242"/>
        <v>1968.7999999999997</v>
      </c>
      <c r="L718" s="305">
        <f t="shared" si="242"/>
        <v>1969.7999999999997</v>
      </c>
      <c r="M718" s="515"/>
    </row>
    <row r="719" spans="1:15" s="322" customFormat="1" ht="12.75" customHeight="1" thickBot="1" x14ac:dyDescent="0.25">
      <c r="A719" s="323"/>
      <c r="B719" s="306"/>
      <c r="C719" s="307"/>
      <c r="D719" s="309" t="s">
        <v>203</v>
      </c>
      <c r="E719" s="304"/>
      <c r="F719" s="305">
        <f t="shared" ref="F719" si="243">F760+F772+F789+F794</f>
        <v>996.7</v>
      </c>
      <c r="G719" s="305">
        <f>G760+G772+G789+G794</f>
        <v>1076.5</v>
      </c>
      <c r="H719" s="305">
        <f>H760+H772+H789+H794</f>
        <v>1151.2</v>
      </c>
      <c r="I719" s="305">
        <f t="shared" ref="I719:L719" si="244">I760+I772+I789+I794</f>
        <v>1288</v>
      </c>
      <c r="J719" s="305">
        <f t="shared" si="244"/>
        <v>1380.4</v>
      </c>
      <c r="K719" s="305">
        <f t="shared" si="244"/>
        <v>1396.4</v>
      </c>
      <c r="L719" s="305">
        <f t="shared" si="244"/>
        <v>1396.4</v>
      </c>
      <c r="M719" s="515"/>
    </row>
    <row r="720" spans="1:15" s="322" customFormat="1" ht="12.75" customHeight="1" thickBot="1" x14ac:dyDescent="0.25">
      <c r="A720" s="323"/>
      <c r="B720" s="291"/>
      <c r="C720" s="292"/>
      <c r="D720" s="261" t="s">
        <v>706</v>
      </c>
      <c r="E720" s="480"/>
      <c r="F720" s="481">
        <f t="shared" ref="F720:L720" si="245">SUM(F726+F745+F801+F580)</f>
        <v>128.69999999999999</v>
      </c>
      <c r="G720" s="545">
        <f t="shared" si="245"/>
        <v>222.60000000000002</v>
      </c>
      <c r="H720" s="481">
        <f t="shared" si="245"/>
        <v>288.8</v>
      </c>
      <c r="I720" s="481">
        <f t="shared" si="245"/>
        <v>308.2</v>
      </c>
      <c r="J720" s="481">
        <f t="shared" si="245"/>
        <v>265</v>
      </c>
      <c r="K720" s="481">
        <f t="shared" si="245"/>
        <v>215.99999999999997</v>
      </c>
      <c r="L720" s="481">
        <f t="shared" si="245"/>
        <v>216.99999999999997</v>
      </c>
      <c r="M720" s="515"/>
      <c r="O720" s="426"/>
    </row>
    <row r="721" spans="1:14" s="529" customFormat="1" ht="12.75" customHeight="1" thickBot="1" x14ac:dyDescent="0.25">
      <c r="A721" s="525"/>
      <c r="B721" s="414" t="s">
        <v>825</v>
      </c>
      <c r="C721" s="416"/>
      <c r="D721" s="332" t="s">
        <v>389</v>
      </c>
      <c r="E721" s="331"/>
      <c r="F721" s="331">
        <f t="shared" ref="F721:L721" si="246">SUM(F722:F725)</f>
        <v>794.5</v>
      </c>
      <c r="G721" s="331">
        <f t="shared" si="246"/>
        <v>844.49999999999989</v>
      </c>
      <c r="H721" s="331">
        <f t="shared" si="246"/>
        <v>842.1</v>
      </c>
      <c r="I721" s="331">
        <f t="shared" si="246"/>
        <v>915.99999999999989</v>
      </c>
      <c r="J721" s="331">
        <f t="shared" si="246"/>
        <v>951.49999999999989</v>
      </c>
      <c r="K721" s="331">
        <f t="shared" si="246"/>
        <v>951.49999999999989</v>
      </c>
      <c r="L721" s="331">
        <f t="shared" si="246"/>
        <v>951.49999999999989</v>
      </c>
      <c r="M721" s="528"/>
    </row>
    <row r="722" spans="1:14" s="328" customFormat="1" x14ac:dyDescent="0.2">
      <c r="A722" s="327"/>
      <c r="B722" s="263">
        <v>610</v>
      </c>
      <c r="C722" s="264"/>
      <c r="D722" s="265" t="s">
        <v>115</v>
      </c>
      <c r="E722" s="266"/>
      <c r="F722" s="266">
        <v>505.8</v>
      </c>
      <c r="G722" s="266">
        <v>522.29999999999995</v>
      </c>
      <c r="H722" s="266">
        <v>518.20000000000005</v>
      </c>
      <c r="I722" s="266">
        <v>554.9</v>
      </c>
      <c r="J722" s="543">
        <v>599</v>
      </c>
      <c r="K722" s="266">
        <v>599</v>
      </c>
      <c r="L722" s="266">
        <v>599</v>
      </c>
      <c r="M722" s="499"/>
    </row>
    <row r="723" spans="1:14" x14ac:dyDescent="0.2">
      <c r="A723" s="208"/>
      <c r="B723" s="212">
        <v>620</v>
      </c>
      <c r="C723" s="213"/>
      <c r="D723" s="214" t="s">
        <v>116</v>
      </c>
      <c r="E723" s="223"/>
      <c r="F723" s="223">
        <v>186.9</v>
      </c>
      <c r="G723" s="223">
        <v>193</v>
      </c>
      <c r="H723" s="223">
        <v>191.4</v>
      </c>
      <c r="I723" s="223">
        <v>205.7</v>
      </c>
      <c r="J723" s="507">
        <v>221.4</v>
      </c>
      <c r="K723" s="223">
        <v>221.4</v>
      </c>
      <c r="L723" s="223">
        <v>221.4</v>
      </c>
      <c r="M723" s="494"/>
      <c r="N723" s="207"/>
    </row>
    <row r="724" spans="1:14" s="322" customFormat="1" ht="12.75" customHeight="1" x14ac:dyDescent="0.2">
      <c r="A724" s="323"/>
      <c r="B724" s="212">
        <v>630</v>
      </c>
      <c r="C724" s="213"/>
      <c r="D724" s="214" t="s">
        <v>117</v>
      </c>
      <c r="E724" s="223"/>
      <c r="F724" s="223">
        <v>101.8</v>
      </c>
      <c r="G724" s="223">
        <v>127.8</v>
      </c>
      <c r="H724" s="223">
        <v>131.1</v>
      </c>
      <c r="I724" s="223">
        <v>154</v>
      </c>
      <c r="J724" s="507">
        <v>129.69999999999999</v>
      </c>
      <c r="K724" s="223">
        <v>129.69999999999999</v>
      </c>
      <c r="L724" s="223">
        <v>129.69999999999999</v>
      </c>
      <c r="M724" s="515"/>
      <c r="N724" s="326"/>
    </row>
    <row r="725" spans="1:14" s="322" customFormat="1" ht="13.5" thickBot="1" x14ac:dyDescent="0.25">
      <c r="A725" s="323"/>
      <c r="B725" s="370">
        <v>640</v>
      </c>
      <c r="C725" s="371"/>
      <c r="D725" s="372" t="s">
        <v>609</v>
      </c>
      <c r="E725" s="373"/>
      <c r="F725" s="424">
        <v>0</v>
      </c>
      <c r="G725" s="424">
        <v>1.4</v>
      </c>
      <c r="H725" s="373">
        <v>1.4</v>
      </c>
      <c r="I725" s="373">
        <v>1.4</v>
      </c>
      <c r="J725" s="562">
        <v>1.4</v>
      </c>
      <c r="K725" s="373">
        <v>1.4</v>
      </c>
      <c r="L725" s="373">
        <v>1.4</v>
      </c>
      <c r="M725" s="515"/>
      <c r="N725" s="330"/>
    </row>
    <row r="726" spans="1:14" s="463" customFormat="1" ht="13.5" thickBot="1" x14ac:dyDescent="0.25">
      <c r="A726" s="454"/>
      <c r="B726" s="271" t="s">
        <v>398</v>
      </c>
      <c r="C726" s="272"/>
      <c r="D726" s="273"/>
      <c r="E726" s="259"/>
      <c r="F726" s="294">
        <f>SUM(F727:F738)</f>
        <v>81.499999999999986</v>
      </c>
      <c r="G726" s="294">
        <f>SUM(G727:G738)</f>
        <v>119</v>
      </c>
      <c r="H726" s="294">
        <f>SUM(H727:H738)</f>
        <v>143.69999999999999</v>
      </c>
      <c r="I726" s="294">
        <f>SUM(I727:I739)</f>
        <v>142.79999999999998</v>
      </c>
      <c r="J726" s="294">
        <f>SUM(J727:J738)</f>
        <v>162.49999999999997</v>
      </c>
      <c r="K726" s="294">
        <f>SUM(K727:K738)</f>
        <v>163.49999999999997</v>
      </c>
      <c r="L726" s="294">
        <f>SUM(L727:L738)</f>
        <v>164.49999999999997</v>
      </c>
      <c r="M726" s="515"/>
      <c r="N726" s="330"/>
    </row>
    <row r="727" spans="1:14" s="322" customFormat="1" ht="12" customHeight="1" x14ac:dyDescent="0.2">
      <c r="A727" s="323"/>
      <c r="B727" s="263">
        <v>630</v>
      </c>
      <c r="C727" s="264"/>
      <c r="D727" s="265" t="s">
        <v>307</v>
      </c>
      <c r="E727" s="266"/>
      <c r="F727" s="266">
        <v>11.3</v>
      </c>
      <c r="G727" s="266">
        <v>10.8</v>
      </c>
      <c r="H727" s="266">
        <v>7</v>
      </c>
      <c r="I727" s="266">
        <v>9.8000000000000007</v>
      </c>
      <c r="J727" s="543">
        <v>9.5</v>
      </c>
      <c r="K727" s="266">
        <v>9.5</v>
      </c>
      <c r="L727" s="266">
        <v>9.5</v>
      </c>
      <c r="M727" s="498"/>
    </row>
    <row r="728" spans="1:14" s="322" customFormat="1" x14ac:dyDescent="0.2">
      <c r="A728" s="323"/>
      <c r="B728" s="212">
        <v>610</v>
      </c>
      <c r="C728" s="213"/>
      <c r="D728" s="214" t="s">
        <v>790</v>
      </c>
      <c r="E728" s="223"/>
      <c r="F728" s="223">
        <v>11.8</v>
      </c>
      <c r="G728" s="223">
        <v>16.5</v>
      </c>
      <c r="H728" s="223">
        <v>13.9</v>
      </c>
      <c r="I728" s="223">
        <v>15.3</v>
      </c>
      <c r="J728" s="507">
        <v>24.1</v>
      </c>
      <c r="K728" s="223">
        <v>24.1</v>
      </c>
      <c r="L728" s="223">
        <v>24.1</v>
      </c>
      <c r="M728" s="515"/>
    </row>
    <row r="729" spans="1:14" s="322" customFormat="1" x14ac:dyDescent="0.2">
      <c r="A729" s="323"/>
      <c r="B729" s="212">
        <v>610</v>
      </c>
      <c r="C729" s="213"/>
      <c r="D729" s="214" t="s">
        <v>791</v>
      </c>
      <c r="E729" s="223"/>
      <c r="F729" s="223">
        <v>34.799999999999997</v>
      </c>
      <c r="G729" s="223">
        <v>18.5</v>
      </c>
      <c r="H729" s="223">
        <v>32.799999999999997</v>
      </c>
      <c r="I729" s="223">
        <v>20.2</v>
      </c>
      <c r="J729" s="507">
        <v>42.6</v>
      </c>
      <c r="K729" s="223">
        <v>42.6</v>
      </c>
      <c r="L729" s="223">
        <v>42.6</v>
      </c>
      <c r="M729" s="498"/>
    </row>
    <row r="730" spans="1:14" s="322" customFormat="1" x14ac:dyDescent="0.2">
      <c r="A730" s="323"/>
      <c r="B730" s="212">
        <v>610</v>
      </c>
      <c r="C730" s="213"/>
      <c r="D730" s="214" t="s">
        <v>1152</v>
      </c>
      <c r="E730" s="223"/>
      <c r="F730" s="223">
        <v>0</v>
      </c>
      <c r="G730" s="223">
        <v>0</v>
      </c>
      <c r="H730" s="223">
        <v>0</v>
      </c>
      <c r="I730" s="223">
        <v>5.2</v>
      </c>
      <c r="J730" s="507">
        <v>3.3</v>
      </c>
      <c r="K730" s="223">
        <v>3.3</v>
      </c>
      <c r="L730" s="223">
        <v>3.3</v>
      </c>
      <c r="M730" s="515"/>
      <c r="N730" s="383"/>
    </row>
    <row r="731" spans="1:14" s="463" customFormat="1" x14ac:dyDescent="0.2">
      <c r="A731" s="454"/>
      <c r="B731" s="212">
        <v>610</v>
      </c>
      <c r="C731" s="213"/>
      <c r="D731" s="214" t="s">
        <v>1083</v>
      </c>
      <c r="E731" s="223"/>
      <c r="F731" s="223">
        <v>0</v>
      </c>
      <c r="G731" s="223">
        <v>0</v>
      </c>
      <c r="H731" s="223">
        <v>0</v>
      </c>
      <c r="I731" s="223">
        <v>2</v>
      </c>
      <c r="J731" s="507">
        <v>1.5</v>
      </c>
      <c r="K731" s="223">
        <v>1.5</v>
      </c>
      <c r="L731" s="223">
        <v>1.5</v>
      </c>
      <c r="M731" s="515"/>
      <c r="N731" s="383"/>
    </row>
    <row r="732" spans="1:14" s="322" customFormat="1" x14ac:dyDescent="0.2">
      <c r="A732" s="323"/>
      <c r="B732" s="212">
        <v>610</v>
      </c>
      <c r="C732" s="213"/>
      <c r="D732" s="214" t="s">
        <v>1013</v>
      </c>
      <c r="E732" s="223"/>
      <c r="F732" s="223">
        <v>0</v>
      </c>
      <c r="G732" s="223">
        <v>49.8</v>
      </c>
      <c r="H732" s="223">
        <v>66</v>
      </c>
      <c r="I732" s="223">
        <v>66</v>
      </c>
      <c r="J732" s="223">
        <v>50.1</v>
      </c>
      <c r="K732" s="223">
        <v>51.1</v>
      </c>
      <c r="L732" s="223">
        <v>52.1</v>
      </c>
      <c r="M732" s="515"/>
    </row>
    <row r="733" spans="1:14" s="322" customFormat="1" ht="12" customHeight="1" x14ac:dyDescent="0.2">
      <c r="A733" s="323"/>
      <c r="B733" s="526">
        <v>630</v>
      </c>
      <c r="C733" s="527"/>
      <c r="D733" s="530" t="s">
        <v>1061</v>
      </c>
      <c r="E733" s="439"/>
      <c r="F733" s="439">
        <v>0</v>
      </c>
      <c r="G733" s="223">
        <v>0</v>
      </c>
      <c r="H733" s="223">
        <v>0</v>
      </c>
      <c r="I733" s="223">
        <v>2</v>
      </c>
      <c r="J733" s="507">
        <v>4.5999999999999996</v>
      </c>
      <c r="K733" s="223">
        <v>4.5999999999999996</v>
      </c>
      <c r="L733" s="223">
        <v>4.5999999999999996</v>
      </c>
      <c r="M733" s="515"/>
      <c r="N733" s="329"/>
    </row>
    <row r="734" spans="1:14" s="322" customFormat="1" x14ac:dyDescent="0.2">
      <c r="A734" s="323"/>
      <c r="B734" s="212">
        <v>630</v>
      </c>
      <c r="C734" s="213"/>
      <c r="D734" s="214" t="s">
        <v>390</v>
      </c>
      <c r="E734" s="223"/>
      <c r="F734" s="223">
        <v>12.2</v>
      </c>
      <c r="G734" s="223">
        <v>13.5</v>
      </c>
      <c r="H734" s="223">
        <v>13</v>
      </c>
      <c r="I734" s="223">
        <v>12.2</v>
      </c>
      <c r="J734" s="507">
        <v>13</v>
      </c>
      <c r="K734" s="223">
        <v>13</v>
      </c>
      <c r="L734" s="223">
        <v>13</v>
      </c>
      <c r="M734" s="515"/>
    </row>
    <row r="735" spans="1:14" x14ac:dyDescent="0.2">
      <c r="A735" s="205"/>
      <c r="B735" s="212">
        <v>640</v>
      </c>
      <c r="C735" s="213"/>
      <c r="D735" s="214" t="s">
        <v>287</v>
      </c>
      <c r="E735" s="224"/>
      <c r="F735" s="224">
        <v>0</v>
      </c>
      <c r="G735" s="224">
        <v>6.4</v>
      </c>
      <c r="H735" s="224">
        <v>0</v>
      </c>
      <c r="I735" s="224">
        <v>2</v>
      </c>
      <c r="J735" s="564">
        <v>0</v>
      </c>
      <c r="K735" s="224">
        <v>0</v>
      </c>
      <c r="L735" s="224">
        <v>0</v>
      </c>
      <c r="M735" s="429"/>
      <c r="N735" s="207"/>
    </row>
    <row r="736" spans="1:14" s="322" customFormat="1" x14ac:dyDescent="0.2">
      <c r="A736" s="323"/>
      <c r="B736" s="212">
        <v>630</v>
      </c>
      <c r="C736" s="213"/>
      <c r="D736" s="214" t="s">
        <v>792</v>
      </c>
      <c r="E736" s="224"/>
      <c r="F736" s="224">
        <v>3.1</v>
      </c>
      <c r="G736" s="224">
        <v>0</v>
      </c>
      <c r="H736" s="224">
        <v>7.5</v>
      </c>
      <c r="I736" s="224">
        <v>1.8</v>
      </c>
      <c r="J736" s="564">
        <v>6.2</v>
      </c>
      <c r="K736" s="224">
        <v>6.2</v>
      </c>
      <c r="L736" s="224">
        <v>6.2</v>
      </c>
      <c r="M736" s="515"/>
      <c r="N736" s="423"/>
    </row>
    <row r="737" spans="1:14" s="322" customFormat="1" x14ac:dyDescent="0.2">
      <c r="A737" s="323"/>
      <c r="B737" s="212">
        <v>630</v>
      </c>
      <c r="C737" s="213"/>
      <c r="D737" s="214" t="s">
        <v>793</v>
      </c>
      <c r="E737" s="224"/>
      <c r="F737" s="224">
        <v>6</v>
      </c>
      <c r="G737" s="224">
        <v>3.3</v>
      </c>
      <c r="H737" s="224">
        <v>3.3</v>
      </c>
      <c r="I737" s="224">
        <v>3.5</v>
      </c>
      <c r="J737" s="564">
        <v>7.4</v>
      </c>
      <c r="K737" s="224">
        <v>7.4</v>
      </c>
      <c r="L737" s="224">
        <v>7.4</v>
      </c>
      <c r="M737" s="515"/>
      <c r="N737" s="423"/>
    </row>
    <row r="738" spans="1:14" s="322" customFormat="1" x14ac:dyDescent="0.2">
      <c r="A738" s="323"/>
      <c r="B738" s="212">
        <v>630</v>
      </c>
      <c r="C738" s="213"/>
      <c r="D738" s="214" t="s">
        <v>905</v>
      </c>
      <c r="E738" s="224"/>
      <c r="F738" s="224">
        <v>2.2999999999999998</v>
      </c>
      <c r="G738" s="270">
        <v>0.2</v>
      </c>
      <c r="H738" s="224">
        <v>0.2</v>
      </c>
      <c r="I738" s="224">
        <v>0.2</v>
      </c>
      <c r="J738" s="564">
        <v>0.2</v>
      </c>
      <c r="K738" s="224">
        <v>0.2</v>
      </c>
      <c r="L738" s="224">
        <v>0.2</v>
      </c>
      <c r="M738" s="515"/>
    </row>
    <row r="739" spans="1:14" s="463" customFormat="1" ht="13.5" thickBot="1" x14ac:dyDescent="0.25">
      <c r="A739" s="454"/>
      <c r="B739" s="555">
        <v>700</v>
      </c>
      <c r="C739" s="242"/>
      <c r="D739" s="556" t="s">
        <v>1154</v>
      </c>
      <c r="E739" s="547"/>
      <c r="F739" s="547">
        <v>0</v>
      </c>
      <c r="G739" s="547">
        <v>0</v>
      </c>
      <c r="H739" s="547">
        <v>0</v>
      </c>
      <c r="I739" s="547">
        <v>2.6</v>
      </c>
      <c r="J739" s="566">
        <v>0</v>
      </c>
      <c r="K739" s="547">
        <v>0</v>
      </c>
      <c r="L739" s="547">
        <v>0</v>
      </c>
      <c r="M739" s="515"/>
    </row>
    <row r="740" spans="1:14" s="529" customFormat="1" ht="13.5" thickBot="1" x14ac:dyDescent="0.25">
      <c r="A740" s="525"/>
      <c r="B740" s="414" t="s">
        <v>825</v>
      </c>
      <c r="C740" s="416"/>
      <c r="D740" s="560" t="s">
        <v>391</v>
      </c>
      <c r="E740" s="331"/>
      <c r="F740" s="331">
        <f t="shared" ref="F740:L740" si="247">SUM(F741:F744)</f>
        <v>656.50000000000011</v>
      </c>
      <c r="G740" s="331">
        <f t="shared" si="247"/>
        <v>638.79999999999995</v>
      </c>
      <c r="H740" s="331">
        <f t="shared" si="247"/>
        <v>697.5</v>
      </c>
      <c r="I740" s="331">
        <f t="shared" si="247"/>
        <v>700.5</v>
      </c>
      <c r="J740" s="331">
        <f t="shared" si="247"/>
        <v>768.5</v>
      </c>
      <c r="K740" s="331">
        <f t="shared" si="247"/>
        <v>768.5</v>
      </c>
      <c r="L740" s="561">
        <f t="shared" si="247"/>
        <v>768.5</v>
      </c>
      <c r="M740" s="528"/>
    </row>
    <row r="741" spans="1:14" s="322" customFormat="1" x14ac:dyDescent="0.2">
      <c r="A741" s="323"/>
      <c r="B741" s="263">
        <v>610</v>
      </c>
      <c r="C741" s="264"/>
      <c r="D741" s="265" t="s">
        <v>115</v>
      </c>
      <c r="E741" s="266"/>
      <c r="F741" s="266">
        <v>421.6</v>
      </c>
      <c r="G741" s="266">
        <v>402</v>
      </c>
      <c r="H741" s="266">
        <v>442.4</v>
      </c>
      <c r="I741" s="266">
        <v>428.5</v>
      </c>
      <c r="J741" s="543">
        <v>498.7</v>
      </c>
      <c r="K741" s="266">
        <v>498.7</v>
      </c>
      <c r="L741" s="266">
        <v>498.7</v>
      </c>
      <c r="M741" s="494"/>
    </row>
    <row r="742" spans="1:14" x14ac:dyDescent="0.2">
      <c r="A742" s="208"/>
      <c r="B742" s="212">
        <v>620</v>
      </c>
      <c r="C742" s="213"/>
      <c r="D742" s="214" t="s">
        <v>116</v>
      </c>
      <c r="E742" s="223"/>
      <c r="F742" s="223">
        <v>155.80000000000001</v>
      </c>
      <c r="G742" s="223">
        <v>148.5</v>
      </c>
      <c r="H742" s="223">
        <v>163.5</v>
      </c>
      <c r="I742" s="223">
        <v>159.69999999999999</v>
      </c>
      <c r="J742" s="507">
        <v>178</v>
      </c>
      <c r="K742" s="223">
        <v>178</v>
      </c>
      <c r="L742" s="223">
        <v>178</v>
      </c>
      <c r="M742" s="494"/>
      <c r="N742" s="207"/>
    </row>
    <row r="743" spans="1:14" s="322" customFormat="1" x14ac:dyDescent="0.2">
      <c r="A743" s="323"/>
      <c r="B743" s="268">
        <v>630</v>
      </c>
      <c r="C743" s="269"/>
      <c r="D743" s="275" t="s">
        <v>117</v>
      </c>
      <c r="E743" s="276"/>
      <c r="F743" s="276">
        <v>79.099999999999994</v>
      </c>
      <c r="G743" s="276">
        <v>86.4</v>
      </c>
      <c r="H743" s="276">
        <v>89.6</v>
      </c>
      <c r="I743" s="276">
        <v>110.3</v>
      </c>
      <c r="J743" s="563">
        <v>89.8</v>
      </c>
      <c r="K743" s="276">
        <v>89.8</v>
      </c>
      <c r="L743" s="276">
        <v>89.8</v>
      </c>
      <c r="M743" s="515"/>
      <c r="N743" s="329"/>
    </row>
    <row r="744" spans="1:14" s="322" customFormat="1" ht="13.5" thickBot="1" x14ac:dyDescent="0.25">
      <c r="A744" s="323"/>
      <c r="B744" s="374">
        <v>640</v>
      </c>
      <c r="C744" s="375"/>
      <c r="D744" s="376" t="s">
        <v>609</v>
      </c>
      <c r="E744" s="224"/>
      <c r="F744" s="223">
        <v>0</v>
      </c>
      <c r="G744" s="276">
        <v>1.9</v>
      </c>
      <c r="H744" s="224">
        <v>2</v>
      </c>
      <c r="I744" s="224">
        <v>2</v>
      </c>
      <c r="J744" s="564">
        <v>2</v>
      </c>
      <c r="K744" s="224">
        <v>2</v>
      </c>
      <c r="L744" s="224">
        <v>2</v>
      </c>
      <c r="M744" s="500"/>
    </row>
    <row r="745" spans="1:14" s="322" customFormat="1" ht="13.5" thickBot="1" x14ac:dyDescent="0.25">
      <c r="A745" s="323"/>
      <c r="B745" s="271" t="s">
        <v>618</v>
      </c>
      <c r="C745" s="262"/>
      <c r="D745" s="277"/>
      <c r="E745" s="259"/>
      <c r="F745" s="259">
        <f>SUM(F746:F755)</f>
        <v>33.899999999999991</v>
      </c>
      <c r="G745" s="546">
        <f>SUM(G746:G755)</f>
        <v>90.4</v>
      </c>
      <c r="H745" s="259">
        <f t="shared" ref="H745" si="248">SUM(H746:H755)</f>
        <v>132</v>
      </c>
      <c r="I745" s="259">
        <f>SUM(I746:I759)</f>
        <v>149.6</v>
      </c>
      <c r="J745" s="259">
        <f>SUM(J746:J759)</f>
        <v>85.5</v>
      </c>
      <c r="K745" s="259">
        <f t="shared" ref="K745:L745" si="249">SUM(K746:K759)</f>
        <v>35.5</v>
      </c>
      <c r="L745" s="259">
        <f t="shared" si="249"/>
        <v>35.5</v>
      </c>
      <c r="M745" s="494"/>
    </row>
    <row r="746" spans="1:14" s="463" customFormat="1" x14ac:dyDescent="0.2">
      <c r="A746" s="454"/>
      <c r="B746" s="263">
        <v>630</v>
      </c>
      <c r="C746" s="264"/>
      <c r="D746" s="265" t="s">
        <v>307</v>
      </c>
      <c r="E746" s="266"/>
      <c r="F746" s="266">
        <v>9.8000000000000007</v>
      </c>
      <c r="G746" s="266">
        <v>8.9</v>
      </c>
      <c r="H746" s="266">
        <v>8</v>
      </c>
      <c r="I746" s="266">
        <v>8.1</v>
      </c>
      <c r="J746" s="543">
        <v>8</v>
      </c>
      <c r="K746" s="266">
        <v>8</v>
      </c>
      <c r="L746" s="266">
        <v>8</v>
      </c>
      <c r="M746" s="494"/>
    </row>
    <row r="747" spans="1:14" s="322" customFormat="1" x14ac:dyDescent="0.2">
      <c r="A747" s="323"/>
      <c r="B747" s="212">
        <v>610</v>
      </c>
      <c r="C747" s="213"/>
      <c r="D747" s="214" t="s">
        <v>790</v>
      </c>
      <c r="E747" s="223"/>
      <c r="F747" s="223">
        <v>11.2</v>
      </c>
      <c r="G747" s="223">
        <v>17.3</v>
      </c>
      <c r="H747" s="223">
        <v>12</v>
      </c>
      <c r="I747" s="223">
        <v>16.8</v>
      </c>
      <c r="J747" s="507">
        <v>12</v>
      </c>
      <c r="K747" s="223">
        <v>12</v>
      </c>
      <c r="L747" s="223">
        <v>12</v>
      </c>
      <c r="M747" s="515"/>
    </row>
    <row r="748" spans="1:14" s="322" customFormat="1" x14ac:dyDescent="0.2">
      <c r="A748" s="320"/>
      <c r="B748" s="212">
        <v>610</v>
      </c>
      <c r="C748" s="213"/>
      <c r="D748" s="214" t="s">
        <v>791</v>
      </c>
      <c r="E748" s="223"/>
      <c r="F748" s="223">
        <v>0</v>
      </c>
      <c r="G748" s="223">
        <v>6</v>
      </c>
      <c r="H748" s="223">
        <v>0</v>
      </c>
      <c r="I748" s="223">
        <v>0</v>
      </c>
      <c r="J748" s="507">
        <v>0</v>
      </c>
      <c r="K748" s="223">
        <v>0</v>
      </c>
      <c r="L748" s="223">
        <v>0</v>
      </c>
      <c r="M748" s="498"/>
      <c r="N748" s="330"/>
    </row>
    <row r="749" spans="1:14" s="322" customFormat="1" x14ac:dyDescent="0.2">
      <c r="A749" s="320"/>
      <c r="B749" s="268">
        <v>610</v>
      </c>
      <c r="C749" s="269"/>
      <c r="D749" s="214" t="s">
        <v>657</v>
      </c>
      <c r="E749" s="276"/>
      <c r="F749" s="276">
        <v>0</v>
      </c>
      <c r="G749" s="276">
        <v>34.9</v>
      </c>
      <c r="H749" s="276">
        <v>50</v>
      </c>
      <c r="I749" s="276">
        <v>50</v>
      </c>
      <c r="J749" s="563">
        <v>26</v>
      </c>
      <c r="K749" s="276">
        <v>0</v>
      </c>
      <c r="L749" s="276">
        <v>0</v>
      </c>
      <c r="M749" s="515" t="s">
        <v>1172</v>
      </c>
      <c r="N749" s="330"/>
    </row>
    <row r="750" spans="1:14" s="322" customFormat="1" x14ac:dyDescent="0.2">
      <c r="A750" s="320"/>
      <c r="B750" s="268">
        <v>6</v>
      </c>
      <c r="C750" s="269"/>
      <c r="D750" s="275" t="s">
        <v>1045</v>
      </c>
      <c r="E750" s="276"/>
      <c r="F750" s="276">
        <v>0</v>
      </c>
      <c r="G750" s="276">
        <v>4.2</v>
      </c>
      <c r="H750" s="276">
        <v>49</v>
      </c>
      <c r="I750" s="276">
        <v>49</v>
      </c>
      <c r="J750" s="563">
        <v>18</v>
      </c>
      <c r="K750" s="276">
        <v>0</v>
      </c>
      <c r="L750" s="276">
        <v>0</v>
      </c>
      <c r="M750" s="515"/>
    </row>
    <row r="751" spans="1:14" s="322" customFormat="1" x14ac:dyDescent="0.2">
      <c r="A751" s="320"/>
      <c r="B751" s="268">
        <v>630</v>
      </c>
      <c r="C751" s="269"/>
      <c r="D751" s="275" t="s">
        <v>392</v>
      </c>
      <c r="E751" s="276"/>
      <c r="F751" s="276">
        <v>4.4000000000000004</v>
      </c>
      <c r="G751" s="276">
        <v>2.4</v>
      </c>
      <c r="H751" s="276">
        <v>13</v>
      </c>
      <c r="I751" s="276">
        <v>3.5</v>
      </c>
      <c r="J751" s="563">
        <v>7.5</v>
      </c>
      <c r="K751" s="276">
        <v>7.5</v>
      </c>
      <c r="L751" s="276">
        <v>7.5</v>
      </c>
      <c r="M751" s="494"/>
      <c r="N751" s="330"/>
    </row>
    <row r="752" spans="1:14" x14ac:dyDescent="0.2">
      <c r="A752" s="208"/>
      <c r="B752" s="212">
        <v>640</v>
      </c>
      <c r="C752" s="213"/>
      <c r="D752" s="214" t="s">
        <v>287</v>
      </c>
      <c r="E752" s="223"/>
      <c r="F752" s="223">
        <v>0</v>
      </c>
      <c r="G752" s="223">
        <v>0</v>
      </c>
      <c r="H752" s="223">
        <v>0</v>
      </c>
      <c r="I752" s="223">
        <v>2.2000000000000002</v>
      </c>
      <c r="J752" s="507">
        <v>0</v>
      </c>
      <c r="K752" s="223">
        <v>0</v>
      </c>
      <c r="L752" s="223">
        <v>0</v>
      </c>
      <c r="M752" s="494"/>
    </row>
    <row r="753" spans="1:14" x14ac:dyDescent="0.2">
      <c r="A753" s="208"/>
      <c r="B753" s="212">
        <v>630</v>
      </c>
      <c r="C753" s="213"/>
      <c r="D753" s="214" t="s">
        <v>792</v>
      </c>
      <c r="E753" s="224"/>
      <c r="F753" s="224">
        <v>3.7</v>
      </c>
      <c r="G753" s="224">
        <v>11.4</v>
      </c>
      <c r="H753" s="224">
        <v>0</v>
      </c>
      <c r="I753" s="224">
        <v>2.8</v>
      </c>
      <c r="J753" s="564">
        <v>3</v>
      </c>
      <c r="K753" s="224">
        <v>3</v>
      </c>
      <c r="L753" s="224">
        <v>3</v>
      </c>
      <c r="M753" s="494"/>
    </row>
    <row r="754" spans="1:14" s="322" customFormat="1" x14ac:dyDescent="0.2">
      <c r="A754" s="323"/>
      <c r="B754" s="268">
        <v>630</v>
      </c>
      <c r="C754" s="269"/>
      <c r="D754" s="275" t="s">
        <v>793</v>
      </c>
      <c r="E754" s="270"/>
      <c r="F754" s="270">
        <v>3</v>
      </c>
      <c r="G754" s="270">
        <v>5.0999999999999996</v>
      </c>
      <c r="H754" s="270">
        <v>0</v>
      </c>
      <c r="I754" s="270">
        <v>5</v>
      </c>
      <c r="J754" s="565">
        <v>5</v>
      </c>
      <c r="K754" s="270">
        <v>5</v>
      </c>
      <c r="L754" s="270">
        <v>5</v>
      </c>
      <c r="M754" s="494"/>
      <c r="N754" s="321"/>
    </row>
    <row r="755" spans="1:14" s="322" customFormat="1" x14ac:dyDescent="0.2">
      <c r="A755" s="323"/>
      <c r="B755" s="268">
        <v>630</v>
      </c>
      <c r="C755" s="269"/>
      <c r="D755" s="275" t="s">
        <v>905</v>
      </c>
      <c r="E755" s="270"/>
      <c r="F755" s="270">
        <v>1.8</v>
      </c>
      <c r="G755" s="270">
        <v>0.2</v>
      </c>
      <c r="H755" s="270">
        <v>0</v>
      </c>
      <c r="I755" s="270">
        <v>0.2</v>
      </c>
      <c r="J755" s="565">
        <v>0</v>
      </c>
      <c r="K755" s="270">
        <v>0</v>
      </c>
      <c r="L755" s="270">
        <v>0</v>
      </c>
      <c r="M755" s="496"/>
      <c r="N755" s="321"/>
    </row>
    <row r="756" spans="1:14" s="463" customFormat="1" x14ac:dyDescent="0.2">
      <c r="A756" s="454"/>
      <c r="B756" s="212">
        <v>630</v>
      </c>
      <c r="C756" s="213"/>
      <c r="D756" s="214" t="s">
        <v>1061</v>
      </c>
      <c r="E756" s="224"/>
      <c r="F756" s="224">
        <v>0</v>
      </c>
      <c r="G756" s="224">
        <v>0</v>
      </c>
      <c r="H756" s="224">
        <v>0</v>
      </c>
      <c r="I756" s="224">
        <v>6</v>
      </c>
      <c r="J756" s="564">
        <v>6</v>
      </c>
      <c r="K756" s="224">
        <v>0</v>
      </c>
      <c r="L756" s="224">
        <v>0</v>
      </c>
      <c r="M756" s="496"/>
      <c r="N756" s="462"/>
    </row>
    <row r="757" spans="1:14" s="463" customFormat="1" x14ac:dyDescent="0.2">
      <c r="A757" s="454"/>
      <c r="B757" s="212">
        <v>640</v>
      </c>
      <c r="C757" s="213"/>
      <c r="D757" s="214" t="s">
        <v>1156</v>
      </c>
      <c r="E757" s="224"/>
      <c r="F757" s="224">
        <v>0</v>
      </c>
      <c r="G757" s="224">
        <v>0</v>
      </c>
      <c r="H757" s="224">
        <v>0</v>
      </c>
      <c r="I757" s="224">
        <v>0.6</v>
      </c>
      <c r="J757" s="564">
        <v>0</v>
      </c>
      <c r="K757" s="224">
        <v>0</v>
      </c>
      <c r="L757" s="224">
        <v>0</v>
      </c>
      <c r="M757" s="496"/>
      <c r="N757" s="462"/>
    </row>
    <row r="758" spans="1:14" s="463" customFormat="1" x14ac:dyDescent="0.2">
      <c r="A758" s="454"/>
      <c r="B758" s="212">
        <v>640</v>
      </c>
      <c r="C758" s="213"/>
      <c r="D758" s="214" t="s">
        <v>1157</v>
      </c>
      <c r="E758" s="224"/>
      <c r="F758" s="224">
        <v>0</v>
      </c>
      <c r="G758" s="224">
        <v>0</v>
      </c>
      <c r="H758" s="224">
        <v>0</v>
      </c>
      <c r="I758" s="224">
        <v>3.4</v>
      </c>
      <c r="J758" s="564">
        <v>0</v>
      </c>
      <c r="K758" s="224">
        <v>0</v>
      </c>
      <c r="L758" s="224">
        <v>0</v>
      </c>
      <c r="M758" s="496"/>
      <c r="N758" s="462"/>
    </row>
    <row r="759" spans="1:14" s="463" customFormat="1" x14ac:dyDescent="0.2">
      <c r="A759" s="454"/>
      <c r="B759" s="212">
        <v>640</v>
      </c>
      <c r="C759" s="213"/>
      <c r="D759" s="214" t="s">
        <v>1158</v>
      </c>
      <c r="E759" s="224"/>
      <c r="F759" s="224">
        <v>0</v>
      </c>
      <c r="G759" s="224">
        <v>0</v>
      </c>
      <c r="H759" s="224">
        <v>0</v>
      </c>
      <c r="I759" s="224">
        <v>2</v>
      </c>
      <c r="J759" s="564">
        <v>0</v>
      </c>
      <c r="K759" s="224">
        <v>0</v>
      </c>
      <c r="L759" s="224">
        <v>0</v>
      </c>
      <c r="M759" s="496"/>
      <c r="N759" s="462"/>
    </row>
    <row r="760" spans="1:14" s="322" customFormat="1" ht="13.5" thickBot="1" x14ac:dyDescent="0.25">
      <c r="A760" s="323"/>
      <c r="B760" s="417"/>
      <c r="C760" s="418"/>
      <c r="D760" s="419" t="s">
        <v>796</v>
      </c>
      <c r="E760" s="420"/>
      <c r="F760" s="421">
        <f t="shared" ref="F760:L760" si="250">SUM(F761+F766)</f>
        <v>123.1</v>
      </c>
      <c r="G760" s="421">
        <f t="shared" si="250"/>
        <v>117.80000000000001</v>
      </c>
      <c r="H760" s="421">
        <f t="shared" si="250"/>
        <v>142.19999999999999</v>
      </c>
      <c r="I760" s="421">
        <f t="shared" si="250"/>
        <v>130.9</v>
      </c>
      <c r="J760" s="421">
        <f t="shared" si="250"/>
        <v>116.5</v>
      </c>
      <c r="K760" s="421">
        <f t="shared" si="250"/>
        <v>119.4</v>
      </c>
      <c r="L760" s="421">
        <f t="shared" si="250"/>
        <v>119.4</v>
      </c>
      <c r="M760" s="494"/>
      <c r="N760" s="321"/>
    </row>
    <row r="761" spans="1:14" s="322" customFormat="1" x14ac:dyDescent="0.2">
      <c r="A761" s="323"/>
      <c r="B761" s="263"/>
      <c r="C761" s="264"/>
      <c r="D761" s="263" t="s">
        <v>794</v>
      </c>
      <c r="E761" s="333"/>
      <c r="F761" s="334">
        <f>SUM(F762:F765)</f>
        <v>71.900000000000006</v>
      </c>
      <c r="G761" s="334">
        <f t="shared" ref="G761:L761" si="251">SUM(G762:G765)</f>
        <v>70.5</v>
      </c>
      <c r="H761" s="334">
        <f t="shared" si="251"/>
        <v>83.7</v>
      </c>
      <c r="I761" s="334">
        <f t="shared" si="251"/>
        <v>72.2</v>
      </c>
      <c r="J761" s="334">
        <f t="shared" si="251"/>
        <v>56.499999999999993</v>
      </c>
      <c r="K761" s="334">
        <f t="shared" si="251"/>
        <v>56.499999999999993</v>
      </c>
      <c r="L761" s="334">
        <f t="shared" si="251"/>
        <v>56.499999999999993</v>
      </c>
      <c r="M761" s="494"/>
      <c r="N761" s="321"/>
    </row>
    <row r="762" spans="1:14" x14ac:dyDescent="0.2">
      <c r="A762" s="208"/>
      <c r="B762" s="377">
        <v>610</v>
      </c>
      <c r="C762" s="221"/>
      <c r="D762" s="214" t="s">
        <v>115</v>
      </c>
      <c r="E762" s="224"/>
      <c r="F762" s="224">
        <v>46.3</v>
      </c>
      <c r="G762" s="224">
        <v>45.2</v>
      </c>
      <c r="H762" s="224">
        <v>54.5</v>
      </c>
      <c r="I762" s="224">
        <v>46.1</v>
      </c>
      <c r="J762" s="564">
        <v>34.9</v>
      </c>
      <c r="K762" s="224">
        <v>34.9</v>
      </c>
      <c r="L762" s="224">
        <v>34.9</v>
      </c>
      <c r="M762" s="494"/>
    </row>
    <row r="763" spans="1:14" s="322" customFormat="1" x14ac:dyDescent="0.2">
      <c r="A763" s="323"/>
      <c r="B763" s="377">
        <v>620</v>
      </c>
      <c r="C763" s="221"/>
      <c r="D763" s="214" t="s">
        <v>116</v>
      </c>
      <c r="E763" s="223"/>
      <c r="F763" s="223">
        <v>17.100000000000001</v>
      </c>
      <c r="G763" s="223">
        <v>16.7</v>
      </c>
      <c r="H763" s="223">
        <v>20.5</v>
      </c>
      <c r="I763" s="223">
        <v>17.399999999999999</v>
      </c>
      <c r="J763" s="507">
        <v>12.9</v>
      </c>
      <c r="K763" s="223">
        <v>12.9</v>
      </c>
      <c r="L763" s="223">
        <v>12.9</v>
      </c>
      <c r="M763" s="494"/>
      <c r="N763" s="321"/>
    </row>
    <row r="764" spans="1:14" s="322" customFormat="1" x14ac:dyDescent="0.2">
      <c r="A764" s="323"/>
      <c r="B764" s="377">
        <v>630</v>
      </c>
      <c r="C764" s="213"/>
      <c r="D764" s="214" t="s">
        <v>117</v>
      </c>
      <c r="E764" s="224"/>
      <c r="F764" s="223">
        <v>8.1</v>
      </c>
      <c r="G764" s="223">
        <v>8.3000000000000007</v>
      </c>
      <c r="H764" s="224">
        <v>8.4</v>
      </c>
      <c r="I764" s="224">
        <v>8.4</v>
      </c>
      <c r="J764" s="564">
        <v>8.4</v>
      </c>
      <c r="K764" s="224">
        <v>8.4</v>
      </c>
      <c r="L764" s="224">
        <v>8.4</v>
      </c>
      <c r="M764" s="494"/>
      <c r="N764" s="321"/>
    </row>
    <row r="765" spans="1:14" s="322" customFormat="1" x14ac:dyDescent="0.2">
      <c r="A765" s="323"/>
      <c r="B765" s="278">
        <v>640</v>
      </c>
      <c r="C765" s="269"/>
      <c r="D765" s="275" t="s">
        <v>610</v>
      </c>
      <c r="E765" s="276"/>
      <c r="F765" s="276">
        <v>0.4</v>
      </c>
      <c r="G765" s="276">
        <v>0.3</v>
      </c>
      <c r="H765" s="276">
        <v>0.3</v>
      </c>
      <c r="I765" s="276">
        <v>0.3</v>
      </c>
      <c r="J765" s="563">
        <v>0.3</v>
      </c>
      <c r="K765" s="276">
        <v>0.3</v>
      </c>
      <c r="L765" s="276">
        <v>0.3</v>
      </c>
      <c r="M765" s="494"/>
      <c r="N765" s="321"/>
    </row>
    <row r="766" spans="1:14" s="463" customFormat="1" x14ac:dyDescent="0.2">
      <c r="A766" s="454"/>
      <c r="B766" s="278"/>
      <c r="C766" s="269"/>
      <c r="D766" s="268" t="s">
        <v>795</v>
      </c>
      <c r="E766" s="276"/>
      <c r="F766" s="356">
        <f t="shared" ref="F766:L766" si="252">SUM(F767:F771)</f>
        <v>51.199999999999996</v>
      </c>
      <c r="G766" s="356">
        <f t="shared" si="252"/>
        <v>47.300000000000004</v>
      </c>
      <c r="H766" s="356">
        <f t="shared" si="252"/>
        <v>58.5</v>
      </c>
      <c r="I766" s="356">
        <f t="shared" si="252"/>
        <v>58.7</v>
      </c>
      <c r="J766" s="356">
        <f t="shared" si="252"/>
        <v>60</v>
      </c>
      <c r="K766" s="356">
        <f t="shared" si="252"/>
        <v>62.900000000000006</v>
      </c>
      <c r="L766" s="356">
        <f t="shared" si="252"/>
        <v>62.900000000000006</v>
      </c>
      <c r="M766" s="515"/>
      <c r="N766" s="462"/>
    </row>
    <row r="767" spans="1:14" s="322" customFormat="1" x14ac:dyDescent="0.2">
      <c r="A767" s="323"/>
      <c r="B767" s="377">
        <v>610</v>
      </c>
      <c r="C767" s="221"/>
      <c r="D767" s="214" t="s">
        <v>115</v>
      </c>
      <c r="E767" s="224"/>
      <c r="F767" s="224">
        <v>33.799999999999997</v>
      </c>
      <c r="G767" s="224">
        <v>30.1</v>
      </c>
      <c r="H767" s="224">
        <v>40.299999999999997</v>
      </c>
      <c r="I767" s="224">
        <v>40.299999999999997</v>
      </c>
      <c r="J767" s="564">
        <v>42</v>
      </c>
      <c r="K767" s="224">
        <v>43.6</v>
      </c>
      <c r="L767" s="224">
        <v>43.6</v>
      </c>
      <c r="M767" s="494"/>
      <c r="N767" s="321"/>
    </row>
    <row r="768" spans="1:14" x14ac:dyDescent="0.2">
      <c r="A768" s="208"/>
      <c r="B768" s="377">
        <v>620</v>
      </c>
      <c r="C768" s="221"/>
      <c r="D768" s="214" t="s">
        <v>116</v>
      </c>
      <c r="E768" s="223"/>
      <c r="F768" s="223">
        <v>12.5</v>
      </c>
      <c r="G768" s="223">
        <v>11.1</v>
      </c>
      <c r="H768" s="223">
        <v>14.9</v>
      </c>
      <c r="I768" s="223">
        <v>15.1</v>
      </c>
      <c r="J768" s="507">
        <v>15.5</v>
      </c>
      <c r="K768" s="223">
        <v>16</v>
      </c>
      <c r="L768" s="223">
        <v>16</v>
      </c>
      <c r="M768" s="494"/>
    </row>
    <row r="769" spans="1:14" x14ac:dyDescent="0.2">
      <c r="A769" s="205"/>
      <c r="B769" s="377">
        <v>630</v>
      </c>
      <c r="C769" s="213"/>
      <c r="D769" s="214" t="s">
        <v>117</v>
      </c>
      <c r="E769" s="224"/>
      <c r="F769" s="223">
        <v>4.9000000000000004</v>
      </c>
      <c r="G769" s="223">
        <v>5.2</v>
      </c>
      <c r="H769" s="224">
        <v>2.7</v>
      </c>
      <c r="I769" s="224">
        <v>2.7</v>
      </c>
      <c r="J769" s="564">
        <v>2</v>
      </c>
      <c r="K769" s="224">
        <v>2.7</v>
      </c>
      <c r="L769" s="224">
        <v>2.7</v>
      </c>
      <c r="M769" s="494"/>
    </row>
    <row r="770" spans="1:14" s="322" customFormat="1" x14ac:dyDescent="0.2">
      <c r="A770" s="320"/>
      <c r="B770" s="278">
        <v>640</v>
      </c>
      <c r="C770" s="269"/>
      <c r="D770" s="275" t="s">
        <v>1091</v>
      </c>
      <c r="E770" s="276"/>
      <c r="F770" s="276">
        <v>0</v>
      </c>
      <c r="G770" s="276">
        <v>0</v>
      </c>
      <c r="H770" s="276">
        <v>0</v>
      </c>
      <c r="I770" s="276">
        <v>0</v>
      </c>
      <c r="J770" s="563">
        <v>0</v>
      </c>
      <c r="K770" s="276">
        <v>0</v>
      </c>
      <c r="L770" s="276">
        <v>0</v>
      </c>
      <c r="M770" s="496"/>
      <c r="N770" s="321"/>
    </row>
    <row r="771" spans="1:14" s="322" customFormat="1" ht="13.5" thickBot="1" x14ac:dyDescent="0.25">
      <c r="A771" s="320"/>
      <c r="B771" s="278">
        <v>640</v>
      </c>
      <c r="C771" s="269"/>
      <c r="D771" s="275" t="s">
        <v>610</v>
      </c>
      <c r="E771" s="276"/>
      <c r="F771" s="276">
        <v>0</v>
      </c>
      <c r="G771" s="276">
        <v>0.9</v>
      </c>
      <c r="H771" s="276">
        <v>0.6</v>
      </c>
      <c r="I771" s="276">
        <v>0.6</v>
      </c>
      <c r="J771" s="563">
        <v>0.5</v>
      </c>
      <c r="K771" s="276">
        <v>0.6</v>
      </c>
      <c r="L771" s="276">
        <v>0.6</v>
      </c>
      <c r="M771" s="496"/>
      <c r="N771" s="321"/>
    </row>
    <row r="772" spans="1:14" s="322" customFormat="1" ht="13.5" thickBot="1" x14ac:dyDescent="0.25">
      <c r="A772" s="320"/>
      <c r="B772" s="337"/>
      <c r="C772" s="338"/>
      <c r="D772" s="339" t="s">
        <v>306</v>
      </c>
      <c r="E772" s="340"/>
      <c r="F772" s="340">
        <f>SUM(F773+F780)</f>
        <v>140.5</v>
      </c>
      <c r="G772" s="340">
        <f t="shared" ref="G772:L772" si="253">SUM(G773+G780)</f>
        <v>145.6</v>
      </c>
      <c r="H772" s="340">
        <f t="shared" si="253"/>
        <v>154.60000000000002</v>
      </c>
      <c r="I772" s="340">
        <f t="shared" si="253"/>
        <v>281.3</v>
      </c>
      <c r="J772" s="340">
        <f t="shared" si="253"/>
        <v>265.39999999999998</v>
      </c>
      <c r="K772" s="340">
        <f t="shared" si="253"/>
        <v>267.70000000000005</v>
      </c>
      <c r="L772" s="340">
        <f t="shared" si="253"/>
        <v>267.70000000000005</v>
      </c>
      <c r="M772" s="515"/>
      <c r="N772" s="321"/>
    </row>
    <row r="773" spans="1:14" s="383" customFormat="1" x14ac:dyDescent="0.2">
      <c r="A773" s="517"/>
      <c r="B773" s="278"/>
      <c r="C773" s="269"/>
      <c r="D773" s="268" t="s">
        <v>797</v>
      </c>
      <c r="E773" s="276"/>
      <c r="F773" s="356">
        <f>SUM(F774:F779)</f>
        <v>65.500000000000014</v>
      </c>
      <c r="G773" s="356">
        <f t="shared" ref="G773:L773" si="254">SUM(G774:G779)</f>
        <v>67.399999999999991</v>
      </c>
      <c r="H773" s="356">
        <f t="shared" si="254"/>
        <v>69.700000000000017</v>
      </c>
      <c r="I773" s="356">
        <f t="shared" si="254"/>
        <v>122.80000000000001</v>
      </c>
      <c r="J773" s="356">
        <f t="shared" si="254"/>
        <v>119.4</v>
      </c>
      <c r="K773" s="356">
        <f t="shared" si="254"/>
        <v>119.4</v>
      </c>
      <c r="L773" s="356">
        <f t="shared" si="254"/>
        <v>119.4</v>
      </c>
      <c r="M773" s="515"/>
      <c r="N773" s="516"/>
    </row>
    <row r="774" spans="1:14" s="322" customFormat="1" x14ac:dyDescent="0.2">
      <c r="A774" s="320"/>
      <c r="B774" s="378">
        <v>610</v>
      </c>
      <c r="C774" s="335"/>
      <c r="D774" s="379" t="s">
        <v>50</v>
      </c>
      <c r="E774" s="224"/>
      <c r="F774" s="223">
        <v>32.700000000000003</v>
      </c>
      <c r="G774" s="223">
        <v>32.799999999999997</v>
      </c>
      <c r="H774" s="224">
        <v>37</v>
      </c>
      <c r="I774" s="224">
        <v>37</v>
      </c>
      <c r="J774" s="564">
        <v>47</v>
      </c>
      <c r="K774" s="224">
        <v>47</v>
      </c>
      <c r="L774" s="224">
        <v>47</v>
      </c>
      <c r="M774" s="496"/>
      <c r="N774" s="321"/>
    </row>
    <row r="775" spans="1:14" x14ac:dyDescent="0.2">
      <c r="A775" s="205"/>
      <c r="B775" s="336">
        <v>620</v>
      </c>
      <c r="C775" s="335"/>
      <c r="D775" s="379" t="s">
        <v>116</v>
      </c>
      <c r="E775" s="224"/>
      <c r="F775" s="223">
        <v>12.1</v>
      </c>
      <c r="G775" s="223">
        <v>12</v>
      </c>
      <c r="H775" s="224">
        <v>13.7</v>
      </c>
      <c r="I775" s="224">
        <v>14.3</v>
      </c>
      <c r="J775" s="564">
        <v>17.399999999999999</v>
      </c>
      <c r="K775" s="224">
        <v>17.399999999999999</v>
      </c>
      <c r="L775" s="224">
        <v>17.399999999999999</v>
      </c>
      <c r="M775" s="494"/>
    </row>
    <row r="776" spans="1:14" s="322" customFormat="1" x14ac:dyDescent="0.2">
      <c r="A776" s="320"/>
      <c r="B776" s="519">
        <v>630</v>
      </c>
      <c r="C776" s="520"/>
      <c r="D776" s="521" t="s">
        <v>117</v>
      </c>
      <c r="E776" s="522"/>
      <c r="F776" s="439">
        <v>20.3</v>
      </c>
      <c r="G776" s="223">
        <v>17.399999999999999</v>
      </c>
      <c r="H776" s="224">
        <v>18.600000000000001</v>
      </c>
      <c r="I776" s="224">
        <v>25.6</v>
      </c>
      <c r="J776" s="564">
        <v>18.7</v>
      </c>
      <c r="K776" s="224">
        <v>18.7</v>
      </c>
      <c r="L776" s="224">
        <v>18.7</v>
      </c>
      <c r="M776" s="496"/>
      <c r="N776" s="321"/>
    </row>
    <row r="777" spans="1:14" s="322" customFormat="1" x14ac:dyDescent="0.2">
      <c r="A777" s="320"/>
      <c r="B777" s="519">
        <v>630</v>
      </c>
      <c r="C777" s="520"/>
      <c r="D777" s="521" t="s">
        <v>1060</v>
      </c>
      <c r="E777" s="522"/>
      <c r="F777" s="439">
        <v>0</v>
      </c>
      <c r="G777" s="223">
        <v>1.4</v>
      </c>
      <c r="H777" s="224">
        <v>0</v>
      </c>
      <c r="I777" s="224">
        <v>36</v>
      </c>
      <c r="J777" s="564">
        <v>36</v>
      </c>
      <c r="K777" s="224">
        <v>36</v>
      </c>
      <c r="L777" s="224">
        <v>36</v>
      </c>
      <c r="M777" s="494"/>
      <c r="N777" s="321"/>
    </row>
    <row r="778" spans="1:14" s="322" customFormat="1" x14ac:dyDescent="0.2">
      <c r="A778" s="320"/>
      <c r="B778" s="519">
        <v>640</v>
      </c>
      <c r="C778" s="520"/>
      <c r="D778" s="521" t="s">
        <v>610</v>
      </c>
      <c r="E778" s="522"/>
      <c r="F778" s="439">
        <v>0.4</v>
      </c>
      <c r="G778" s="223">
        <v>3.8</v>
      </c>
      <c r="H778" s="224">
        <v>0.4</v>
      </c>
      <c r="I778" s="224">
        <v>0.4</v>
      </c>
      <c r="J778" s="564">
        <v>0.3</v>
      </c>
      <c r="K778" s="224">
        <v>0.3</v>
      </c>
      <c r="L778" s="224">
        <v>0.3</v>
      </c>
      <c r="M778" s="515"/>
      <c r="N778" s="321"/>
    </row>
    <row r="779" spans="1:14" s="463" customFormat="1" x14ac:dyDescent="0.2">
      <c r="A779" s="461">
        <v>700</v>
      </c>
      <c r="B779" s="519">
        <v>700</v>
      </c>
      <c r="C779" s="520"/>
      <c r="D779" s="559" t="s">
        <v>1159</v>
      </c>
      <c r="E779" s="522"/>
      <c r="F779" s="439">
        <v>0</v>
      </c>
      <c r="G779" s="223">
        <v>0</v>
      </c>
      <c r="H779" s="224">
        <v>0</v>
      </c>
      <c r="I779" s="224">
        <v>9.5</v>
      </c>
      <c r="J779" s="564">
        <v>0</v>
      </c>
      <c r="K779" s="224">
        <v>0</v>
      </c>
      <c r="L779" s="224">
        <v>0</v>
      </c>
      <c r="M779" s="515"/>
      <c r="N779" s="462"/>
    </row>
    <row r="780" spans="1:14" s="383" customFormat="1" x14ac:dyDescent="0.2">
      <c r="A780" s="517"/>
      <c r="B780" s="336"/>
      <c r="C780" s="335"/>
      <c r="D780" s="268" t="s">
        <v>798</v>
      </c>
      <c r="E780" s="224"/>
      <c r="F780" s="293">
        <f>SUM(F781:F785)</f>
        <v>75</v>
      </c>
      <c r="G780" s="293">
        <f t="shared" ref="G780:L780" si="255">SUM(G781:G785)</f>
        <v>78.2</v>
      </c>
      <c r="H780" s="293">
        <f t="shared" si="255"/>
        <v>84.9</v>
      </c>
      <c r="I780" s="293">
        <f t="shared" si="255"/>
        <v>158.5</v>
      </c>
      <c r="J780" s="293">
        <f t="shared" si="255"/>
        <v>146</v>
      </c>
      <c r="K780" s="293">
        <f t="shared" si="255"/>
        <v>148.30000000000001</v>
      </c>
      <c r="L780" s="293">
        <f t="shared" si="255"/>
        <v>148.30000000000001</v>
      </c>
      <c r="M780" s="515"/>
      <c r="N780" s="516"/>
    </row>
    <row r="781" spans="1:14" s="322" customFormat="1" x14ac:dyDescent="0.2">
      <c r="A781" s="320"/>
      <c r="B781" s="378">
        <v>610</v>
      </c>
      <c r="C781" s="378"/>
      <c r="D781" s="379" t="s">
        <v>50</v>
      </c>
      <c r="E781" s="224"/>
      <c r="F781" s="223">
        <v>32.700000000000003</v>
      </c>
      <c r="G781" s="223">
        <v>31.2</v>
      </c>
      <c r="H781" s="224">
        <v>39</v>
      </c>
      <c r="I781" s="224">
        <v>39</v>
      </c>
      <c r="J781" s="564">
        <v>40.6</v>
      </c>
      <c r="K781" s="224">
        <v>41.6</v>
      </c>
      <c r="L781" s="224">
        <v>41.6</v>
      </c>
      <c r="M781" s="494"/>
      <c r="N781" s="321"/>
    </row>
    <row r="782" spans="1:14" x14ac:dyDescent="0.2">
      <c r="A782" s="205"/>
      <c r="B782" s="336">
        <v>620</v>
      </c>
      <c r="C782" s="335"/>
      <c r="D782" s="379" t="s">
        <v>116</v>
      </c>
      <c r="E782" s="224"/>
      <c r="F782" s="223">
        <v>11.3</v>
      </c>
      <c r="G782" s="223">
        <v>10.4</v>
      </c>
      <c r="H782" s="224">
        <v>14.4</v>
      </c>
      <c r="I782" s="224">
        <v>15.6</v>
      </c>
      <c r="J782" s="564">
        <v>14</v>
      </c>
      <c r="K782" s="224">
        <v>14.3</v>
      </c>
      <c r="L782" s="224">
        <v>14.3</v>
      </c>
      <c r="M782" s="494"/>
    </row>
    <row r="783" spans="1:14" x14ac:dyDescent="0.2">
      <c r="A783" s="205"/>
      <c r="B783" s="336">
        <v>630</v>
      </c>
      <c r="C783" s="335"/>
      <c r="D783" s="379" t="s">
        <v>117</v>
      </c>
      <c r="E783" s="224"/>
      <c r="F783" s="223">
        <v>31</v>
      </c>
      <c r="G783" s="223">
        <v>36.1</v>
      </c>
      <c r="H783" s="223">
        <v>31</v>
      </c>
      <c r="I783" s="223">
        <v>39.299999999999997</v>
      </c>
      <c r="J783" s="507">
        <v>30</v>
      </c>
      <c r="K783" s="223">
        <v>31</v>
      </c>
      <c r="L783" s="223">
        <v>31</v>
      </c>
      <c r="M783" s="500"/>
    </row>
    <row r="784" spans="1:14" x14ac:dyDescent="0.2">
      <c r="A784" s="208"/>
      <c r="B784" s="519">
        <v>630</v>
      </c>
      <c r="C784" s="520"/>
      <c r="D784" s="521" t="s">
        <v>1060</v>
      </c>
      <c r="E784" s="523"/>
      <c r="F784" s="524">
        <v>0</v>
      </c>
      <c r="G784" s="224">
        <v>0.5</v>
      </c>
      <c r="H784" s="276">
        <v>0</v>
      </c>
      <c r="I784" s="276">
        <v>64.099999999999994</v>
      </c>
      <c r="J784" s="563">
        <v>60</v>
      </c>
      <c r="K784" s="276">
        <v>60</v>
      </c>
      <c r="L784" s="276">
        <v>60</v>
      </c>
      <c r="M784" s="500"/>
    </row>
    <row r="785" spans="1:14" ht="13.5" thickBot="1" x14ac:dyDescent="0.25">
      <c r="A785" s="208"/>
      <c r="B785" s="336">
        <v>640</v>
      </c>
      <c r="C785" s="335"/>
      <c r="D785" s="379" t="s">
        <v>610</v>
      </c>
      <c r="E785" s="270"/>
      <c r="F785" s="276">
        <v>0</v>
      </c>
      <c r="G785" s="547">
        <v>0</v>
      </c>
      <c r="H785" s="270">
        <v>0.5</v>
      </c>
      <c r="I785" s="270">
        <v>0.5</v>
      </c>
      <c r="J785" s="565">
        <v>1.4</v>
      </c>
      <c r="K785" s="270">
        <v>1.4</v>
      </c>
      <c r="L785" s="270">
        <v>1.4</v>
      </c>
      <c r="M785" s="239"/>
    </row>
    <row r="786" spans="1:14" ht="11.25" customHeight="1" thickBot="1" x14ac:dyDescent="0.25">
      <c r="A786" s="208"/>
      <c r="B786" s="411" t="s">
        <v>422</v>
      </c>
      <c r="C786" s="412"/>
      <c r="D786" s="413"/>
      <c r="E786" s="258"/>
      <c r="F786" s="260">
        <f t="shared" ref="F786" si="256">SUM(F787:F788)</f>
        <v>46.5</v>
      </c>
      <c r="G786" s="548">
        <f t="shared" ref="G786" si="257">SUM(G787:G788)</f>
        <v>39.299999999999997</v>
      </c>
      <c r="H786" s="260">
        <f t="shared" ref="H786" si="258">SUM(H787:H788)</f>
        <v>49.8</v>
      </c>
      <c r="I786" s="260">
        <f t="shared" ref="I786:L786" si="259">SUM(I787:I788)</f>
        <v>49.8</v>
      </c>
      <c r="J786" s="260">
        <f t="shared" si="259"/>
        <v>49.8</v>
      </c>
      <c r="K786" s="260">
        <f t="shared" si="259"/>
        <v>49.8</v>
      </c>
      <c r="L786" s="260">
        <f t="shared" si="259"/>
        <v>49.8</v>
      </c>
      <c r="M786" s="515"/>
    </row>
    <row r="787" spans="1:14" s="226" customFormat="1" x14ac:dyDescent="0.2">
      <c r="A787" s="205"/>
      <c r="B787" s="263"/>
      <c r="C787" s="264">
        <v>637014</v>
      </c>
      <c r="D787" s="265" t="s">
        <v>639</v>
      </c>
      <c r="E787" s="267"/>
      <c r="F787" s="266">
        <v>37.700000000000003</v>
      </c>
      <c r="G787" s="266">
        <v>31.7</v>
      </c>
      <c r="H787" s="267">
        <v>39.799999999999997</v>
      </c>
      <c r="I787" s="267">
        <v>39.799999999999997</v>
      </c>
      <c r="J787" s="567">
        <v>39.799999999999997</v>
      </c>
      <c r="K787" s="267">
        <v>39.799999999999997</v>
      </c>
      <c r="L787" s="267">
        <v>39.799999999999997</v>
      </c>
      <c r="M787" s="244"/>
      <c r="N787" s="256"/>
    </row>
    <row r="788" spans="1:14" x14ac:dyDescent="0.2">
      <c r="A788" s="208"/>
      <c r="B788" s="268"/>
      <c r="C788" s="269">
        <v>633009</v>
      </c>
      <c r="D788" s="275" t="s">
        <v>646</v>
      </c>
      <c r="E788" s="270"/>
      <c r="F788" s="276">
        <v>8.8000000000000007</v>
      </c>
      <c r="G788" s="276">
        <v>7.6</v>
      </c>
      <c r="H788" s="270">
        <v>10</v>
      </c>
      <c r="I788" s="270">
        <v>10</v>
      </c>
      <c r="J788" s="565">
        <v>10</v>
      </c>
      <c r="K788" s="270">
        <v>10</v>
      </c>
      <c r="L788" s="270">
        <v>10</v>
      </c>
      <c r="M788" s="515"/>
    </row>
    <row r="789" spans="1:14" x14ac:dyDescent="0.2">
      <c r="A789" s="208"/>
      <c r="B789" s="341"/>
      <c r="C789" s="342"/>
      <c r="D789" s="343" t="s">
        <v>241</v>
      </c>
      <c r="E789" s="344"/>
      <c r="F789" s="344">
        <f t="shared" ref="F789" si="260">SUM(F790:F793)</f>
        <v>346.2</v>
      </c>
      <c r="G789" s="344">
        <f t="shared" ref="G789" si="261">SUM(G790:G793)</f>
        <v>373.90000000000003</v>
      </c>
      <c r="H789" s="344">
        <f t="shared" ref="H789" si="262">SUM(H790:H793)</f>
        <v>402.7</v>
      </c>
      <c r="I789" s="344">
        <f t="shared" ref="I789:L789" si="263">SUM(I790:I793)</f>
        <v>403.7</v>
      </c>
      <c r="J789" s="344">
        <f t="shared" si="263"/>
        <v>440</v>
      </c>
      <c r="K789" s="344">
        <f t="shared" si="263"/>
        <v>444.1</v>
      </c>
      <c r="L789" s="344">
        <f t="shared" si="263"/>
        <v>444.1</v>
      </c>
      <c r="M789" s="515"/>
      <c r="N789" s="274"/>
    </row>
    <row r="790" spans="1:14" ht="13.5" thickBot="1" x14ac:dyDescent="0.25">
      <c r="A790" s="208"/>
      <c r="B790" s="212"/>
      <c r="C790" s="213">
        <v>610</v>
      </c>
      <c r="D790" s="214" t="s">
        <v>115</v>
      </c>
      <c r="E790" s="224"/>
      <c r="F790" s="266">
        <v>218.5</v>
      </c>
      <c r="G790" s="266">
        <v>236</v>
      </c>
      <c r="H790" s="267">
        <v>251.5</v>
      </c>
      <c r="I790" s="267">
        <v>249.1</v>
      </c>
      <c r="J790" s="567">
        <v>279.7</v>
      </c>
      <c r="K790" s="267">
        <v>279.7</v>
      </c>
      <c r="L790" s="267">
        <v>279.7</v>
      </c>
      <c r="M790" s="207"/>
    </row>
    <row r="791" spans="1:14" ht="13.5" thickBot="1" x14ac:dyDescent="0.25">
      <c r="A791" s="227"/>
      <c r="B791" s="212"/>
      <c r="C791" s="213">
        <v>620</v>
      </c>
      <c r="D791" s="214" t="s">
        <v>116</v>
      </c>
      <c r="E791" s="224"/>
      <c r="F791" s="223">
        <v>80.7</v>
      </c>
      <c r="G791" s="223">
        <v>86.6</v>
      </c>
      <c r="H791" s="224">
        <v>93</v>
      </c>
      <c r="I791" s="224">
        <v>93.1</v>
      </c>
      <c r="J791" s="564">
        <v>103.4</v>
      </c>
      <c r="K791" s="224">
        <v>103.4</v>
      </c>
      <c r="L791" s="224">
        <v>103.4</v>
      </c>
      <c r="M791" s="515"/>
    </row>
    <row r="792" spans="1:14" x14ac:dyDescent="0.2">
      <c r="A792" s="205"/>
      <c r="B792" s="212"/>
      <c r="C792" s="213">
        <v>630</v>
      </c>
      <c r="D792" s="214" t="s">
        <v>117</v>
      </c>
      <c r="E792" s="224"/>
      <c r="F792" s="276">
        <v>46</v>
      </c>
      <c r="G792" s="276">
        <v>50</v>
      </c>
      <c r="H792" s="270">
        <v>56.2</v>
      </c>
      <c r="I792" s="270">
        <v>57.1</v>
      </c>
      <c r="J792" s="565">
        <v>55</v>
      </c>
      <c r="K792" s="270">
        <v>59</v>
      </c>
      <c r="L792" s="270">
        <v>59</v>
      </c>
      <c r="M792" s="515"/>
    </row>
    <row r="793" spans="1:14" s="226" customFormat="1" x14ac:dyDescent="0.2">
      <c r="A793" s="243"/>
      <c r="B793" s="268"/>
      <c r="C793" s="269">
        <v>642</v>
      </c>
      <c r="D793" s="275" t="s">
        <v>707</v>
      </c>
      <c r="E793" s="270"/>
      <c r="F793" s="276">
        <v>1</v>
      </c>
      <c r="G793" s="276">
        <v>1.3</v>
      </c>
      <c r="H793" s="270">
        <v>2</v>
      </c>
      <c r="I793" s="270">
        <v>4.4000000000000004</v>
      </c>
      <c r="J793" s="565">
        <v>1.9</v>
      </c>
      <c r="K793" s="270">
        <v>2</v>
      </c>
      <c r="L793" s="270">
        <v>2</v>
      </c>
      <c r="M793" s="515"/>
      <c r="N793" s="256"/>
    </row>
    <row r="794" spans="1:14" x14ac:dyDescent="0.2">
      <c r="A794" s="228"/>
      <c r="B794" s="341"/>
      <c r="C794" s="342"/>
      <c r="D794" s="341" t="s">
        <v>658</v>
      </c>
      <c r="E794" s="344"/>
      <c r="F794" s="344">
        <f t="shared" ref="F794" si="264">SUM(F795:F801)</f>
        <v>386.90000000000003</v>
      </c>
      <c r="G794" s="344">
        <f t="shared" ref="G794" si="265">SUM(G795:G801)</f>
        <v>439.19999999999993</v>
      </c>
      <c r="H794" s="344">
        <f t="shared" ref="H794" si="266">SUM(H795:H801)</f>
        <v>451.7</v>
      </c>
      <c r="I794" s="344">
        <f t="shared" ref="I794:L794" si="267">SUM(I795:I801)</f>
        <v>472.09999999999997</v>
      </c>
      <c r="J794" s="344">
        <f t="shared" si="267"/>
        <v>558.5</v>
      </c>
      <c r="K794" s="344">
        <f t="shared" si="267"/>
        <v>565.19999999999993</v>
      </c>
      <c r="L794" s="344">
        <f t="shared" si="267"/>
        <v>565.19999999999993</v>
      </c>
      <c r="M794" s="494"/>
    </row>
    <row r="795" spans="1:14" x14ac:dyDescent="0.2">
      <c r="A795" s="228"/>
      <c r="B795" s="212"/>
      <c r="C795" s="213">
        <v>610</v>
      </c>
      <c r="D795" s="214" t="s">
        <v>115</v>
      </c>
      <c r="E795" s="224"/>
      <c r="F795" s="266">
        <v>218.6</v>
      </c>
      <c r="G795" s="266">
        <v>254</v>
      </c>
      <c r="H795" s="266">
        <v>272.5</v>
      </c>
      <c r="I795" s="266">
        <v>282.89999999999998</v>
      </c>
      <c r="J795" s="543">
        <v>348.2</v>
      </c>
      <c r="K795" s="266">
        <v>348.2</v>
      </c>
      <c r="L795" s="266">
        <v>348.2</v>
      </c>
      <c r="M795" s="500"/>
    </row>
    <row r="796" spans="1:14" x14ac:dyDescent="0.2">
      <c r="A796" s="228"/>
      <c r="B796" s="212"/>
      <c r="C796" s="213">
        <v>620</v>
      </c>
      <c r="D796" s="214" t="s">
        <v>116</v>
      </c>
      <c r="E796" s="224"/>
      <c r="F796" s="223">
        <v>80.8</v>
      </c>
      <c r="G796" s="223">
        <v>94</v>
      </c>
      <c r="H796" s="223">
        <v>100.7</v>
      </c>
      <c r="I796" s="223">
        <v>104.4</v>
      </c>
      <c r="J796" s="507">
        <v>128.6</v>
      </c>
      <c r="K796" s="223">
        <v>128.6</v>
      </c>
      <c r="L796" s="223">
        <v>128.6</v>
      </c>
      <c r="M796" s="500"/>
    </row>
    <row r="797" spans="1:14" x14ac:dyDescent="0.2">
      <c r="A797" s="228"/>
      <c r="B797" s="212"/>
      <c r="C797" s="213">
        <v>630</v>
      </c>
      <c r="D797" s="214" t="s">
        <v>117</v>
      </c>
      <c r="E797" s="204"/>
      <c r="F797" s="223">
        <v>70.5</v>
      </c>
      <c r="G797" s="223">
        <v>71.7</v>
      </c>
      <c r="H797" s="223">
        <v>60</v>
      </c>
      <c r="I797" s="223">
        <v>63.6</v>
      </c>
      <c r="J797" s="507">
        <v>60</v>
      </c>
      <c r="K797" s="223">
        <v>66.8</v>
      </c>
      <c r="L797" s="223">
        <v>66.8</v>
      </c>
      <c r="M797" s="515"/>
    </row>
    <row r="798" spans="1:14" x14ac:dyDescent="0.2">
      <c r="A798" s="228"/>
      <c r="B798" s="212"/>
      <c r="C798" s="213">
        <v>642015</v>
      </c>
      <c r="D798" s="214" t="s">
        <v>617</v>
      </c>
      <c r="E798" s="223"/>
      <c r="F798" s="223">
        <v>0.6</v>
      </c>
      <c r="G798" s="223">
        <v>2.4</v>
      </c>
      <c r="H798" s="223">
        <v>2</v>
      </c>
      <c r="I798" s="223">
        <v>2</v>
      </c>
      <c r="J798" s="507">
        <v>1.2</v>
      </c>
      <c r="K798" s="223">
        <v>1.1000000000000001</v>
      </c>
      <c r="L798" s="223">
        <v>1.1000000000000001</v>
      </c>
      <c r="M798" s="494"/>
    </row>
    <row r="799" spans="1:14" x14ac:dyDescent="0.2">
      <c r="A799" s="228"/>
      <c r="B799" s="212"/>
      <c r="C799" s="213">
        <v>633009</v>
      </c>
      <c r="D799" s="214" t="s">
        <v>611</v>
      </c>
      <c r="E799" s="223"/>
      <c r="F799" s="223">
        <v>0.5</v>
      </c>
      <c r="G799" s="223">
        <v>0.5</v>
      </c>
      <c r="H799" s="223">
        <v>0.5</v>
      </c>
      <c r="I799" s="223">
        <v>0.5</v>
      </c>
      <c r="J799" s="507">
        <v>0.5</v>
      </c>
      <c r="K799" s="223">
        <v>0.5</v>
      </c>
      <c r="L799" s="223">
        <v>0.5</v>
      </c>
      <c r="M799" s="494"/>
    </row>
    <row r="800" spans="1:14" x14ac:dyDescent="0.2">
      <c r="A800" s="228"/>
      <c r="B800" s="212"/>
      <c r="C800" s="213"/>
      <c r="D800" s="214" t="s">
        <v>640</v>
      </c>
      <c r="E800" s="223"/>
      <c r="F800" s="223">
        <v>4.5999999999999996</v>
      </c>
      <c r="G800" s="223">
        <v>4.2</v>
      </c>
      <c r="H800" s="223">
        <v>4.9000000000000004</v>
      </c>
      <c r="I800" s="223">
        <v>4.9000000000000004</v>
      </c>
      <c r="J800" s="507">
        <v>5</v>
      </c>
      <c r="K800" s="223">
        <v>5</v>
      </c>
      <c r="L800" s="223">
        <v>5</v>
      </c>
      <c r="M800" s="494"/>
    </row>
    <row r="801" spans="1:14" x14ac:dyDescent="0.2">
      <c r="A801" s="228"/>
      <c r="B801" s="212">
        <v>630</v>
      </c>
      <c r="C801" s="213">
        <v>633009</v>
      </c>
      <c r="D801" s="214" t="s">
        <v>608</v>
      </c>
      <c r="E801" s="223"/>
      <c r="F801" s="223">
        <v>11.3</v>
      </c>
      <c r="G801" s="223">
        <v>12.4</v>
      </c>
      <c r="H801" s="223">
        <v>11.1</v>
      </c>
      <c r="I801" s="223">
        <v>13.8</v>
      </c>
      <c r="J801" s="507">
        <v>15</v>
      </c>
      <c r="K801" s="223">
        <v>15</v>
      </c>
      <c r="L801" s="223">
        <v>15</v>
      </c>
      <c r="M801" s="494"/>
    </row>
    <row r="802" spans="1:14" x14ac:dyDescent="0.2">
      <c r="A802" s="228"/>
      <c r="B802" s="295"/>
      <c r="C802" s="296"/>
      <c r="D802" s="283" t="s">
        <v>242</v>
      </c>
      <c r="E802" s="284"/>
      <c r="F802" s="284">
        <f t="shared" ref="F802" si="268">F803+F804+F805+F806</f>
        <v>0</v>
      </c>
      <c r="G802" s="284">
        <f>G803+G804+G805</f>
        <v>0</v>
      </c>
      <c r="H802" s="284">
        <f t="shared" ref="H802" si="269">H803+H804+H805+H806</f>
        <v>0</v>
      </c>
      <c r="I802" s="284">
        <f t="shared" ref="I802:L802" si="270">I803+I804+I805+I806</f>
        <v>0</v>
      </c>
      <c r="J802" s="284">
        <f t="shared" si="270"/>
        <v>0</v>
      </c>
      <c r="K802" s="284">
        <f t="shared" si="270"/>
        <v>0</v>
      </c>
      <c r="L802" s="284">
        <f t="shared" si="270"/>
        <v>0</v>
      </c>
      <c r="M802" s="494"/>
    </row>
    <row r="803" spans="1:14" x14ac:dyDescent="0.2">
      <c r="A803" s="228"/>
      <c r="B803" s="212"/>
      <c r="C803" s="213"/>
      <c r="D803" s="214" t="s">
        <v>407</v>
      </c>
      <c r="E803" s="224"/>
      <c r="F803" s="223">
        <v>0</v>
      </c>
      <c r="G803" s="223">
        <v>0</v>
      </c>
      <c r="H803" s="224">
        <v>0</v>
      </c>
      <c r="I803" s="224">
        <v>0</v>
      </c>
      <c r="J803" s="224">
        <v>0</v>
      </c>
      <c r="K803" s="224">
        <v>0</v>
      </c>
      <c r="L803" s="224">
        <v>0</v>
      </c>
      <c r="M803" s="207"/>
    </row>
    <row r="804" spans="1:14" x14ac:dyDescent="0.2">
      <c r="A804" s="228"/>
      <c r="B804" s="212"/>
      <c r="C804" s="213"/>
      <c r="D804" s="214" t="s">
        <v>625</v>
      </c>
      <c r="E804" s="224"/>
      <c r="F804" s="223">
        <v>0</v>
      </c>
      <c r="G804" s="223">
        <v>0</v>
      </c>
      <c r="H804" s="224">
        <v>0</v>
      </c>
      <c r="I804" s="224">
        <v>0</v>
      </c>
      <c r="J804" s="224">
        <v>0</v>
      </c>
      <c r="K804" s="224">
        <v>0</v>
      </c>
      <c r="L804" s="224">
        <v>0</v>
      </c>
      <c r="M804" s="313"/>
    </row>
    <row r="805" spans="1:14" x14ac:dyDescent="0.2">
      <c r="A805" s="228"/>
      <c r="B805" s="212"/>
      <c r="C805" s="213"/>
      <c r="D805" s="214"/>
      <c r="E805" s="224"/>
      <c r="F805" s="511"/>
      <c r="G805" s="223"/>
      <c r="H805" s="224"/>
      <c r="I805" s="224"/>
      <c r="J805" s="224"/>
      <c r="K805" s="224"/>
      <c r="L805" s="224"/>
      <c r="M805" s="313"/>
    </row>
    <row r="806" spans="1:14" x14ac:dyDescent="0.2">
      <c r="A806" s="228"/>
      <c r="B806" s="212"/>
      <c r="C806" s="213"/>
      <c r="D806" s="214"/>
      <c r="E806" s="224"/>
      <c r="F806" s="511"/>
      <c r="G806" s="223"/>
      <c r="H806" s="224"/>
      <c r="I806" s="224"/>
      <c r="J806" s="224"/>
      <c r="K806" s="224"/>
      <c r="L806" s="224"/>
      <c r="M806" s="316"/>
      <c r="N806" s="317"/>
    </row>
    <row r="807" spans="1:14" x14ac:dyDescent="0.2">
      <c r="A807" s="228"/>
      <c r="B807" s="295"/>
      <c r="C807" s="296"/>
      <c r="D807" s="283" t="s">
        <v>243</v>
      </c>
      <c r="E807" s="310"/>
      <c r="F807" s="512"/>
      <c r="G807" s="382"/>
      <c r="H807" s="310"/>
      <c r="I807" s="310"/>
      <c r="J807" s="310"/>
      <c r="K807" s="310"/>
      <c r="L807" s="310"/>
      <c r="M807" s="313"/>
    </row>
    <row r="808" spans="1:14" x14ac:dyDescent="0.2">
      <c r="A808" s="228"/>
      <c r="B808" s="212"/>
      <c r="C808" s="213"/>
      <c r="D808" s="214" t="s">
        <v>244</v>
      </c>
      <c r="E808" s="223"/>
      <c r="F808" s="223">
        <f t="shared" ref="F808:L808" si="271">SUM(F5)</f>
        <v>5527</v>
      </c>
      <c r="G808" s="223">
        <f t="shared" si="271"/>
        <v>5650.2000000000007</v>
      </c>
      <c r="H808" s="223">
        <f t="shared" si="271"/>
        <v>6192.2999999999993</v>
      </c>
      <c r="I808" s="223">
        <f t="shared" si="271"/>
        <v>6619.4000000000005</v>
      </c>
      <c r="J808" s="223">
        <f t="shared" si="271"/>
        <v>6857.3</v>
      </c>
      <c r="K808" s="223">
        <f t="shared" si="271"/>
        <v>6832.7000000000007</v>
      </c>
      <c r="L808" s="223">
        <f t="shared" si="271"/>
        <v>7066.7000000000007</v>
      </c>
      <c r="M808" s="313"/>
    </row>
    <row r="809" spans="1:14" x14ac:dyDescent="0.2">
      <c r="A809" s="228"/>
      <c r="B809" s="212"/>
      <c r="C809" s="213"/>
      <c r="D809" s="214" t="s">
        <v>245</v>
      </c>
      <c r="E809" s="223"/>
      <c r="F809" s="223">
        <f t="shared" ref="F809:L809" si="272">SUM(F186)</f>
        <v>2621.0000000000005</v>
      </c>
      <c r="G809" s="223">
        <f t="shared" si="272"/>
        <v>2526</v>
      </c>
      <c r="H809" s="223">
        <f t="shared" si="272"/>
        <v>2911.2000000000003</v>
      </c>
      <c r="I809" s="223">
        <f t="shared" si="272"/>
        <v>3082.7000000000003</v>
      </c>
      <c r="J809" s="223">
        <f t="shared" si="272"/>
        <v>3152.2999999999997</v>
      </c>
      <c r="K809" s="223">
        <f t="shared" si="272"/>
        <v>3108.3</v>
      </c>
      <c r="L809" s="223">
        <f t="shared" si="272"/>
        <v>3184.2999999999997</v>
      </c>
      <c r="M809" s="313"/>
    </row>
    <row r="810" spans="1:14" x14ac:dyDescent="0.2">
      <c r="A810" s="228"/>
      <c r="B810" s="212"/>
      <c r="C810" s="213"/>
      <c r="D810" s="214" t="s">
        <v>246</v>
      </c>
      <c r="E810" s="225"/>
      <c r="F810" s="225">
        <f>SUM(F808-F809)</f>
        <v>2905.9999999999995</v>
      </c>
      <c r="G810" s="225">
        <f>SUM(G808-G809)</f>
        <v>3124.2000000000007</v>
      </c>
      <c r="H810" s="225">
        <f t="shared" ref="H810" si="273">SUM(H808-H809)</f>
        <v>3281.099999999999</v>
      </c>
      <c r="I810" s="225">
        <f t="shared" ref="I810:L810" si="274">SUM(I808-I809)</f>
        <v>3536.7000000000003</v>
      </c>
      <c r="J810" s="225">
        <f t="shared" si="274"/>
        <v>3705.0000000000005</v>
      </c>
      <c r="K810" s="225">
        <f t="shared" si="274"/>
        <v>3724.4000000000005</v>
      </c>
      <c r="L810" s="225">
        <f t="shared" si="274"/>
        <v>3882.400000000001</v>
      </c>
      <c r="M810" s="313"/>
    </row>
    <row r="811" spans="1:14" ht="13.5" thickBot="1" x14ac:dyDescent="0.25">
      <c r="A811" s="230"/>
      <c r="B811" s="212"/>
      <c r="C811" s="213"/>
      <c r="D811" s="214" t="s">
        <v>247</v>
      </c>
      <c r="E811" s="223"/>
      <c r="F811" s="223">
        <f t="shared" ref="F811:L811" si="275">SUM(F152)</f>
        <v>665.6</v>
      </c>
      <c r="G811" s="223">
        <f t="shared" si="275"/>
        <v>205.1</v>
      </c>
      <c r="H811" s="223">
        <f t="shared" si="275"/>
        <v>12</v>
      </c>
      <c r="I811" s="223">
        <f t="shared" si="275"/>
        <v>2060.6999999999998</v>
      </c>
      <c r="J811" s="223">
        <f t="shared" si="275"/>
        <v>1522.3000000000002</v>
      </c>
      <c r="K811" s="223">
        <f t="shared" si="275"/>
        <v>417</v>
      </c>
      <c r="L811" s="223">
        <f t="shared" si="275"/>
        <v>17</v>
      </c>
      <c r="M811" s="314"/>
      <c r="N811" s="314"/>
    </row>
    <row r="812" spans="1:14" x14ac:dyDescent="0.2">
      <c r="A812" s="208"/>
      <c r="B812" s="212"/>
      <c r="C812" s="213"/>
      <c r="D812" s="214" t="s">
        <v>248</v>
      </c>
      <c r="E812" s="223"/>
      <c r="F812" s="223">
        <f t="shared" ref="F812:L812" si="276">SUM(F625)</f>
        <v>217.59999999999997</v>
      </c>
      <c r="G812" s="223">
        <f t="shared" si="276"/>
        <v>624.70000000000005</v>
      </c>
      <c r="H812" s="223">
        <f t="shared" si="276"/>
        <v>443.7</v>
      </c>
      <c r="I812" s="223">
        <f t="shared" si="276"/>
        <v>3339.3999999999996</v>
      </c>
      <c r="J812" s="223">
        <f t="shared" si="276"/>
        <v>3994</v>
      </c>
      <c r="K812" s="223">
        <f t="shared" si="276"/>
        <v>203</v>
      </c>
      <c r="L812" s="223">
        <f t="shared" si="276"/>
        <v>360</v>
      </c>
      <c r="M812" s="313"/>
    </row>
    <row r="813" spans="1:14" x14ac:dyDescent="0.2">
      <c r="A813" s="208"/>
      <c r="B813" s="212"/>
      <c r="C813" s="213"/>
      <c r="D813" s="214" t="s">
        <v>249</v>
      </c>
      <c r="E813" s="225"/>
      <c r="F813" s="225">
        <f>SUM(F811-F812)</f>
        <v>448.00000000000006</v>
      </c>
      <c r="G813" s="225">
        <f>SUM(G811-G812)</f>
        <v>-419.6</v>
      </c>
      <c r="H813" s="225">
        <f t="shared" ref="H813" si="277">SUM(H811-H812)</f>
        <v>-431.7</v>
      </c>
      <c r="I813" s="225">
        <f t="shared" ref="I813:L813" si="278">SUM(I811-I812)</f>
        <v>-1278.6999999999998</v>
      </c>
      <c r="J813" s="225">
        <f t="shared" si="278"/>
        <v>-2471.6999999999998</v>
      </c>
      <c r="K813" s="225">
        <f t="shared" si="278"/>
        <v>214</v>
      </c>
      <c r="L813" s="225">
        <f t="shared" si="278"/>
        <v>-343</v>
      </c>
      <c r="M813" s="313"/>
    </row>
    <row r="814" spans="1:14" x14ac:dyDescent="0.2">
      <c r="A814" s="208"/>
      <c r="B814" s="212"/>
      <c r="C814" s="213"/>
      <c r="D814" s="214" t="s">
        <v>1168</v>
      </c>
      <c r="E814" s="225"/>
      <c r="F814" s="225">
        <f t="shared" ref="F814:I814" si="279">SUM(F178)</f>
        <v>0</v>
      </c>
      <c r="G814" s="225">
        <f t="shared" si="279"/>
        <v>0</v>
      </c>
      <c r="H814" s="225">
        <f t="shared" si="279"/>
        <v>0</v>
      </c>
      <c r="I814" s="225">
        <f t="shared" si="279"/>
        <v>0</v>
      </c>
      <c r="J814" s="225">
        <f>SUM(J178)</f>
        <v>109.89999999999999</v>
      </c>
      <c r="K814" s="225">
        <f t="shared" ref="K814:L814" si="280">SUM(K178)</f>
        <v>0</v>
      </c>
      <c r="L814" s="225">
        <f t="shared" si="280"/>
        <v>0</v>
      </c>
      <c r="M814" s="313"/>
    </row>
    <row r="815" spans="1:14" x14ac:dyDescent="0.2">
      <c r="A815" s="228"/>
      <c r="B815" s="212"/>
      <c r="C815" s="213"/>
      <c r="D815" s="214" t="s">
        <v>253</v>
      </c>
      <c r="E815" s="204"/>
      <c r="F815" s="204">
        <f t="shared" ref="F815:L815" si="281">SUM(F717)</f>
        <v>2609.6000000000004</v>
      </c>
      <c r="G815" s="204">
        <f t="shared" si="281"/>
        <v>2808.5</v>
      </c>
      <c r="H815" s="204">
        <f t="shared" si="281"/>
        <v>3016.3</v>
      </c>
      <c r="I815" s="204">
        <f t="shared" si="281"/>
        <v>3246.7</v>
      </c>
      <c r="J815" s="204">
        <f t="shared" si="281"/>
        <v>3398.2</v>
      </c>
      <c r="K815" s="204">
        <f t="shared" si="281"/>
        <v>3365.2</v>
      </c>
      <c r="L815" s="204">
        <f t="shared" si="281"/>
        <v>3366.2</v>
      </c>
      <c r="M815" s="313"/>
    </row>
    <row r="816" spans="1:14" x14ac:dyDescent="0.2">
      <c r="A816" s="228"/>
      <c r="B816" s="295"/>
      <c r="C816" s="298"/>
      <c r="D816" s="318" t="s">
        <v>754</v>
      </c>
      <c r="E816" s="285"/>
      <c r="F816" s="285">
        <f t="shared" ref="F816:L816" si="282">SUM(F810+F813-F815)</f>
        <v>744.39999999999918</v>
      </c>
      <c r="G816" s="285">
        <f t="shared" si="282"/>
        <v>-103.89999999999918</v>
      </c>
      <c r="H816" s="285">
        <f t="shared" si="282"/>
        <v>-166.900000000001</v>
      </c>
      <c r="I816" s="285">
        <f t="shared" si="282"/>
        <v>-988.69999999999936</v>
      </c>
      <c r="J816" s="285">
        <f t="shared" si="282"/>
        <v>-2164.8999999999992</v>
      </c>
      <c r="K816" s="285">
        <f t="shared" si="282"/>
        <v>573.20000000000073</v>
      </c>
      <c r="L816" s="285">
        <f t="shared" si="282"/>
        <v>173.20000000000118</v>
      </c>
      <c r="M816" s="313"/>
    </row>
    <row r="817" spans="1:14" x14ac:dyDescent="0.2">
      <c r="A817" s="229"/>
      <c r="B817" s="212"/>
      <c r="C817" s="213"/>
      <c r="D817" s="214" t="s">
        <v>269</v>
      </c>
      <c r="E817" s="224"/>
      <c r="F817" s="223">
        <v>111.3</v>
      </c>
      <c r="G817" s="223">
        <f t="shared" ref="G817:L817" si="283">G176</f>
        <v>0</v>
      </c>
      <c r="H817" s="223">
        <f t="shared" si="283"/>
        <v>0</v>
      </c>
      <c r="I817" s="223">
        <f t="shared" si="283"/>
        <v>0</v>
      </c>
      <c r="J817" s="223">
        <f t="shared" si="283"/>
        <v>0</v>
      </c>
      <c r="K817" s="223">
        <f t="shared" si="283"/>
        <v>0</v>
      </c>
      <c r="L817" s="223">
        <f t="shared" si="283"/>
        <v>0</v>
      </c>
      <c r="M817" s="313"/>
    </row>
    <row r="818" spans="1:14" x14ac:dyDescent="0.2">
      <c r="B818" s="231"/>
      <c r="C818" s="232"/>
      <c r="D818" s="233" t="s">
        <v>242</v>
      </c>
      <c r="E818" s="224"/>
      <c r="F818" s="223">
        <v>76.8</v>
      </c>
      <c r="G818" s="223">
        <f t="shared" ref="G818:L818" si="284">G802</f>
        <v>0</v>
      </c>
      <c r="H818" s="223">
        <f t="shared" si="284"/>
        <v>0</v>
      </c>
      <c r="I818" s="223">
        <f t="shared" si="284"/>
        <v>0</v>
      </c>
      <c r="J818" s="223">
        <f t="shared" si="284"/>
        <v>0</v>
      </c>
      <c r="K818" s="223">
        <f t="shared" si="284"/>
        <v>0</v>
      </c>
      <c r="L818" s="223">
        <f t="shared" si="284"/>
        <v>0</v>
      </c>
      <c r="M818" s="494"/>
    </row>
    <row r="819" spans="1:14" x14ac:dyDescent="0.2">
      <c r="A819" s="208"/>
      <c r="B819" s="212"/>
      <c r="C819" s="213"/>
      <c r="D819" s="214" t="s">
        <v>250</v>
      </c>
      <c r="E819" s="223"/>
      <c r="F819" s="223">
        <f t="shared" ref="F819:L819" si="285">SUM(F125)</f>
        <v>1342.4</v>
      </c>
      <c r="G819" s="223">
        <f t="shared" si="285"/>
        <v>893.3</v>
      </c>
      <c r="H819" s="223">
        <f t="shared" si="285"/>
        <v>607.5</v>
      </c>
      <c r="I819" s="223">
        <f t="shared" si="285"/>
        <v>1445.8000000000002</v>
      </c>
      <c r="J819" s="223">
        <f t="shared" si="285"/>
        <v>2789.8</v>
      </c>
      <c r="K819" s="223">
        <f t="shared" si="285"/>
        <v>261.60000000000002</v>
      </c>
      <c r="L819" s="223">
        <f t="shared" si="285"/>
        <v>261.60000000000002</v>
      </c>
      <c r="M819" s="494"/>
    </row>
    <row r="820" spans="1:14" ht="12.75" customHeight="1" x14ac:dyDescent="0.2">
      <c r="B820" s="212"/>
      <c r="C820" s="213"/>
      <c r="D820" s="214" t="s">
        <v>251</v>
      </c>
      <c r="E820" s="223"/>
      <c r="F820" s="223">
        <f t="shared" ref="F820:L820" si="286">SUM(F614)</f>
        <v>1230.7</v>
      </c>
      <c r="G820" s="223">
        <f t="shared" si="286"/>
        <v>297.2</v>
      </c>
      <c r="H820" s="223">
        <f t="shared" si="286"/>
        <v>440.6</v>
      </c>
      <c r="I820" s="223">
        <f t="shared" si="286"/>
        <v>457.1</v>
      </c>
      <c r="J820" s="223">
        <f t="shared" si="286"/>
        <v>734.80000000000007</v>
      </c>
      <c r="K820" s="223">
        <f t="shared" si="286"/>
        <v>834.80000000000007</v>
      </c>
      <c r="L820" s="223">
        <f t="shared" si="286"/>
        <v>434.8</v>
      </c>
      <c r="M820" s="494"/>
    </row>
    <row r="821" spans="1:14" ht="12.75" customHeight="1" x14ac:dyDescent="0.2">
      <c r="B821" s="295"/>
      <c r="C821" s="298"/>
      <c r="D821" s="318" t="s">
        <v>40</v>
      </c>
      <c r="E821" s="284"/>
      <c r="F821" s="284">
        <f>SUM(F819-F820)</f>
        <v>111.70000000000005</v>
      </c>
      <c r="G821" s="284">
        <f>SUM(G819-G820)</f>
        <v>596.09999999999991</v>
      </c>
      <c r="H821" s="284">
        <f t="shared" ref="H821" si="287">SUM(H819-H820)</f>
        <v>166.89999999999998</v>
      </c>
      <c r="I821" s="284">
        <f t="shared" ref="I821:L821" si="288">SUM(I819-I820)</f>
        <v>988.70000000000016</v>
      </c>
      <c r="J821" s="284">
        <f t="shared" si="288"/>
        <v>2055</v>
      </c>
      <c r="K821" s="284">
        <f t="shared" si="288"/>
        <v>-573.20000000000005</v>
      </c>
      <c r="L821" s="284">
        <f t="shared" si="288"/>
        <v>-173.2</v>
      </c>
      <c r="M821" s="494"/>
    </row>
    <row r="822" spans="1:14" x14ac:dyDescent="0.2">
      <c r="M822" s="494"/>
    </row>
    <row r="823" spans="1:14" x14ac:dyDescent="0.2">
      <c r="C823" s="237"/>
      <c r="D823" s="238"/>
    </row>
    <row r="824" spans="1:14" x14ac:dyDescent="0.2">
      <c r="E824" s="239" t="s">
        <v>631</v>
      </c>
      <c r="F824" s="486">
        <f t="shared" ref="F824:I824" si="289">F808+F811+F814+F819+F817</f>
        <v>7646.3</v>
      </c>
      <c r="G824" s="486">
        <f t="shared" si="289"/>
        <v>6748.6000000000013</v>
      </c>
      <c r="H824" s="486">
        <f t="shared" si="289"/>
        <v>6811.7999999999993</v>
      </c>
      <c r="I824" s="486">
        <f t="shared" si="289"/>
        <v>10125.900000000001</v>
      </c>
      <c r="J824" s="486">
        <f>J808+J811+J814+J819+J817</f>
        <v>11279.3</v>
      </c>
      <c r="K824" s="486">
        <f t="shared" ref="K824:L824" si="290">K808+K811+K819+K817</f>
        <v>7511.3000000000011</v>
      </c>
      <c r="L824" s="486">
        <f t="shared" si="290"/>
        <v>7345.3000000000011</v>
      </c>
    </row>
    <row r="825" spans="1:14" x14ac:dyDescent="0.2">
      <c r="E825" s="207" t="s">
        <v>632</v>
      </c>
      <c r="F825" s="486">
        <f t="shared" ref="F825:L825" si="291">F809+F812+F820+F815+F818</f>
        <v>6755.7000000000007</v>
      </c>
      <c r="G825" s="486">
        <f t="shared" si="291"/>
        <v>6256.4</v>
      </c>
      <c r="H825" s="486">
        <f t="shared" si="291"/>
        <v>6811.8</v>
      </c>
      <c r="I825" s="486">
        <f t="shared" si="291"/>
        <v>10125.900000000001</v>
      </c>
      <c r="J825" s="486">
        <f t="shared" si="291"/>
        <v>11279.3</v>
      </c>
      <c r="K825" s="486">
        <f t="shared" si="291"/>
        <v>7511.3</v>
      </c>
      <c r="L825" s="486">
        <f t="shared" si="291"/>
        <v>7345.2999999999993</v>
      </c>
    </row>
    <row r="826" spans="1:14" x14ac:dyDescent="0.2">
      <c r="E826" s="207" t="s">
        <v>633</v>
      </c>
      <c r="F826" s="486">
        <f>F824-F825</f>
        <v>890.59999999999945</v>
      </c>
      <c r="G826" s="249">
        <f>G824-G825</f>
        <v>492.20000000000164</v>
      </c>
      <c r="H826" s="486">
        <f t="shared" ref="H826" si="292">H824-H825</f>
        <v>0</v>
      </c>
      <c r="I826" s="486">
        <f t="shared" ref="I826:L826" si="293">I824-I825</f>
        <v>0</v>
      </c>
      <c r="J826" s="486">
        <f t="shared" si="293"/>
        <v>0</v>
      </c>
      <c r="K826" s="486">
        <f t="shared" si="293"/>
        <v>0</v>
      </c>
      <c r="L826" s="486">
        <f t="shared" si="293"/>
        <v>0</v>
      </c>
    </row>
    <row r="827" spans="1:14" x14ac:dyDescent="0.2">
      <c r="B827" s="210"/>
      <c r="E827" s="240"/>
      <c r="G827" s="248"/>
      <c r="J827" s="249"/>
    </row>
    <row r="829" spans="1:14" s="542" customFormat="1" x14ac:dyDescent="0.2">
      <c r="A829" s="537"/>
      <c r="B829" s="234"/>
      <c r="C829" s="210"/>
      <c r="D829" s="235"/>
      <c r="E829" s="207"/>
      <c r="F829" s="508"/>
      <c r="G829" s="207"/>
      <c r="H829" s="244"/>
      <c r="I829" s="244"/>
      <c r="J829" s="244"/>
      <c r="K829" s="244"/>
      <c r="L829" s="244"/>
      <c r="M829" s="499"/>
      <c r="N829" s="541"/>
    </row>
    <row r="831" spans="1:14" x14ac:dyDescent="0.2">
      <c r="B831" s="210"/>
      <c r="E831" s="240"/>
    </row>
    <row r="832" spans="1:14" x14ac:dyDescent="0.2">
      <c r="B832" s="210"/>
      <c r="E832" s="240"/>
    </row>
    <row r="833" spans="2:12" x14ac:dyDescent="0.2">
      <c r="B833" s="538"/>
      <c r="C833" s="499"/>
      <c r="D833" s="499"/>
      <c r="E833" s="499"/>
      <c r="F833" s="539"/>
      <c r="I833" s="540"/>
      <c r="J833" s="540"/>
      <c r="K833" s="540"/>
      <c r="L833" s="540"/>
    </row>
    <row r="834" spans="2:12" x14ac:dyDescent="0.2">
      <c r="B834" s="241"/>
      <c r="C834" s="384"/>
      <c r="D834" s="242"/>
      <c r="E834" s="242"/>
      <c r="G834" s="242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4" hidden="1" customWidth="1"/>
    <col min="2" max="2" width="3.28515625" style="180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1"/>
      <c r="B1" s="176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2"/>
      <c r="B2" s="177" t="s">
        <v>0</v>
      </c>
      <c r="C2" s="595" t="s">
        <v>443</v>
      </c>
      <c r="D2" s="595"/>
      <c r="E2" s="595"/>
      <c r="F2" s="18"/>
      <c r="G2" s="18"/>
      <c r="H2" s="18"/>
      <c r="I2" s="16"/>
      <c r="J2" s="16"/>
      <c r="K2" s="133"/>
      <c r="L2" s="54"/>
      <c r="M2" s="54" t="s">
        <v>440</v>
      </c>
    </row>
    <row r="3" spans="1:13" ht="29.25" customHeight="1" thickBot="1" x14ac:dyDescent="0.25">
      <c r="A3" s="162"/>
      <c r="B3" s="178"/>
      <c r="C3" s="5"/>
      <c r="D3" s="132"/>
      <c r="E3" s="596" t="s">
        <v>512</v>
      </c>
      <c r="F3" s="597"/>
      <c r="G3" s="598"/>
      <c r="H3" s="599"/>
      <c r="I3" s="159" t="s">
        <v>437</v>
      </c>
      <c r="J3" s="160">
        <v>2012</v>
      </c>
      <c r="K3" s="159" t="s">
        <v>526</v>
      </c>
      <c r="L3" s="160">
        <v>2013</v>
      </c>
      <c r="M3" s="160">
        <v>2014</v>
      </c>
    </row>
    <row r="4" spans="1:13" ht="15.75" x14ac:dyDescent="0.25">
      <c r="A4" s="161"/>
      <c r="B4" s="131" t="s">
        <v>331</v>
      </c>
      <c r="C4" s="27"/>
      <c r="D4" s="28" t="s">
        <v>442</v>
      </c>
      <c r="E4" s="55"/>
      <c r="F4" s="55"/>
      <c r="G4" s="55"/>
      <c r="H4" s="56"/>
      <c r="I4" s="55"/>
      <c r="J4" s="55"/>
      <c r="K4" s="55"/>
      <c r="L4" s="55"/>
      <c r="M4" s="55"/>
    </row>
    <row r="5" spans="1:13" x14ac:dyDescent="0.2">
      <c r="A5" s="161"/>
      <c r="B5" s="22"/>
      <c r="C5" s="22"/>
      <c r="D5" s="22" t="s">
        <v>329</v>
      </c>
      <c r="E5" s="57">
        <f t="shared" ref="E5:J5" si="0">SUM(E6+E27+E78)</f>
        <v>4507.8</v>
      </c>
      <c r="F5" s="57">
        <f t="shared" si="0"/>
        <v>333.9</v>
      </c>
      <c r="G5" s="57">
        <f t="shared" si="0"/>
        <v>333.9</v>
      </c>
      <c r="H5" s="57">
        <f t="shared" si="0"/>
        <v>333.9</v>
      </c>
      <c r="I5" s="57">
        <f t="shared" si="0"/>
        <v>4067</v>
      </c>
      <c r="J5" s="57">
        <f t="shared" si="0"/>
        <v>4657.03</v>
      </c>
      <c r="K5" s="57">
        <f>SUM(K6+K27+K78)</f>
        <v>4657.03</v>
      </c>
      <c r="L5" s="57">
        <f>SUM(L6+L27+L78)</f>
        <v>4603.5999999999995</v>
      </c>
      <c r="M5" s="57">
        <f>SUM(M6+M27+M78)</f>
        <v>4649.5999999999995</v>
      </c>
    </row>
    <row r="6" spans="1:13" x14ac:dyDescent="0.2">
      <c r="A6" s="161"/>
      <c r="B6" s="22"/>
      <c r="C6" s="22"/>
      <c r="D6" s="22" t="s">
        <v>1</v>
      </c>
      <c r="E6" s="57">
        <f t="shared" ref="E6:M6" si="1">SUM(E8+E10+E18)</f>
        <v>1757.5</v>
      </c>
      <c r="F6" s="57">
        <f t="shared" si="1"/>
        <v>333.9</v>
      </c>
      <c r="G6" s="57">
        <f t="shared" si="1"/>
        <v>333.9</v>
      </c>
      <c r="H6" s="57">
        <f t="shared" si="1"/>
        <v>333.9</v>
      </c>
      <c r="I6" s="57">
        <f t="shared" si="1"/>
        <v>2147.9</v>
      </c>
      <c r="J6" s="57">
        <f t="shared" si="1"/>
        <v>2263.9</v>
      </c>
      <c r="K6" s="57">
        <f t="shared" si="1"/>
        <v>2263.9</v>
      </c>
      <c r="L6" s="57">
        <f t="shared" si="1"/>
        <v>2263.9</v>
      </c>
      <c r="M6" s="57">
        <f t="shared" si="1"/>
        <v>2263.9</v>
      </c>
    </row>
    <row r="7" spans="1:13" x14ac:dyDescent="0.2">
      <c r="A7" s="162"/>
      <c r="B7" s="23"/>
      <c r="C7" s="24"/>
      <c r="D7" s="24"/>
      <c r="E7" s="111"/>
      <c r="F7" s="58"/>
      <c r="G7" s="58"/>
      <c r="H7" s="59"/>
      <c r="I7" s="111"/>
      <c r="J7" s="58"/>
      <c r="K7" s="58"/>
      <c r="L7" s="58"/>
      <c r="M7" s="58"/>
    </row>
    <row r="8" spans="1:13" x14ac:dyDescent="0.2">
      <c r="A8" s="161"/>
      <c r="B8" s="23">
        <v>110</v>
      </c>
      <c r="C8" s="23"/>
      <c r="D8" s="23" t="s">
        <v>2</v>
      </c>
      <c r="E8" s="112">
        <f t="shared" ref="E8:M8" si="2">SUM(E9)</f>
        <v>1490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1801.5</v>
      </c>
      <c r="J8" s="112">
        <f t="shared" si="2"/>
        <v>1866.4</v>
      </c>
      <c r="K8" s="112">
        <f t="shared" si="2"/>
        <v>1866.4</v>
      </c>
      <c r="L8" s="112">
        <f t="shared" si="2"/>
        <v>1866.4</v>
      </c>
      <c r="M8" s="112">
        <f t="shared" si="2"/>
        <v>1866.4</v>
      </c>
    </row>
    <row r="9" spans="1:13" x14ac:dyDescent="0.2">
      <c r="A9" s="162"/>
      <c r="B9" s="23">
        <v>111</v>
      </c>
      <c r="C9" s="24"/>
      <c r="D9" s="24" t="s">
        <v>320</v>
      </c>
      <c r="E9" s="113">
        <v>1490</v>
      </c>
      <c r="F9" s="63"/>
      <c r="G9" s="63"/>
      <c r="H9" s="141"/>
      <c r="I9" s="113">
        <v>1801.5</v>
      </c>
      <c r="J9" s="63">
        <v>1866.4</v>
      </c>
      <c r="K9" s="63">
        <v>1866.4</v>
      </c>
      <c r="L9" s="63">
        <v>1866.4</v>
      </c>
      <c r="M9" s="63">
        <v>1866.4</v>
      </c>
    </row>
    <row r="10" spans="1:13" x14ac:dyDescent="0.2">
      <c r="A10" s="161"/>
      <c r="B10" s="23">
        <v>120</v>
      </c>
      <c r="C10" s="23"/>
      <c r="D10" s="23" t="s">
        <v>3</v>
      </c>
      <c r="E10" s="112">
        <f t="shared" ref="E10:M10" si="3">SUM(E11:E17)</f>
        <v>100.2</v>
      </c>
      <c r="F10" s="112">
        <f t="shared" si="3"/>
        <v>164.9</v>
      </c>
      <c r="G10" s="112">
        <f t="shared" si="3"/>
        <v>164.9</v>
      </c>
      <c r="H10" s="112">
        <f t="shared" si="3"/>
        <v>164.9</v>
      </c>
      <c r="I10" s="112">
        <f t="shared" si="3"/>
        <v>164.9</v>
      </c>
      <c r="J10" s="112">
        <f t="shared" si="3"/>
        <v>189.1</v>
      </c>
      <c r="K10" s="112">
        <f t="shared" si="3"/>
        <v>189.1</v>
      </c>
      <c r="L10" s="112">
        <f t="shared" si="3"/>
        <v>189.1</v>
      </c>
      <c r="M10" s="112">
        <f t="shared" si="3"/>
        <v>189.1</v>
      </c>
    </row>
    <row r="11" spans="1:13" x14ac:dyDescent="0.2">
      <c r="A11" s="161"/>
      <c r="B11" s="23"/>
      <c r="C11" s="62">
        <v>121001</v>
      </c>
      <c r="D11" s="62" t="s">
        <v>375</v>
      </c>
      <c r="E11" s="113">
        <v>10.4</v>
      </c>
      <c r="F11" s="113">
        <v>14.8</v>
      </c>
      <c r="G11" s="113">
        <v>14.8</v>
      </c>
      <c r="H11" s="113">
        <v>14.8</v>
      </c>
      <c r="I11" s="113">
        <v>11.9</v>
      </c>
      <c r="J11" s="63">
        <v>18.8</v>
      </c>
      <c r="K11" s="63">
        <v>18.8</v>
      </c>
      <c r="L11" s="63">
        <v>18.8</v>
      </c>
      <c r="M11" s="63">
        <v>18.8</v>
      </c>
    </row>
    <row r="12" spans="1:13" x14ac:dyDescent="0.2">
      <c r="A12" s="161"/>
      <c r="B12" s="23"/>
      <c r="C12" s="62">
        <v>121001</v>
      </c>
      <c r="D12" s="62" t="s">
        <v>376</v>
      </c>
      <c r="E12" s="113">
        <v>4.3</v>
      </c>
      <c r="F12" s="113">
        <v>32.799999999999997</v>
      </c>
      <c r="G12" s="113">
        <v>32.799999999999997</v>
      </c>
      <c r="H12" s="113">
        <v>32.799999999999997</v>
      </c>
      <c r="I12" s="113">
        <v>16.8</v>
      </c>
      <c r="J12" s="63">
        <v>34.799999999999997</v>
      </c>
      <c r="K12" s="63">
        <v>34.799999999999997</v>
      </c>
      <c r="L12" s="63">
        <v>34.799999999999997</v>
      </c>
      <c r="M12" s="63">
        <v>34.799999999999997</v>
      </c>
    </row>
    <row r="13" spans="1:13" x14ac:dyDescent="0.2">
      <c r="A13" s="161"/>
      <c r="B13" s="23"/>
      <c r="C13" s="62">
        <v>121002</v>
      </c>
      <c r="D13" s="24" t="s">
        <v>377</v>
      </c>
      <c r="E13" s="113">
        <v>30.5</v>
      </c>
      <c r="F13" s="113">
        <v>39.5</v>
      </c>
      <c r="G13" s="113">
        <v>39.5</v>
      </c>
      <c r="H13" s="113">
        <v>39.5</v>
      </c>
      <c r="I13" s="113">
        <v>34.9</v>
      </c>
      <c r="J13" s="63">
        <v>41</v>
      </c>
      <c r="K13" s="63">
        <v>41</v>
      </c>
      <c r="L13" s="63">
        <v>41</v>
      </c>
      <c r="M13" s="63">
        <v>41</v>
      </c>
    </row>
    <row r="14" spans="1:13" x14ac:dyDescent="0.2">
      <c r="A14" s="162"/>
      <c r="B14" s="23"/>
      <c r="C14" s="24">
        <v>121002</v>
      </c>
      <c r="D14" s="24" t="s">
        <v>378</v>
      </c>
      <c r="E14" s="113">
        <v>39.799999999999997</v>
      </c>
      <c r="F14" s="113">
        <v>70</v>
      </c>
      <c r="G14" s="113">
        <v>70</v>
      </c>
      <c r="H14" s="113">
        <v>70</v>
      </c>
      <c r="I14" s="113">
        <v>56.6</v>
      </c>
      <c r="J14" s="63">
        <v>71</v>
      </c>
      <c r="K14" s="63">
        <v>71</v>
      </c>
      <c r="L14" s="63">
        <v>71</v>
      </c>
      <c r="M14" s="63">
        <v>71</v>
      </c>
    </row>
    <row r="15" spans="1:13" x14ac:dyDescent="0.2">
      <c r="A15" s="162"/>
      <c r="B15" s="23"/>
      <c r="C15" s="24">
        <v>121003</v>
      </c>
      <c r="D15" s="24" t="s">
        <v>379</v>
      </c>
      <c r="E15" s="113">
        <v>4.0999999999999996</v>
      </c>
      <c r="F15" s="113">
        <v>5.5</v>
      </c>
      <c r="G15" s="113">
        <v>5.5</v>
      </c>
      <c r="H15" s="113">
        <v>5.5</v>
      </c>
      <c r="I15" s="113">
        <v>4.9000000000000004</v>
      </c>
      <c r="J15" s="63">
        <v>6</v>
      </c>
      <c r="K15" s="63">
        <v>6</v>
      </c>
      <c r="L15" s="63">
        <v>6</v>
      </c>
      <c r="M15" s="63">
        <v>6</v>
      </c>
    </row>
    <row r="16" spans="1:13" x14ac:dyDescent="0.2">
      <c r="A16" s="162"/>
      <c r="B16" s="23"/>
      <c r="C16" s="24">
        <v>121003</v>
      </c>
      <c r="D16" s="24" t="s">
        <v>380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2.2000000000000002</v>
      </c>
      <c r="J16" s="63">
        <v>3.3</v>
      </c>
      <c r="K16" s="63">
        <v>3.3</v>
      </c>
      <c r="L16" s="63">
        <v>3.3</v>
      </c>
      <c r="M16" s="63">
        <v>3.3</v>
      </c>
    </row>
    <row r="17" spans="1:13" x14ac:dyDescent="0.2">
      <c r="A17" s="162"/>
      <c r="B17" s="23"/>
      <c r="C17" s="24">
        <v>121003</v>
      </c>
      <c r="D17" s="24" t="s">
        <v>388</v>
      </c>
      <c r="E17" s="181">
        <v>9.1999999999999993</v>
      </c>
      <c r="F17" s="181">
        <v>0</v>
      </c>
      <c r="G17" s="181">
        <v>0</v>
      </c>
      <c r="H17" s="181">
        <v>0</v>
      </c>
      <c r="I17" s="181">
        <v>37.6</v>
      </c>
      <c r="J17" s="63">
        <v>14.2</v>
      </c>
      <c r="K17" s="63">
        <v>14.2</v>
      </c>
      <c r="L17" s="63">
        <v>14.2</v>
      </c>
      <c r="M17" s="63">
        <v>14.2</v>
      </c>
    </row>
    <row r="18" spans="1:13" x14ac:dyDescent="0.2">
      <c r="A18" s="161"/>
      <c r="B18" s="23">
        <v>130</v>
      </c>
      <c r="C18" s="23"/>
      <c r="D18" s="23" t="s">
        <v>4</v>
      </c>
      <c r="E18" s="112">
        <f t="shared" ref="E18:M18" si="4">SUM(E19)</f>
        <v>167.3</v>
      </c>
      <c r="F18" s="112">
        <f t="shared" si="4"/>
        <v>169</v>
      </c>
      <c r="G18" s="112">
        <f t="shared" si="4"/>
        <v>169</v>
      </c>
      <c r="H18" s="112">
        <f t="shared" si="4"/>
        <v>169</v>
      </c>
      <c r="I18" s="112">
        <f t="shared" si="4"/>
        <v>181.5</v>
      </c>
      <c r="J18" s="112">
        <f t="shared" si="4"/>
        <v>208.4</v>
      </c>
      <c r="K18" s="112">
        <f t="shared" si="4"/>
        <v>208.4</v>
      </c>
      <c r="L18" s="112">
        <f t="shared" si="4"/>
        <v>208.4</v>
      </c>
      <c r="M18" s="112">
        <f t="shared" si="4"/>
        <v>208.4</v>
      </c>
    </row>
    <row r="19" spans="1:13" x14ac:dyDescent="0.2">
      <c r="A19" s="162"/>
      <c r="B19" s="23">
        <v>133</v>
      </c>
      <c r="C19" s="24"/>
      <c r="D19" s="24" t="s">
        <v>321</v>
      </c>
      <c r="E19" s="116">
        <f t="shared" ref="E19:M19" si="5">SUM(E20:E26)</f>
        <v>167.3</v>
      </c>
      <c r="F19" s="116">
        <f t="shared" si="5"/>
        <v>169</v>
      </c>
      <c r="G19" s="116">
        <f t="shared" si="5"/>
        <v>169</v>
      </c>
      <c r="H19" s="116">
        <f t="shared" si="5"/>
        <v>169</v>
      </c>
      <c r="I19" s="116">
        <f t="shared" si="5"/>
        <v>181.5</v>
      </c>
      <c r="J19" s="116">
        <f t="shared" si="5"/>
        <v>208.4</v>
      </c>
      <c r="K19" s="116">
        <f t="shared" si="5"/>
        <v>208.4</v>
      </c>
      <c r="L19" s="116">
        <f t="shared" si="5"/>
        <v>208.4</v>
      </c>
      <c r="M19" s="116">
        <f t="shared" si="5"/>
        <v>208.4</v>
      </c>
    </row>
    <row r="20" spans="1:13" x14ac:dyDescent="0.2">
      <c r="A20" s="162"/>
      <c r="B20" s="23"/>
      <c r="C20" s="24">
        <v>133001</v>
      </c>
      <c r="D20" s="24" t="s">
        <v>5</v>
      </c>
      <c r="E20" s="113">
        <v>2.9</v>
      </c>
      <c r="F20" s="63"/>
      <c r="G20" s="63"/>
      <c r="H20" s="64"/>
      <c r="I20" s="113">
        <v>4.2</v>
      </c>
      <c r="J20" s="63">
        <v>4.8</v>
      </c>
      <c r="K20" s="63">
        <v>4.8</v>
      </c>
      <c r="L20" s="63">
        <v>4.8</v>
      </c>
      <c r="M20" s="63">
        <v>4.8</v>
      </c>
    </row>
    <row r="21" spans="1:13" x14ac:dyDescent="0.2">
      <c r="A21" s="162"/>
      <c r="B21" s="23"/>
      <c r="C21" s="24">
        <v>133003</v>
      </c>
      <c r="D21" s="24" t="s">
        <v>410</v>
      </c>
      <c r="E21" s="113">
        <v>0</v>
      </c>
      <c r="F21" s="63"/>
      <c r="G21" s="63"/>
      <c r="H21" s="64"/>
      <c r="I21" s="113">
        <v>0.3</v>
      </c>
      <c r="J21" s="63">
        <v>0.2</v>
      </c>
      <c r="K21" s="63">
        <v>0.2</v>
      </c>
      <c r="L21" s="63">
        <v>0.2</v>
      </c>
      <c r="M21" s="63">
        <v>0.2</v>
      </c>
    </row>
    <row r="22" spans="1:13" x14ac:dyDescent="0.2">
      <c r="A22" s="162"/>
      <c r="B22" s="23"/>
      <c r="C22" s="24">
        <v>133006</v>
      </c>
      <c r="D22" s="24" t="s">
        <v>415</v>
      </c>
      <c r="E22" s="113">
        <v>0</v>
      </c>
      <c r="F22" s="63"/>
      <c r="G22" s="63"/>
      <c r="H22" s="64"/>
      <c r="I22" s="113">
        <v>1.2</v>
      </c>
      <c r="J22" s="63">
        <v>1.4</v>
      </c>
      <c r="K22" s="63">
        <v>1.4</v>
      </c>
      <c r="L22" s="63">
        <v>1.4</v>
      </c>
      <c r="M22" s="63">
        <v>1.4</v>
      </c>
    </row>
    <row r="23" spans="1:13" x14ac:dyDescent="0.2">
      <c r="A23" s="162"/>
      <c r="B23" s="23"/>
      <c r="C23" s="24">
        <v>133012</v>
      </c>
      <c r="D23" s="24" t="s">
        <v>6</v>
      </c>
      <c r="E23" s="113">
        <v>9.6999999999999993</v>
      </c>
      <c r="F23" s="63"/>
      <c r="G23" s="63"/>
      <c r="H23" s="64"/>
      <c r="I23" s="113">
        <v>6.8</v>
      </c>
      <c r="J23" s="63">
        <v>7</v>
      </c>
      <c r="K23" s="63">
        <v>7</v>
      </c>
      <c r="L23" s="63">
        <v>7</v>
      </c>
      <c r="M23" s="63">
        <v>7</v>
      </c>
    </row>
    <row r="24" spans="1:13" x14ac:dyDescent="0.2">
      <c r="A24" s="162"/>
      <c r="B24" s="23"/>
      <c r="C24" s="24">
        <v>133013</v>
      </c>
      <c r="D24" s="24" t="s">
        <v>381</v>
      </c>
      <c r="E24" s="113">
        <v>106.7</v>
      </c>
      <c r="F24" s="113">
        <v>93.2</v>
      </c>
      <c r="G24" s="113">
        <v>93.2</v>
      </c>
      <c r="H24" s="113">
        <v>93.2</v>
      </c>
      <c r="I24" s="113">
        <v>93.2</v>
      </c>
      <c r="J24" s="63">
        <v>110</v>
      </c>
      <c r="K24" s="63">
        <v>110</v>
      </c>
      <c r="L24" s="63">
        <v>110</v>
      </c>
      <c r="M24" s="63">
        <v>110</v>
      </c>
    </row>
    <row r="25" spans="1:13" x14ac:dyDescent="0.2">
      <c r="A25" s="162"/>
      <c r="B25" s="23"/>
      <c r="C25" s="24">
        <v>133013</v>
      </c>
      <c r="D25" s="24" t="s">
        <v>382</v>
      </c>
      <c r="E25" s="113">
        <v>48</v>
      </c>
      <c r="F25" s="113">
        <v>38</v>
      </c>
      <c r="G25" s="113">
        <v>38</v>
      </c>
      <c r="H25" s="113">
        <v>38</v>
      </c>
      <c r="I25" s="113">
        <v>38</v>
      </c>
      <c r="J25" s="63">
        <v>50</v>
      </c>
      <c r="K25" s="63">
        <v>50</v>
      </c>
      <c r="L25" s="63">
        <v>50</v>
      </c>
      <c r="M25" s="63">
        <v>50</v>
      </c>
    </row>
    <row r="26" spans="1:13" x14ac:dyDescent="0.2">
      <c r="A26" s="162"/>
      <c r="B26" s="23"/>
      <c r="C26" s="24">
        <v>133013</v>
      </c>
      <c r="D26" s="24" t="s">
        <v>388</v>
      </c>
      <c r="E26" s="113">
        <v>0</v>
      </c>
      <c r="F26" s="113">
        <v>37.799999999999997</v>
      </c>
      <c r="G26" s="113">
        <v>37.799999999999997</v>
      </c>
      <c r="H26" s="113">
        <v>37.799999999999997</v>
      </c>
      <c r="I26" s="113">
        <v>37.799999999999997</v>
      </c>
      <c r="J26" s="63">
        <v>35</v>
      </c>
      <c r="K26" s="63">
        <v>35</v>
      </c>
      <c r="L26" s="63">
        <v>35</v>
      </c>
      <c r="M26" s="63">
        <v>35</v>
      </c>
    </row>
    <row r="27" spans="1:13" x14ac:dyDescent="0.2">
      <c r="A27" s="161"/>
      <c r="B27" s="128"/>
      <c r="C27" s="128"/>
      <c r="D27" s="128" t="s">
        <v>7</v>
      </c>
      <c r="E27" s="114">
        <f t="shared" ref="E27:M27" si="6">SUM(E28+E38+E44+E46+E68+E70)</f>
        <v>1010.4</v>
      </c>
      <c r="F27" s="114">
        <f t="shared" si="6"/>
        <v>0</v>
      </c>
      <c r="G27" s="114">
        <f t="shared" si="6"/>
        <v>0</v>
      </c>
      <c r="H27" s="114">
        <f t="shared" si="6"/>
        <v>0</v>
      </c>
      <c r="I27" s="114">
        <f t="shared" si="6"/>
        <v>299.70000000000005</v>
      </c>
      <c r="J27" s="114">
        <f t="shared" si="6"/>
        <v>516.19999999999993</v>
      </c>
      <c r="K27" s="114">
        <f t="shared" si="6"/>
        <v>516.19999999999993</v>
      </c>
      <c r="L27" s="114">
        <f t="shared" si="6"/>
        <v>516.19999999999993</v>
      </c>
      <c r="M27" s="114">
        <f t="shared" si="6"/>
        <v>516.19999999999993</v>
      </c>
    </row>
    <row r="28" spans="1:13" x14ac:dyDescent="0.2">
      <c r="A28" s="161"/>
      <c r="B28" s="23">
        <v>210</v>
      </c>
      <c r="C28" s="23"/>
      <c r="D28" s="23" t="s">
        <v>8</v>
      </c>
      <c r="E28" s="112">
        <f t="shared" ref="E28:M28" si="7">SUM(E29:E37)</f>
        <v>811.4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12">
        <f t="shared" si="7"/>
        <v>102.4</v>
      </c>
      <c r="J28" s="112">
        <f t="shared" si="7"/>
        <v>319</v>
      </c>
      <c r="K28" s="112">
        <f t="shared" si="7"/>
        <v>319</v>
      </c>
      <c r="L28" s="112">
        <f t="shared" si="7"/>
        <v>319</v>
      </c>
      <c r="M28" s="112">
        <f t="shared" si="7"/>
        <v>319</v>
      </c>
    </row>
    <row r="29" spans="1:13" x14ac:dyDescent="0.2">
      <c r="A29" s="162"/>
      <c r="B29" s="23"/>
      <c r="C29" s="24">
        <v>211003</v>
      </c>
      <c r="D29" s="24" t="s">
        <v>316</v>
      </c>
      <c r="E29" s="113">
        <v>0</v>
      </c>
      <c r="F29" s="63"/>
      <c r="G29" s="63"/>
      <c r="H29" s="64"/>
      <c r="I29" s="11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x14ac:dyDescent="0.2">
      <c r="A30" s="162"/>
      <c r="B30" s="23"/>
      <c r="C30" s="24">
        <v>211003</v>
      </c>
      <c r="D30" s="24" t="s">
        <v>317</v>
      </c>
      <c r="E30" s="113">
        <v>2.1</v>
      </c>
      <c r="F30" s="63"/>
      <c r="G30" s="63"/>
      <c r="H30" s="64"/>
      <c r="I30" s="113">
        <v>6.2</v>
      </c>
      <c r="J30" s="63">
        <v>6.2</v>
      </c>
      <c r="K30" s="63">
        <v>6.2</v>
      </c>
      <c r="L30" s="63">
        <v>6.2</v>
      </c>
      <c r="M30" s="63">
        <v>6.2</v>
      </c>
    </row>
    <row r="31" spans="1:13" x14ac:dyDescent="0.2">
      <c r="A31" s="162"/>
      <c r="B31" s="23"/>
      <c r="C31" s="24">
        <v>212002</v>
      </c>
      <c r="D31" s="24" t="s">
        <v>318</v>
      </c>
      <c r="E31" s="113">
        <v>49.6</v>
      </c>
      <c r="F31" s="63"/>
      <c r="G31" s="63"/>
      <c r="H31" s="64"/>
      <c r="I31" s="113">
        <v>35.5</v>
      </c>
      <c r="J31" s="63">
        <v>31.5</v>
      </c>
      <c r="K31" s="63">
        <v>31.5</v>
      </c>
      <c r="L31" s="63">
        <v>31.5</v>
      </c>
      <c r="M31" s="63">
        <v>31.5</v>
      </c>
    </row>
    <row r="32" spans="1:13" x14ac:dyDescent="0.2">
      <c r="A32" s="162"/>
      <c r="B32" s="23"/>
      <c r="C32" s="24">
        <v>2120031</v>
      </c>
      <c r="D32" s="24" t="s">
        <v>484</v>
      </c>
      <c r="E32" s="113">
        <v>15.6</v>
      </c>
      <c r="F32" s="63"/>
      <c r="G32" s="63"/>
      <c r="H32" s="64"/>
      <c r="I32" s="113">
        <v>12.9</v>
      </c>
      <c r="J32" s="63">
        <v>12.8</v>
      </c>
      <c r="K32" s="63">
        <v>12.8</v>
      </c>
      <c r="L32" s="63">
        <v>12.8</v>
      </c>
      <c r="M32" s="63">
        <v>12.8</v>
      </c>
    </row>
    <row r="33" spans="1:13" x14ac:dyDescent="0.2">
      <c r="A33" s="162"/>
      <c r="B33" s="23"/>
      <c r="C33" s="24">
        <v>2120032</v>
      </c>
      <c r="D33" s="24" t="s">
        <v>487</v>
      </c>
      <c r="E33" s="113">
        <v>0</v>
      </c>
      <c r="F33" s="63"/>
      <c r="G33" s="63"/>
      <c r="H33" s="141"/>
      <c r="I33" s="113">
        <v>1.9</v>
      </c>
      <c r="J33" s="63">
        <v>180</v>
      </c>
      <c r="K33" s="63">
        <v>180</v>
      </c>
      <c r="L33" s="63">
        <v>180</v>
      </c>
      <c r="M33" s="63">
        <v>180</v>
      </c>
    </row>
    <row r="34" spans="1:13" x14ac:dyDescent="0.2">
      <c r="A34" s="162"/>
      <c r="B34" s="23"/>
      <c r="C34" s="24">
        <v>2120033</v>
      </c>
      <c r="D34" s="24" t="s">
        <v>488</v>
      </c>
      <c r="E34" s="121">
        <v>0</v>
      </c>
      <c r="F34" s="63"/>
      <c r="G34" s="65"/>
      <c r="H34" s="141"/>
      <c r="I34" s="121">
        <v>0.8</v>
      </c>
      <c r="J34" s="65">
        <v>30</v>
      </c>
      <c r="K34" s="65">
        <v>30</v>
      </c>
      <c r="L34" s="65">
        <v>30</v>
      </c>
      <c r="M34" s="65">
        <v>30</v>
      </c>
    </row>
    <row r="35" spans="1:13" x14ac:dyDescent="0.2">
      <c r="A35" s="162"/>
      <c r="B35" s="23"/>
      <c r="C35" s="24">
        <v>212003</v>
      </c>
      <c r="D35" s="24" t="s">
        <v>489</v>
      </c>
      <c r="E35" s="121">
        <v>0</v>
      </c>
      <c r="F35" s="63"/>
      <c r="G35" s="65"/>
      <c r="H35" s="141"/>
      <c r="I35" s="121">
        <v>0</v>
      </c>
      <c r="J35" s="65">
        <v>9.6</v>
      </c>
      <c r="K35" s="65">
        <v>9.6</v>
      </c>
      <c r="L35" s="65">
        <v>9.6</v>
      </c>
      <c r="M35" s="65">
        <v>9.6</v>
      </c>
    </row>
    <row r="36" spans="1:13" x14ac:dyDescent="0.2">
      <c r="A36" s="162"/>
      <c r="B36" s="23"/>
      <c r="C36" s="24">
        <v>2120034</v>
      </c>
      <c r="D36" s="24" t="s">
        <v>349</v>
      </c>
      <c r="E36" s="121">
        <v>633</v>
      </c>
      <c r="F36" s="63"/>
      <c r="G36" s="65"/>
      <c r="H36" s="141"/>
      <c r="I36" s="121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 x14ac:dyDescent="0.2">
      <c r="A37" s="162"/>
      <c r="B37" s="23"/>
      <c r="C37" s="24">
        <v>212004</v>
      </c>
      <c r="D37" s="24" t="s">
        <v>319</v>
      </c>
      <c r="E37" s="121">
        <v>111.1</v>
      </c>
      <c r="F37" s="63"/>
      <c r="G37" s="65"/>
      <c r="H37" s="141"/>
      <c r="I37" s="121">
        <v>45.1</v>
      </c>
      <c r="J37" s="65">
        <v>48.9</v>
      </c>
      <c r="K37" s="65">
        <v>48.9</v>
      </c>
      <c r="L37" s="65">
        <v>48.9</v>
      </c>
      <c r="M37" s="65">
        <v>48.9</v>
      </c>
    </row>
    <row r="38" spans="1:13" x14ac:dyDescent="0.2">
      <c r="A38" s="161"/>
      <c r="B38" s="23">
        <v>220</v>
      </c>
      <c r="C38" s="23"/>
      <c r="D38" s="23" t="s">
        <v>9</v>
      </c>
      <c r="E38" s="112">
        <f t="shared" ref="E38:M38" si="8">SUM(E39:E43)</f>
        <v>91</v>
      </c>
      <c r="F38" s="112">
        <f t="shared" si="8"/>
        <v>0</v>
      </c>
      <c r="G38" s="112">
        <f t="shared" si="8"/>
        <v>0</v>
      </c>
      <c r="H38" s="112">
        <f t="shared" si="8"/>
        <v>0</v>
      </c>
      <c r="I38" s="112">
        <f t="shared" si="8"/>
        <v>76.7</v>
      </c>
      <c r="J38" s="112">
        <f t="shared" si="8"/>
        <v>65.7</v>
      </c>
      <c r="K38" s="112">
        <f t="shared" si="8"/>
        <v>65.7</v>
      </c>
      <c r="L38" s="112">
        <f t="shared" si="8"/>
        <v>65.7</v>
      </c>
      <c r="M38" s="112">
        <f t="shared" si="8"/>
        <v>65.7</v>
      </c>
    </row>
    <row r="39" spans="1:13" x14ac:dyDescent="0.2">
      <c r="A39" s="162"/>
      <c r="B39" s="23"/>
      <c r="C39" s="24">
        <v>2210041</v>
      </c>
      <c r="D39" s="24" t="s">
        <v>10</v>
      </c>
      <c r="E39" s="113">
        <v>10.8</v>
      </c>
      <c r="F39" s="63"/>
      <c r="G39" s="63"/>
      <c r="H39" s="64"/>
      <c r="I39" s="113">
        <v>10.1</v>
      </c>
      <c r="J39" s="63">
        <v>10.5</v>
      </c>
      <c r="K39" s="63">
        <v>10.5</v>
      </c>
      <c r="L39" s="63">
        <v>10.5</v>
      </c>
      <c r="M39" s="63">
        <v>10.5</v>
      </c>
    </row>
    <row r="40" spans="1:13" x14ac:dyDescent="0.2">
      <c r="A40" s="162"/>
      <c r="B40" s="23"/>
      <c r="C40" s="24">
        <v>2210042</v>
      </c>
      <c r="D40" s="24" t="s">
        <v>11</v>
      </c>
      <c r="E40" s="113">
        <v>0</v>
      </c>
      <c r="F40" s="63"/>
      <c r="G40" s="63"/>
      <c r="H40" s="64"/>
      <c r="I40" s="11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x14ac:dyDescent="0.2">
      <c r="A41" s="162"/>
      <c r="B41" s="23"/>
      <c r="C41" s="24">
        <v>2210043</v>
      </c>
      <c r="D41" s="24" t="s">
        <v>12</v>
      </c>
      <c r="E41" s="113">
        <v>0.7</v>
      </c>
      <c r="F41" s="63"/>
      <c r="G41" s="63"/>
      <c r="H41" s="64"/>
      <c r="I41" s="113">
        <v>2.6</v>
      </c>
      <c r="J41" s="63">
        <v>2.6</v>
      </c>
      <c r="K41" s="63">
        <v>2.6</v>
      </c>
      <c r="L41" s="63">
        <v>2.6</v>
      </c>
      <c r="M41" s="63">
        <v>2.6</v>
      </c>
    </row>
    <row r="42" spans="1:13" x14ac:dyDescent="0.2">
      <c r="A42" s="162"/>
      <c r="B42" s="23"/>
      <c r="C42" s="24">
        <v>2210044</v>
      </c>
      <c r="D42" s="24" t="s">
        <v>13</v>
      </c>
      <c r="E42" s="113">
        <v>77.599999999999994</v>
      </c>
      <c r="F42" s="63"/>
      <c r="G42" s="63"/>
      <c r="H42" s="64"/>
      <c r="I42" s="113">
        <v>61.7</v>
      </c>
      <c r="J42" s="63">
        <v>50.8</v>
      </c>
      <c r="K42" s="63">
        <v>50.8</v>
      </c>
      <c r="L42" s="63">
        <v>50.8</v>
      </c>
      <c r="M42" s="63">
        <v>50.8</v>
      </c>
    </row>
    <row r="43" spans="1:13" x14ac:dyDescent="0.2">
      <c r="A43" s="162"/>
      <c r="B43" s="23"/>
      <c r="C43" s="24">
        <v>2210045</v>
      </c>
      <c r="D43" s="24" t="s">
        <v>14</v>
      </c>
      <c r="E43" s="113">
        <v>1.9</v>
      </c>
      <c r="F43" s="63"/>
      <c r="G43" s="63"/>
      <c r="H43" s="64"/>
      <c r="I43" s="113">
        <v>2.2999999999999998</v>
      </c>
      <c r="J43" s="63">
        <v>1.8</v>
      </c>
      <c r="K43" s="63">
        <v>1.8</v>
      </c>
      <c r="L43" s="63">
        <v>1.8</v>
      </c>
      <c r="M43" s="63">
        <v>1.8</v>
      </c>
    </row>
    <row r="44" spans="1:13" x14ac:dyDescent="0.2">
      <c r="A44" s="161"/>
      <c r="B44" s="23"/>
      <c r="C44" s="23"/>
      <c r="D44" s="23" t="s">
        <v>15</v>
      </c>
      <c r="E44" s="112">
        <f>SUM(E45)</f>
        <v>3.3</v>
      </c>
      <c r="F44" s="112">
        <f t="shared" ref="F44:M44" si="9">SUM(F45)</f>
        <v>0</v>
      </c>
      <c r="G44" s="112">
        <f t="shared" si="9"/>
        <v>0</v>
      </c>
      <c r="H44" s="112">
        <f t="shared" si="9"/>
        <v>0</v>
      </c>
      <c r="I44" s="112">
        <f>SUM(I45)</f>
        <v>1.3</v>
      </c>
      <c r="J44" s="112">
        <f t="shared" si="9"/>
        <v>1.5</v>
      </c>
      <c r="K44" s="112">
        <f t="shared" si="9"/>
        <v>1.5</v>
      </c>
      <c r="L44" s="112">
        <f t="shared" si="9"/>
        <v>1.5</v>
      </c>
      <c r="M44" s="112">
        <f t="shared" si="9"/>
        <v>1.5</v>
      </c>
    </row>
    <row r="45" spans="1:13" x14ac:dyDescent="0.2">
      <c r="A45" s="162"/>
      <c r="B45" s="23"/>
      <c r="C45" s="24">
        <v>222003</v>
      </c>
      <c r="D45" s="24" t="s">
        <v>288</v>
      </c>
      <c r="E45" s="113">
        <v>3.3</v>
      </c>
      <c r="F45" s="63"/>
      <c r="G45" s="63"/>
      <c r="H45" s="64"/>
      <c r="I45" s="113">
        <v>1.3</v>
      </c>
      <c r="J45" s="63">
        <v>1.5</v>
      </c>
      <c r="K45" s="63">
        <v>1.5</v>
      </c>
      <c r="L45" s="63">
        <v>1.5</v>
      </c>
      <c r="M45" s="63">
        <v>1.5</v>
      </c>
    </row>
    <row r="46" spans="1:13" x14ac:dyDescent="0.2">
      <c r="A46" s="161"/>
      <c r="B46" s="23"/>
      <c r="C46" s="23"/>
      <c r="D46" s="23" t="s">
        <v>16</v>
      </c>
      <c r="E46" s="112">
        <f t="shared" ref="E46:M46" si="10">SUM(E47:E67)</f>
        <v>64.400000000000006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74.2</v>
      </c>
      <c r="J46" s="112">
        <f t="shared" si="10"/>
        <v>90.09999999999998</v>
      </c>
      <c r="K46" s="112">
        <f t="shared" si="10"/>
        <v>90.09999999999998</v>
      </c>
      <c r="L46" s="112">
        <f t="shared" si="10"/>
        <v>90.09999999999998</v>
      </c>
      <c r="M46" s="112">
        <f t="shared" si="10"/>
        <v>90.09999999999998</v>
      </c>
    </row>
    <row r="47" spans="1:13" x14ac:dyDescent="0.2">
      <c r="A47" s="162"/>
      <c r="B47" s="23"/>
      <c r="C47" s="24">
        <v>2230011</v>
      </c>
      <c r="D47" s="24" t="s">
        <v>486</v>
      </c>
      <c r="E47" s="113">
        <v>0.3</v>
      </c>
      <c r="F47" s="63"/>
      <c r="G47" s="63"/>
      <c r="H47" s="64"/>
      <c r="I47" s="113">
        <v>1.2</v>
      </c>
      <c r="J47" s="63">
        <v>1</v>
      </c>
      <c r="K47" s="63">
        <v>1</v>
      </c>
      <c r="L47" s="63">
        <v>1</v>
      </c>
      <c r="M47" s="63">
        <v>1</v>
      </c>
    </row>
    <row r="48" spans="1:13" x14ac:dyDescent="0.2">
      <c r="A48" s="162"/>
      <c r="B48" s="23"/>
      <c r="C48" s="24">
        <v>2230012</v>
      </c>
      <c r="D48" s="24" t="s">
        <v>17</v>
      </c>
      <c r="E48" s="113">
        <v>0.4</v>
      </c>
      <c r="F48" s="63"/>
      <c r="G48" s="63"/>
      <c r="H48" s="64"/>
      <c r="I48" s="113">
        <v>0.6</v>
      </c>
      <c r="J48" s="63">
        <v>0.6</v>
      </c>
      <c r="K48" s="63">
        <v>0.6</v>
      </c>
      <c r="L48" s="63">
        <v>0.6</v>
      </c>
      <c r="M48" s="63">
        <v>0.6</v>
      </c>
    </row>
    <row r="49" spans="1:13" x14ac:dyDescent="0.2">
      <c r="A49" s="162"/>
      <c r="B49" s="23"/>
      <c r="C49" s="24">
        <v>2230013</v>
      </c>
      <c r="D49" s="24" t="s">
        <v>353</v>
      </c>
      <c r="E49" s="113">
        <v>3.7</v>
      </c>
      <c r="F49" s="63"/>
      <c r="G49" s="63"/>
      <c r="H49" s="64"/>
      <c r="I49" s="113">
        <v>4.8</v>
      </c>
      <c r="J49" s="63">
        <v>5</v>
      </c>
      <c r="K49" s="63">
        <v>5</v>
      </c>
      <c r="L49" s="63">
        <v>5</v>
      </c>
      <c r="M49" s="63">
        <v>5</v>
      </c>
    </row>
    <row r="50" spans="1:13" x14ac:dyDescent="0.2">
      <c r="A50" s="162"/>
      <c r="B50" s="23"/>
      <c r="C50" s="24">
        <v>2230014</v>
      </c>
      <c r="D50" s="24" t="s">
        <v>18</v>
      </c>
      <c r="E50" s="113">
        <v>0</v>
      </c>
      <c r="F50" s="63"/>
      <c r="G50" s="63"/>
      <c r="H50" s="64"/>
      <c r="I50" s="113">
        <v>0.5</v>
      </c>
      <c r="J50" s="63">
        <v>0.3</v>
      </c>
      <c r="K50" s="63">
        <v>0.3</v>
      </c>
      <c r="L50" s="63">
        <v>0.3</v>
      </c>
      <c r="M50" s="63">
        <v>0.3</v>
      </c>
    </row>
    <row r="51" spans="1:13" x14ac:dyDescent="0.2">
      <c r="A51" s="162"/>
      <c r="B51" s="23"/>
      <c r="C51" s="24">
        <v>2230016</v>
      </c>
      <c r="D51" s="24" t="s">
        <v>257</v>
      </c>
      <c r="E51" s="113">
        <v>6.7</v>
      </c>
      <c r="F51" s="63"/>
      <c r="G51" s="63"/>
      <c r="H51" s="64"/>
      <c r="I51" s="113">
        <v>3.2</v>
      </c>
      <c r="J51" s="63">
        <v>4.0999999999999996</v>
      </c>
      <c r="K51" s="63">
        <v>4.0999999999999996</v>
      </c>
      <c r="L51" s="63">
        <v>4.0999999999999996</v>
      </c>
      <c r="M51" s="63">
        <v>4.0999999999999996</v>
      </c>
    </row>
    <row r="52" spans="1:13" x14ac:dyDescent="0.2">
      <c r="A52" s="162"/>
      <c r="B52" s="23"/>
      <c r="C52" s="24">
        <v>2230019</v>
      </c>
      <c r="D52" s="24" t="s">
        <v>255</v>
      </c>
      <c r="E52" s="113">
        <v>0</v>
      </c>
      <c r="F52" s="63"/>
      <c r="G52" s="63"/>
      <c r="H52" s="64"/>
      <c r="I52" s="11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162"/>
      <c r="B53" s="23"/>
      <c r="C53" s="24">
        <v>22300110</v>
      </c>
      <c r="D53" s="24" t="s">
        <v>256</v>
      </c>
      <c r="E53" s="113">
        <v>3.4</v>
      </c>
      <c r="F53" s="63"/>
      <c r="G53" s="63"/>
      <c r="H53" s="64"/>
      <c r="I53" s="113">
        <v>6.2</v>
      </c>
      <c r="J53" s="63">
        <v>6</v>
      </c>
      <c r="K53" s="63">
        <v>6</v>
      </c>
      <c r="L53" s="63">
        <v>6</v>
      </c>
      <c r="M53" s="63">
        <v>6</v>
      </c>
    </row>
    <row r="54" spans="1:13" x14ac:dyDescent="0.2">
      <c r="A54" s="162"/>
      <c r="B54" s="23"/>
      <c r="C54" s="24">
        <v>2230017</v>
      </c>
      <c r="D54" s="24" t="s">
        <v>19</v>
      </c>
      <c r="E54" s="113">
        <v>3.8</v>
      </c>
      <c r="F54" s="63"/>
      <c r="G54" s="63"/>
      <c r="H54" s="64"/>
      <c r="I54" s="113">
        <v>3.4</v>
      </c>
      <c r="J54" s="63">
        <v>3.1</v>
      </c>
      <c r="K54" s="63">
        <v>3.1</v>
      </c>
      <c r="L54" s="63">
        <v>3.1</v>
      </c>
      <c r="M54" s="63">
        <v>3.1</v>
      </c>
    </row>
    <row r="55" spans="1:13" x14ac:dyDescent="0.2">
      <c r="A55" s="162"/>
      <c r="B55" s="23"/>
      <c r="C55" s="24">
        <v>2230018</v>
      </c>
      <c r="D55" s="24" t="s">
        <v>20</v>
      </c>
      <c r="E55" s="113">
        <v>11</v>
      </c>
      <c r="F55" s="63"/>
      <c r="G55" s="63"/>
      <c r="H55" s="64"/>
      <c r="I55" s="113">
        <v>14.1</v>
      </c>
      <c r="J55" s="63">
        <v>14.9</v>
      </c>
      <c r="K55" s="63">
        <v>14.9</v>
      </c>
      <c r="L55" s="63">
        <v>14.9</v>
      </c>
      <c r="M55" s="63">
        <v>14.9</v>
      </c>
    </row>
    <row r="56" spans="1:13" x14ac:dyDescent="0.2">
      <c r="A56" s="162"/>
      <c r="B56" s="23"/>
      <c r="C56" s="24">
        <v>22300110</v>
      </c>
      <c r="D56" s="24" t="s">
        <v>21</v>
      </c>
      <c r="E56" s="113">
        <v>9</v>
      </c>
      <c r="F56" s="63"/>
      <c r="G56" s="63"/>
      <c r="H56" s="64"/>
      <c r="I56" s="113">
        <v>6.5</v>
      </c>
      <c r="J56" s="63">
        <v>10</v>
      </c>
      <c r="K56" s="63">
        <v>10</v>
      </c>
      <c r="L56" s="63">
        <v>10</v>
      </c>
      <c r="M56" s="63">
        <v>10</v>
      </c>
    </row>
    <row r="57" spans="1:13" x14ac:dyDescent="0.2">
      <c r="A57" s="162"/>
      <c r="B57" s="23"/>
      <c r="C57" s="24">
        <v>22300112</v>
      </c>
      <c r="D57" s="24" t="s">
        <v>22</v>
      </c>
      <c r="E57" s="113">
        <v>3.6</v>
      </c>
      <c r="F57" s="63"/>
      <c r="G57" s="63"/>
      <c r="H57" s="64"/>
      <c r="I57" s="113">
        <v>2.5</v>
      </c>
      <c r="J57" s="63">
        <v>1</v>
      </c>
      <c r="K57" s="63">
        <v>1</v>
      </c>
      <c r="L57" s="63">
        <v>1</v>
      </c>
      <c r="M57" s="63">
        <v>1</v>
      </c>
    </row>
    <row r="58" spans="1:13" x14ac:dyDescent="0.2">
      <c r="A58" s="162"/>
      <c r="B58" s="23"/>
      <c r="C58" s="24">
        <v>22300121</v>
      </c>
      <c r="D58" s="24" t="s">
        <v>23</v>
      </c>
      <c r="E58" s="113">
        <v>1.2</v>
      </c>
      <c r="F58" s="63"/>
      <c r="G58" s="63"/>
      <c r="H58" s="64"/>
      <c r="I58" s="113">
        <v>0.2</v>
      </c>
      <c r="J58" s="63">
        <v>0.5</v>
      </c>
      <c r="K58" s="63">
        <v>0.5</v>
      </c>
      <c r="L58" s="63">
        <v>0.5</v>
      </c>
      <c r="M58" s="63">
        <v>0.5</v>
      </c>
    </row>
    <row r="59" spans="1:13" x14ac:dyDescent="0.2">
      <c r="A59" s="162"/>
      <c r="B59" s="23"/>
      <c r="C59" s="24">
        <v>2230021</v>
      </c>
      <c r="D59" s="24" t="s">
        <v>383</v>
      </c>
      <c r="E59" s="113">
        <v>1.2</v>
      </c>
      <c r="F59" s="63"/>
      <c r="G59" s="63"/>
      <c r="H59" s="64"/>
      <c r="I59" s="113">
        <v>1.9</v>
      </c>
      <c r="J59" s="63">
        <v>2.9</v>
      </c>
      <c r="K59" s="63">
        <v>2.9</v>
      </c>
      <c r="L59" s="63">
        <v>2.9</v>
      </c>
      <c r="M59" s="63">
        <v>2.9</v>
      </c>
    </row>
    <row r="60" spans="1:13" x14ac:dyDescent="0.2">
      <c r="A60" s="162"/>
      <c r="B60" s="23"/>
      <c r="C60" s="24">
        <v>2230022</v>
      </c>
      <c r="D60" s="24" t="s">
        <v>384</v>
      </c>
      <c r="E60" s="113">
        <v>0.7</v>
      </c>
      <c r="F60" s="63"/>
      <c r="G60" s="63"/>
      <c r="H60" s="64"/>
      <c r="I60" s="113">
        <v>0.9</v>
      </c>
      <c r="J60" s="63">
        <v>1.3</v>
      </c>
      <c r="K60" s="63">
        <v>1.3</v>
      </c>
      <c r="L60" s="63">
        <v>1.3</v>
      </c>
      <c r="M60" s="63">
        <v>1.3</v>
      </c>
    </row>
    <row r="61" spans="1:13" x14ac:dyDescent="0.2">
      <c r="A61" s="162"/>
      <c r="B61" s="23"/>
      <c r="C61" s="24">
        <v>2230023</v>
      </c>
      <c r="D61" s="24" t="s">
        <v>385</v>
      </c>
      <c r="E61" s="113">
        <v>0.5</v>
      </c>
      <c r="F61" s="63"/>
      <c r="G61" s="63"/>
      <c r="H61" s="64"/>
      <c r="I61" s="113">
        <v>1</v>
      </c>
      <c r="J61" s="63">
        <v>1.8</v>
      </c>
      <c r="K61" s="63">
        <v>1.8</v>
      </c>
      <c r="L61" s="63">
        <v>1.8</v>
      </c>
      <c r="M61" s="63">
        <v>1.8</v>
      </c>
    </row>
    <row r="62" spans="1:13" x14ac:dyDescent="0.2">
      <c r="A62" s="162"/>
      <c r="B62" s="23"/>
      <c r="C62" s="24">
        <v>223002</v>
      </c>
      <c r="D62" s="24" t="s">
        <v>405</v>
      </c>
      <c r="E62" s="113">
        <v>1.2</v>
      </c>
      <c r="F62" s="63"/>
      <c r="G62" s="65"/>
      <c r="H62" s="64"/>
      <c r="I62" s="113">
        <v>1.6</v>
      </c>
      <c r="J62" s="63">
        <v>1.5</v>
      </c>
      <c r="K62" s="63">
        <v>1.5</v>
      </c>
      <c r="L62" s="63">
        <v>1.5</v>
      </c>
      <c r="M62" s="63">
        <v>1.5</v>
      </c>
    </row>
    <row r="63" spans="1:13" x14ac:dyDescent="0.2">
      <c r="A63" s="162"/>
      <c r="B63" s="23"/>
      <c r="C63" s="24">
        <v>223002</v>
      </c>
      <c r="D63" s="24" t="s">
        <v>406</v>
      </c>
      <c r="E63" s="113">
        <v>1.4</v>
      </c>
      <c r="F63" s="63"/>
      <c r="G63" s="63"/>
      <c r="H63" s="64"/>
      <c r="I63" s="113">
        <v>0.8</v>
      </c>
      <c r="J63" s="63">
        <v>0.8</v>
      </c>
      <c r="K63" s="63">
        <v>0.8</v>
      </c>
      <c r="L63" s="63">
        <v>0.8</v>
      </c>
      <c r="M63" s="63">
        <v>0.8</v>
      </c>
    </row>
    <row r="64" spans="1:13" x14ac:dyDescent="0.2">
      <c r="A64" s="162"/>
      <c r="B64" s="23"/>
      <c r="C64" s="24">
        <v>223002</v>
      </c>
      <c r="D64" s="24" t="s">
        <v>386</v>
      </c>
      <c r="E64" s="113">
        <v>11.9</v>
      </c>
      <c r="F64" s="63"/>
      <c r="G64" s="63"/>
      <c r="H64" s="64"/>
      <c r="I64" s="113">
        <v>18.7</v>
      </c>
      <c r="J64" s="63">
        <v>28.7</v>
      </c>
      <c r="K64" s="63">
        <v>28.7</v>
      </c>
      <c r="L64" s="63">
        <v>28.7</v>
      </c>
      <c r="M64" s="63">
        <v>28.7</v>
      </c>
    </row>
    <row r="65" spans="1:13" x14ac:dyDescent="0.2">
      <c r="A65" s="162"/>
      <c r="B65" s="23"/>
      <c r="C65" s="24">
        <v>223002</v>
      </c>
      <c r="D65" s="24" t="s">
        <v>387</v>
      </c>
      <c r="E65" s="113">
        <v>1.6</v>
      </c>
      <c r="F65" s="63"/>
      <c r="G65" s="63"/>
      <c r="H65" s="64"/>
      <c r="I65" s="113">
        <v>1.4</v>
      </c>
      <c r="J65" s="63">
        <v>1.3</v>
      </c>
      <c r="K65" s="63">
        <v>1.3</v>
      </c>
      <c r="L65" s="63">
        <v>1.3</v>
      </c>
      <c r="M65" s="63">
        <v>1.3</v>
      </c>
    </row>
    <row r="66" spans="1:13" x14ac:dyDescent="0.2">
      <c r="A66" s="162"/>
      <c r="B66" s="23"/>
      <c r="C66" s="24">
        <v>223004</v>
      </c>
      <c r="D66" s="24" t="s">
        <v>423</v>
      </c>
      <c r="E66" s="113">
        <v>0</v>
      </c>
      <c r="F66" s="63"/>
      <c r="G66" s="63"/>
      <c r="H66" s="64"/>
      <c r="I66" s="113">
        <v>1.9</v>
      </c>
      <c r="J66" s="63">
        <v>2</v>
      </c>
      <c r="K66" s="63">
        <v>2</v>
      </c>
      <c r="L66" s="63">
        <v>2</v>
      </c>
      <c r="M66" s="63">
        <v>2</v>
      </c>
    </row>
    <row r="67" spans="1:13" x14ac:dyDescent="0.2">
      <c r="A67" s="162"/>
      <c r="B67" s="23"/>
      <c r="C67" s="24">
        <v>229005</v>
      </c>
      <c r="D67" s="24" t="s">
        <v>354</v>
      </c>
      <c r="E67" s="113">
        <v>2.8</v>
      </c>
      <c r="F67" s="63"/>
      <c r="G67" s="63"/>
      <c r="H67" s="64"/>
      <c r="I67" s="113">
        <v>2.8</v>
      </c>
      <c r="J67" s="63">
        <v>3.3</v>
      </c>
      <c r="K67" s="63">
        <v>3.3</v>
      </c>
      <c r="L67" s="63">
        <v>3.3</v>
      </c>
      <c r="M67" s="63">
        <v>3.3</v>
      </c>
    </row>
    <row r="68" spans="1:13" x14ac:dyDescent="0.2">
      <c r="A68" s="161"/>
      <c r="B68" s="23">
        <v>240</v>
      </c>
      <c r="C68" s="23"/>
      <c r="D68" s="23" t="s">
        <v>24</v>
      </c>
      <c r="E68" s="112">
        <f>SUM(E69)</f>
        <v>0.6</v>
      </c>
      <c r="F68" s="112">
        <f t="shared" ref="F68:M68" si="11">SUM(F69)</f>
        <v>0</v>
      </c>
      <c r="G68" s="112">
        <f t="shared" si="11"/>
        <v>0</v>
      </c>
      <c r="H68" s="112">
        <f t="shared" si="11"/>
        <v>0</v>
      </c>
      <c r="I68" s="112">
        <f>SUM(I69)</f>
        <v>0.4</v>
      </c>
      <c r="J68" s="112">
        <f t="shared" si="11"/>
        <v>0.4</v>
      </c>
      <c r="K68" s="112">
        <f t="shared" si="11"/>
        <v>0.4</v>
      </c>
      <c r="L68" s="112">
        <f t="shared" si="11"/>
        <v>0.4</v>
      </c>
      <c r="M68" s="112">
        <f t="shared" si="11"/>
        <v>0.4</v>
      </c>
    </row>
    <row r="69" spans="1:13" x14ac:dyDescent="0.2">
      <c r="A69" s="162"/>
      <c r="B69" s="23">
        <v>242</v>
      </c>
      <c r="C69" s="24"/>
      <c r="D69" s="24" t="s">
        <v>25</v>
      </c>
      <c r="E69" s="113">
        <v>0.6</v>
      </c>
      <c r="F69" s="63"/>
      <c r="G69" s="63"/>
      <c r="H69" s="64"/>
      <c r="I69" s="113">
        <v>0.4</v>
      </c>
      <c r="J69" s="63">
        <v>0.4</v>
      </c>
      <c r="K69" s="63">
        <v>0.4</v>
      </c>
      <c r="L69" s="63">
        <v>0.4</v>
      </c>
      <c r="M69" s="63">
        <v>0.4</v>
      </c>
    </row>
    <row r="70" spans="1:13" x14ac:dyDescent="0.2">
      <c r="A70" s="161"/>
      <c r="B70" s="23">
        <v>290</v>
      </c>
      <c r="C70" s="23"/>
      <c r="D70" s="23" t="s">
        <v>26</v>
      </c>
      <c r="E70" s="112">
        <f>SUM(E71)</f>
        <v>39.700000000000003</v>
      </c>
      <c r="F70" s="112">
        <f t="shared" ref="F70:M70" si="12">SUM(F71)</f>
        <v>0</v>
      </c>
      <c r="G70" s="112">
        <f t="shared" si="12"/>
        <v>0</v>
      </c>
      <c r="H70" s="112">
        <f t="shared" si="12"/>
        <v>0</v>
      </c>
      <c r="I70" s="112">
        <f>SUM(I71)</f>
        <v>44.699999999999996</v>
      </c>
      <c r="J70" s="112">
        <f t="shared" si="12"/>
        <v>39.5</v>
      </c>
      <c r="K70" s="112">
        <f t="shared" si="12"/>
        <v>39.5</v>
      </c>
      <c r="L70" s="112">
        <f t="shared" si="12"/>
        <v>39.5</v>
      </c>
      <c r="M70" s="112">
        <f t="shared" si="12"/>
        <v>39.5</v>
      </c>
    </row>
    <row r="71" spans="1:13" x14ac:dyDescent="0.2">
      <c r="A71" s="161"/>
      <c r="B71" s="23">
        <v>292</v>
      </c>
      <c r="C71" s="23"/>
      <c r="D71" s="23" t="s">
        <v>27</v>
      </c>
      <c r="E71" s="112">
        <f t="shared" ref="E71:M71" si="13">SUM(E72:E77)</f>
        <v>39.700000000000003</v>
      </c>
      <c r="F71" s="112">
        <f t="shared" si="13"/>
        <v>0</v>
      </c>
      <c r="G71" s="112">
        <f t="shared" si="13"/>
        <v>0</v>
      </c>
      <c r="H71" s="112">
        <f t="shared" si="13"/>
        <v>0</v>
      </c>
      <c r="I71" s="112">
        <f t="shared" si="13"/>
        <v>44.699999999999996</v>
      </c>
      <c r="J71" s="112">
        <f t="shared" si="13"/>
        <v>39.5</v>
      </c>
      <c r="K71" s="112">
        <f t="shared" si="13"/>
        <v>39.5</v>
      </c>
      <c r="L71" s="112">
        <f t="shared" si="13"/>
        <v>39.5</v>
      </c>
      <c r="M71" s="112">
        <f t="shared" si="13"/>
        <v>39.5</v>
      </c>
    </row>
    <row r="72" spans="1:13" x14ac:dyDescent="0.2">
      <c r="A72" s="163"/>
      <c r="B72" s="62"/>
      <c r="C72" s="62">
        <v>292006</v>
      </c>
      <c r="D72" s="62" t="s">
        <v>424</v>
      </c>
      <c r="E72" s="113">
        <v>0</v>
      </c>
      <c r="F72" s="63"/>
      <c r="G72" s="63"/>
      <c r="H72" s="64"/>
      <c r="I72" s="113">
        <v>0.4</v>
      </c>
      <c r="J72" s="63">
        <v>0</v>
      </c>
      <c r="K72" s="63">
        <v>0</v>
      </c>
      <c r="L72" s="63">
        <v>0</v>
      </c>
      <c r="M72" s="63">
        <v>0</v>
      </c>
    </row>
    <row r="73" spans="1:13" x14ac:dyDescent="0.2">
      <c r="A73" s="162"/>
      <c r="B73" s="23"/>
      <c r="C73" s="24">
        <v>292008</v>
      </c>
      <c r="D73" s="24" t="s">
        <v>28</v>
      </c>
      <c r="E73" s="113">
        <v>20</v>
      </c>
      <c r="F73" s="63"/>
      <c r="G73" s="63"/>
      <c r="H73" s="64"/>
      <c r="I73" s="113">
        <v>24.4</v>
      </c>
      <c r="J73" s="63">
        <v>25</v>
      </c>
      <c r="K73" s="63">
        <v>25</v>
      </c>
      <c r="L73" s="63">
        <v>25</v>
      </c>
      <c r="M73" s="63">
        <v>25</v>
      </c>
    </row>
    <row r="74" spans="1:13" x14ac:dyDescent="0.2">
      <c r="A74" s="162"/>
      <c r="B74" s="23"/>
      <c r="C74" s="24">
        <v>292009</v>
      </c>
      <c r="D74" s="24" t="s">
        <v>425</v>
      </c>
      <c r="E74" s="113">
        <v>0</v>
      </c>
      <c r="F74" s="63"/>
      <c r="G74" s="63"/>
      <c r="H74" s="64"/>
      <c r="I74" s="113">
        <v>4</v>
      </c>
      <c r="J74" s="63">
        <v>4</v>
      </c>
      <c r="K74" s="63">
        <v>4</v>
      </c>
      <c r="L74" s="63">
        <v>4</v>
      </c>
      <c r="M74" s="63">
        <v>4</v>
      </c>
    </row>
    <row r="75" spans="1:13" x14ac:dyDescent="0.2">
      <c r="A75" s="162"/>
      <c r="B75" s="23"/>
      <c r="C75" s="24">
        <v>292017</v>
      </c>
      <c r="D75" s="24" t="s">
        <v>355</v>
      </c>
      <c r="E75" s="113">
        <v>1.1000000000000001</v>
      </c>
      <c r="F75" s="63"/>
      <c r="G75" s="63"/>
      <c r="H75" s="64"/>
      <c r="I75" s="113">
        <v>3.2</v>
      </c>
      <c r="J75" s="63">
        <v>0</v>
      </c>
      <c r="K75" s="63">
        <v>0</v>
      </c>
      <c r="L75" s="63">
        <v>0</v>
      </c>
      <c r="M75" s="63">
        <v>0</v>
      </c>
    </row>
    <row r="76" spans="1:13" x14ac:dyDescent="0.2">
      <c r="A76" s="162"/>
      <c r="B76" s="23"/>
      <c r="C76" s="24">
        <v>2920271</v>
      </c>
      <c r="D76" s="24" t="s">
        <v>302</v>
      </c>
      <c r="E76" s="113">
        <v>9.5</v>
      </c>
      <c r="F76" s="63"/>
      <c r="G76" s="63"/>
      <c r="H76" s="64"/>
      <c r="I76" s="113">
        <v>9.6999999999999993</v>
      </c>
      <c r="J76" s="63">
        <v>10</v>
      </c>
      <c r="K76" s="63">
        <v>10</v>
      </c>
      <c r="L76" s="63">
        <v>10</v>
      </c>
      <c r="M76" s="63">
        <v>10</v>
      </c>
    </row>
    <row r="77" spans="1:13" x14ac:dyDescent="0.2">
      <c r="A77" s="162"/>
      <c r="B77" s="23"/>
      <c r="C77" s="24">
        <v>2920272</v>
      </c>
      <c r="D77" s="24" t="s">
        <v>258</v>
      </c>
      <c r="E77" s="113">
        <v>9.1</v>
      </c>
      <c r="F77" s="63"/>
      <c r="G77" s="63"/>
      <c r="H77" s="64"/>
      <c r="I77" s="113">
        <v>3</v>
      </c>
      <c r="J77" s="63">
        <v>0.5</v>
      </c>
      <c r="K77" s="63">
        <v>0.5</v>
      </c>
      <c r="L77" s="63">
        <v>0.5</v>
      </c>
      <c r="M77" s="63">
        <v>0.5</v>
      </c>
    </row>
    <row r="78" spans="1:13" x14ac:dyDescent="0.2">
      <c r="A78" s="161"/>
      <c r="B78" s="128"/>
      <c r="C78" s="128"/>
      <c r="D78" s="128" t="s">
        <v>29</v>
      </c>
      <c r="E78" s="117">
        <f t="shared" ref="E78:M78" si="14">SUM(E79:E110)</f>
        <v>1739.9</v>
      </c>
      <c r="F78" s="117">
        <f t="shared" si="14"/>
        <v>0</v>
      </c>
      <c r="G78" s="117">
        <f t="shared" si="14"/>
        <v>0</v>
      </c>
      <c r="H78" s="117">
        <f t="shared" si="14"/>
        <v>0</v>
      </c>
      <c r="I78" s="117">
        <f t="shared" si="14"/>
        <v>1619.3999999999999</v>
      </c>
      <c r="J78" s="117">
        <f t="shared" si="14"/>
        <v>1876.9299999999996</v>
      </c>
      <c r="K78" s="117">
        <f t="shared" si="14"/>
        <v>1876.9299999999996</v>
      </c>
      <c r="L78" s="117">
        <f t="shared" si="14"/>
        <v>1823.4999999999998</v>
      </c>
      <c r="M78" s="117">
        <f t="shared" si="14"/>
        <v>1869.4999999999998</v>
      </c>
    </row>
    <row r="79" spans="1:13" x14ac:dyDescent="0.2">
      <c r="A79" s="162"/>
      <c r="B79" s="23">
        <v>311</v>
      </c>
      <c r="C79" s="24">
        <v>3111</v>
      </c>
      <c r="D79" s="24" t="s">
        <v>285</v>
      </c>
      <c r="E79" s="113">
        <v>4</v>
      </c>
      <c r="F79" s="63"/>
      <c r="G79" s="63"/>
      <c r="H79" s="64"/>
      <c r="I79" s="113">
        <v>8.3000000000000007</v>
      </c>
      <c r="J79" s="63">
        <v>10</v>
      </c>
      <c r="K79" s="63">
        <v>10</v>
      </c>
      <c r="L79" s="63">
        <v>10</v>
      </c>
      <c r="M79" s="63">
        <v>10</v>
      </c>
    </row>
    <row r="80" spans="1:13" x14ac:dyDescent="0.2">
      <c r="A80" s="162"/>
      <c r="B80" s="23"/>
      <c r="C80" s="24">
        <v>3112</v>
      </c>
      <c r="D80" s="24" t="s">
        <v>286</v>
      </c>
      <c r="E80" s="113">
        <v>2.2000000000000002</v>
      </c>
      <c r="F80" s="63"/>
      <c r="G80" s="63"/>
      <c r="H80" s="64"/>
      <c r="I80" s="113">
        <v>4.3</v>
      </c>
      <c r="J80" s="63">
        <v>5</v>
      </c>
      <c r="K80" s="63">
        <v>5</v>
      </c>
      <c r="L80" s="63">
        <v>5</v>
      </c>
      <c r="M80" s="63">
        <v>5</v>
      </c>
    </row>
    <row r="81" spans="1:13" x14ac:dyDescent="0.2">
      <c r="A81" s="162"/>
      <c r="B81" s="23"/>
      <c r="C81" s="24">
        <v>3113</v>
      </c>
      <c r="D81" s="24" t="s">
        <v>30</v>
      </c>
      <c r="E81" s="113">
        <v>28.5</v>
      </c>
      <c r="F81" s="63"/>
      <c r="G81" s="63"/>
      <c r="H81" s="64"/>
      <c r="I81" s="113">
        <v>28.9</v>
      </c>
      <c r="J81" s="63">
        <v>28.9</v>
      </c>
      <c r="K81" s="63">
        <v>28.9</v>
      </c>
      <c r="L81" s="63">
        <v>28.9</v>
      </c>
      <c r="M81" s="63">
        <v>28.9</v>
      </c>
    </row>
    <row r="82" spans="1:13" x14ac:dyDescent="0.2">
      <c r="A82" s="162"/>
      <c r="B82" s="23"/>
      <c r="C82" s="24">
        <v>3114</v>
      </c>
      <c r="D82" s="24" t="s">
        <v>510</v>
      </c>
      <c r="E82" s="113">
        <v>8</v>
      </c>
      <c r="F82" s="63"/>
      <c r="G82" s="63"/>
      <c r="H82" s="64"/>
      <c r="I82" s="113">
        <v>0.3</v>
      </c>
      <c r="J82" s="63">
        <v>0</v>
      </c>
      <c r="K82" s="63">
        <v>0</v>
      </c>
      <c r="L82" s="63">
        <v>0</v>
      </c>
      <c r="M82" s="63">
        <v>0</v>
      </c>
    </row>
    <row r="83" spans="1:13" x14ac:dyDescent="0.2">
      <c r="A83" s="162"/>
      <c r="B83" s="23"/>
      <c r="C83" s="24">
        <v>3119</v>
      </c>
      <c r="D83" s="24" t="s">
        <v>327</v>
      </c>
      <c r="E83" s="121">
        <v>0</v>
      </c>
      <c r="F83" s="63"/>
      <c r="G83" s="65"/>
      <c r="H83" s="141"/>
      <c r="I83" s="121">
        <v>0</v>
      </c>
      <c r="J83" s="63">
        <v>3</v>
      </c>
      <c r="K83" s="63">
        <v>3</v>
      </c>
      <c r="L83" s="63">
        <v>0</v>
      </c>
      <c r="M83" s="63">
        <v>0</v>
      </c>
    </row>
    <row r="84" spans="1:13" x14ac:dyDescent="0.2">
      <c r="A84" s="162"/>
      <c r="B84" s="23"/>
      <c r="C84" s="24">
        <v>31110</v>
      </c>
      <c r="D84" s="24" t="s">
        <v>426</v>
      </c>
      <c r="E84" s="121">
        <v>0</v>
      </c>
      <c r="F84" s="63"/>
      <c r="G84" s="65"/>
      <c r="H84" s="141"/>
      <c r="I84" s="121">
        <v>0.3</v>
      </c>
      <c r="J84" s="65">
        <v>0.3</v>
      </c>
      <c r="K84" s="65">
        <v>0.3</v>
      </c>
      <c r="L84" s="65">
        <v>0.3</v>
      </c>
      <c r="M84" s="65">
        <v>0.3</v>
      </c>
    </row>
    <row r="85" spans="1:13" x14ac:dyDescent="0.2">
      <c r="A85" s="162"/>
      <c r="B85" s="23"/>
      <c r="C85" s="24">
        <v>31111</v>
      </c>
      <c r="D85" s="24" t="s">
        <v>326</v>
      </c>
      <c r="E85" s="113">
        <v>2.8</v>
      </c>
      <c r="F85" s="63"/>
      <c r="G85" s="63"/>
      <c r="H85" s="64"/>
      <c r="I85" s="113">
        <v>0</v>
      </c>
      <c r="J85" s="63">
        <v>0</v>
      </c>
      <c r="K85" s="63">
        <v>0</v>
      </c>
      <c r="L85" s="63">
        <v>0</v>
      </c>
      <c r="M85" s="63">
        <v>0</v>
      </c>
    </row>
    <row r="86" spans="1:13" x14ac:dyDescent="0.2">
      <c r="A86" s="162"/>
      <c r="B86" s="23">
        <v>312</v>
      </c>
      <c r="C86" s="24">
        <v>312001</v>
      </c>
      <c r="D86" s="24" t="s">
        <v>295</v>
      </c>
      <c r="E86" s="113">
        <v>1.5</v>
      </c>
      <c r="F86" s="63"/>
      <c r="G86" s="63"/>
      <c r="H86" s="64"/>
      <c r="I86" s="113">
        <v>1.7</v>
      </c>
      <c r="J86" s="63">
        <v>1.3</v>
      </c>
      <c r="K86" s="63">
        <v>1.3</v>
      </c>
      <c r="L86" s="63">
        <v>1.3</v>
      </c>
      <c r="M86" s="63">
        <v>1.3</v>
      </c>
    </row>
    <row r="87" spans="1:13" x14ac:dyDescent="0.2">
      <c r="A87" s="162"/>
      <c r="B87" s="23"/>
      <c r="C87" s="24">
        <v>312001</v>
      </c>
      <c r="D87" s="24" t="s">
        <v>356</v>
      </c>
      <c r="E87" s="113">
        <v>111.9</v>
      </c>
      <c r="F87" s="63"/>
      <c r="G87" s="63"/>
      <c r="H87" s="141"/>
      <c r="I87" s="113">
        <v>0.2</v>
      </c>
      <c r="J87" s="63">
        <v>0</v>
      </c>
      <c r="K87" s="63">
        <v>0</v>
      </c>
      <c r="L87" s="63">
        <v>0</v>
      </c>
      <c r="M87" s="63">
        <v>0</v>
      </c>
    </row>
    <row r="88" spans="1:13" x14ac:dyDescent="0.2">
      <c r="A88" s="162"/>
      <c r="B88" s="23"/>
      <c r="C88" s="24">
        <v>312001</v>
      </c>
      <c r="D88" s="24" t="s">
        <v>31</v>
      </c>
      <c r="E88" s="113">
        <v>10.3</v>
      </c>
      <c r="F88" s="63"/>
      <c r="G88" s="63"/>
      <c r="H88" s="141"/>
      <c r="I88" s="113">
        <v>28</v>
      </c>
      <c r="J88" s="63">
        <v>30</v>
      </c>
      <c r="K88" s="63">
        <v>30</v>
      </c>
      <c r="L88" s="63">
        <v>30</v>
      </c>
      <c r="M88" s="63">
        <v>30</v>
      </c>
    </row>
    <row r="89" spans="1:13" x14ac:dyDescent="0.2">
      <c r="A89" s="162"/>
      <c r="B89" s="23"/>
      <c r="C89" s="24">
        <v>312001</v>
      </c>
      <c r="D89" s="24" t="s">
        <v>32</v>
      </c>
      <c r="E89" s="113">
        <v>12.2</v>
      </c>
      <c r="F89" s="63"/>
      <c r="G89" s="63"/>
      <c r="H89" s="141"/>
      <c r="I89" s="113">
        <v>7.1</v>
      </c>
      <c r="J89" s="63">
        <v>0</v>
      </c>
      <c r="K89" s="63">
        <v>0</v>
      </c>
      <c r="L89" s="63">
        <v>0</v>
      </c>
      <c r="M89" s="63">
        <v>0</v>
      </c>
    </row>
    <row r="90" spans="1:13" x14ac:dyDescent="0.2">
      <c r="A90" s="162"/>
      <c r="B90" s="23"/>
      <c r="C90" s="24">
        <v>312001</v>
      </c>
      <c r="D90" s="24" t="s">
        <v>33</v>
      </c>
      <c r="E90" s="113">
        <v>165.9</v>
      </c>
      <c r="F90" s="63"/>
      <c r="G90" s="63"/>
      <c r="H90" s="141"/>
      <c r="I90" s="113">
        <v>134.9</v>
      </c>
      <c r="J90" s="63">
        <v>134.9</v>
      </c>
      <c r="K90" s="63">
        <v>134.9</v>
      </c>
      <c r="L90" s="63">
        <v>134.9</v>
      </c>
      <c r="M90" s="63">
        <v>134.9</v>
      </c>
    </row>
    <row r="91" spans="1:13" x14ac:dyDescent="0.2">
      <c r="A91" s="162"/>
      <c r="B91" s="23"/>
      <c r="C91" s="24">
        <v>312001</v>
      </c>
      <c r="D91" s="24" t="s">
        <v>34</v>
      </c>
      <c r="E91" s="142">
        <v>19.7</v>
      </c>
      <c r="F91" s="63"/>
      <c r="G91" s="143"/>
      <c r="H91" s="144"/>
      <c r="I91" s="142">
        <v>12.1</v>
      </c>
      <c r="J91" s="143">
        <v>14.9</v>
      </c>
      <c r="K91" s="143">
        <v>14.9</v>
      </c>
      <c r="L91" s="143">
        <v>14.9</v>
      </c>
      <c r="M91" s="143">
        <v>14.9</v>
      </c>
    </row>
    <row r="92" spans="1:13" x14ac:dyDescent="0.2">
      <c r="A92" s="162"/>
      <c r="B92" s="23"/>
      <c r="C92" s="24">
        <v>312001</v>
      </c>
      <c r="D92" s="24" t="s">
        <v>35</v>
      </c>
      <c r="E92" s="113">
        <v>80</v>
      </c>
      <c r="F92" s="63"/>
      <c r="G92" s="63"/>
      <c r="H92" s="141"/>
      <c r="I92" s="113">
        <v>51.9</v>
      </c>
      <c r="J92" s="63">
        <v>73.400000000000006</v>
      </c>
      <c r="K92" s="63">
        <v>73.400000000000006</v>
      </c>
      <c r="L92" s="63">
        <v>73.400000000000006</v>
      </c>
      <c r="M92" s="63">
        <v>73.400000000000006</v>
      </c>
    </row>
    <row r="93" spans="1:13" x14ac:dyDescent="0.2">
      <c r="A93" s="162"/>
      <c r="B93" s="23"/>
      <c r="C93" s="24">
        <v>312001</v>
      </c>
      <c r="D93" s="24" t="s">
        <v>485</v>
      </c>
      <c r="E93" s="113">
        <v>0</v>
      </c>
      <c r="F93" s="63"/>
      <c r="G93" s="63"/>
      <c r="H93" s="141"/>
      <c r="I93" s="113">
        <v>0</v>
      </c>
      <c r="J93" s="63">
        <v>102.4</v>
      </c>
      <c r="K93" s="63">
        <v>102.4</v>
      </c>
      <c r="L93" s="63">
        <v>102.4</v>
      </c>
      <c r="M93" s="63">
        <v>102.4</v>
      </c>
    </row>
    <row r="94" spans="1:13" x14ac:dyDescent="0.2">
      <c r="A94" s="162"/>
      <c r="B94" s="23"/>
      <c r="C94" s="24">
        <v>3120011</v>
      </c>
      <c r="D94" s="24" t="s">
        <v>400</v>
      </c>
      <c r="E94" s="113">
        <v>625.9</v>
      </c>
      <c r="F94" s="63"/>
      <c r="G94" s="65"/>
      <c r="H94" s="141"/>
      <c r="I94" s="113">
        <v>731.8</v>
      </c>
      <c r="J94" s="63">
        <v>670.8</v>
      </c>
      <c r="K94" s="63">
        <v>670.8</v>
      </c>
      <c r="L94" s="63">
        <v>732</v>
      </c>
      <c r="M94" s="63">
        <v>760</v>
      </c>
    </row>
    <row r="95" spans="1:13" x14ac:dyDescent="0.2">
      <c r="A95" s="162"/>
      <c r="B95" s="23"/>
      <c r="C95" s="24">
        <v>3120011</v>
      </c>
      <c r="D95" s="24" t="s">
        <v>401</v>
      </c>
      <c r="E95" s="113">
        <v>32.4</v>
      </c>
      <c r="F95" s="63"/>
      <c r="G95" s="65"/>
      <c r="H95" s="141"/>
      <c r="I95" s="113">
        <v>0</v>
      </c>
      <c r="J95" s="63">
        <v>40.700000000000003</v>
      </c>
      <c r="K95" s="63">
        <v>40.700000000000003</v>
      </c>
      <c r="L95" s="63">
        <v>42</v>
      </c>
      <c r="M95" s="63">
        <v>44</v>
      </c>
    </row>
    <row r="96" spans="1:13" x14ac:dyDescent="0.2">
      <c r="A96" s="162"/>
      <c r="B96" s="23"/>
      <c r="C96" s="24">
        <v>3120011</v>
      </c>
      <c r="D96" s="24" t="s">
        <v>402</v>
      </c>
      <c r="E96" s="113">
        <v>561.70000000000005</v>
      </c>
      <c r="F96" s="63"/>
      <c r="G96" s="65"/>
      <c r="H96" s="141"/>
      <c r="I96" s="113">
        <v>564.20000000000005</v>
      </c>
      <c r="J96" s="63">
        <v>569.9</v>
      </c>
      <c r="K96" s="63">
        <v>569.9</v>
      </c>
      <c r="L96" s="63">
        <v>580</v>
      </c>
      <c r="M96" s="63">
        <v>590</v>
      </c>
    </row>
    <row r="97" spans="1:13" x14ac:dyDescent="0.2">
      <c r="A97" s="162"/>
      <c r="B97" s="23"/>
      <c r="C97" s="24">
        <v>3120011</v>
      </c>
      <c r="D97" s="24" t="s">
        <v>403</v>
      </c>
      <c r="E97" s="113">
        <v>13.9</v>
      </c>
      <c r="F97" s="63"/>
      <c r="G97" s="65"/>
      <c r="H97" s="141"/>
      <c r="I97" s="113">
        <v>0</v>
      </c>
      <c r="J97" s="63">
        <v>27.6</v>
      </c>
      <c r="K97" s="63">
        <v>27.6</v>
      </c>
      <c r="L97" s="63">
        <v>30</v>
      </c>
      <c r="M97" s="63">
        <v>35</v>
      </c>
    </row>
    <row r="98" spans="1:13" x14ac:dyDescent="0.2">
      <c r="A98" s="162"/>
      <c r="B98" s="23"/>
      <c r="C98" s="24">
        <v>3120011</v>
      </c>
      <c r="D98" s="24" t="s">
        <v>404</v>
      </c>
      <c r="E98" s="113">
        <v>12.8</v>
      </c>
      <c r="F98" s="63"/>
      <c r="G98" s="65"/>
      <c r="H98" s="141"/>
      <c r="I98" s="113">
        <v>13.6</v>
      </c>
      <c r="J98" s="63">
        <v>13.3</v>
      </c>
      <c r="K98" s="63">
        <v>13.3</v>
      </c>
      <c r="L98" s="63">
        <v>14</v>
      </c>
      <c r="M98" s="63">
        <v>15</v>
      </c>
    </row>
    <row r="99" spans="1:13" x14ac:dyDescent="0.2">
      <c r="A99" s="162"/>
      <c r="B99" s="23"/>
      <c r="C99" s="24">
        <v>3120012</v>
      </c>
      <c r="D99" s="24" t="s">
        <v>36</v>
      </c>
      <c r="E99" s="113">
        <v>21.8</v>
      </c>
      <c r="F99" s="63"/>
      <c r="G99" s="63"/>
      <c r="H99" s="64"/>
      <c r="I99" s="113">
        <v>17.2</v>
      </c>
      <c r="J99" s="63">
        <v>17.2</v>
      </c>
      <c r="K99" s="63">
        <v>17.2</v>
      </c>
      <c r="L99" s="63">
        <v>17.2</v>
      </c>
      <c r="M99" s="63">
        <v>17.2</v>
      </c>
    </row>
    <row r="100" spans="1:13" x14ac:dyDescent="0.2">
      <c r="A100" s="162"/>
      <c r="B100" s="23"/>
      <c r="C100" s="24">
        <v>3120013</v>
      </c>
      <c r="D100" s="24" t="s">
        <v>37</v>
      </c>
      <c r="E100" s="113">
        <v>0.8</v>
      </c>
      <c r="F100" s="63"/>
      <c r="G100" s="63"/>
      <c r="H100" s="64"/>
      <c r="I100" s="113">
        <v>0.8</v>
      </c>
      <c r="J100" s="63">
        <v>0.6</v>
      </c>
      <c r="K100" s="63">
        <v>0.6</v>
      </c>
      <c r="L100" s="63">
        <v>0.6</v>
      </c>
      <c r="M100" s="63">
        <v>0.6</v>
      </c>
    </row>
    <row r="101" spans="1:13" x14ac:dyDescent="0.2">
      <c r="A101" s="162"/>
      <c r="B101" s="23"/>
      <c r="C101" s="24">
        <v>3120014</v>
      </c>
      <c r="D101" s="24" t="s">
        <v>38</v>
      </c>
      <c r="E101" s="113">
        <v>0.4</v>
      </c>
      <c r="F101" s="63"/>
      <c r="G101" s="63"/>
      <c r="H101" s="64"/>
      <c r="I101" s="113">
        <v>0.4</v>
      </c>
      <c r="J101" s="63">
        <v>0.4</v>
      </c>
      <c r="K101" s="63">
        <v>0.4</v>
      </c>
      <c r="L101" s="63">
        <v>0.4</v>
      </c>
      <c r="M101" s="63">
        <v>0.4</v>
      </c>
    </row>
    <row r="102" spans="1:13" x14ac:dyDescent="0.2">
      <c r="A102" s="162"/>
      <c r="B102" s="23"/>
      <c r="C102" s="24">
        <v>3120015</v>
      </c>
      <c r="D102" s="24" t="s">
        <v>259</v>
      </c>
      <c r="E102" s="113">
        <v>2.6</v>
      </c>
      <c r="F102" s="63"/>
      <c r="G102" s="63"/>
      <c r="H102" s="64"/>
      <c r="I102" s="113">
        <v>2.6</v>
      </c>
      <c r="J102" s="63">
        <v>2.6</v>
      </c>
      <c r="K102" s="63">
        <v>2.6</v>
      </c>
      <c r="L102" s="63">
        <v>2.6</v>
      </c>
      <c r="M102" s="63">
        <v>2.6</v>
      </c>
    </row>
    <row r="103" spans="1:13" x14ac:dyDescent="0.2">
      <c r="A103" s="162"/>
      <c r="B103" s="23"/>
      <c r="C103" s="24">
        <v>3120016</v>
      </c>
      <c r="D103" s="24" t="s">
        <v>345</v>
      </c>
      <c r="E103" s="113">
        <v>17</v>
      </c>
      <c r="F103" s="63"/>
      <c r="G103" s="63"/>
      <c r="H103" s="64"/>
      <c r="I103" s="113">
        <v>7.1</v>
      </c>
      <c r="J103" s="63">
        <v>6.8</v>
      </c>
      <c r="K103" s="63">
        <v>6.8</v>
      </c>
      <c r="L103" s="63">
        <v>0</v>
      </c>
      <c r="M103" s="63">
        <v>0</v>
      </c>
    </row>
    <row r="104" spans="1:13" x14ac:dyDescent="0.2">
      <c r="A104" s="162"/>
      <c r="B104" s="23"/>
      <c r="C104" s="24">
        <v>3120018</v>
      </c>
      <c r="D104" s="24" t="s">
        <v>543</v>
      </c>
      <c r="E104" s="113">
        <v>0</v>
      </c>
      <c r="F104" s="63"/>
      <c r="G104" s="63"/>
      <c r="H104" s="64"/>
      <c r="I104" s="113">
        <v>0</v>
      </c>
      <c r="J104" s="63">
        <v>0.1</v>
      </c>
      <c r="K104" s="63">
        <v>0.1</v>
      </c>
      <c r="L104" s="63">
        <v>0.1</v>
      </c>
      <c r="M104" s="63">
        <v>0.1</v>
      </c>
    </row>
    <row r="105" spans="1:13" x14ac:dyDescent="0.2">
      <c r="A105" s="162"/>
      <c r="B105" s="23"/>
      <c r="C105" s="24"/>
      <c r="D105" s="24" t="s">
        <v>449</v>
      </c>
      <c r="E105" s="113">
        <v>0</v>
      </c>
      <c r="F105" s="63"/>
      <c r="G105" s="63"/>
      <c r="H105" s="64"/>
      <c r="I105" s="113">
        <v>0</v>
      </c>
      <c r="J105" s="63">
        <v>4.8</v>
      </c>
      <c r="K105" s="63">
        <v>4.8</v>
      </c>
      <c r="L105" s="63">
        <v>0</v>
      </c>
      <c r="M105" s="63">
        <v>0</v>
      </c>
    </row>
    <row r="106" spans="1:13" x14ac:dyDescent="0.2">
      <c r="A106" s="162"/>
      <c r="B106" s="23"/>
      <c r="C106" s="24"/>
      <c r="D106" s="24" t="s">
        <v>450</v>
      </c>
      <c r="E106" s="113">
        <v>0</v>
      </c>
      <c r="F106" s="63"/>
      <c r="G106" s="63"/>
      <c r="H106" s="64"/>
      <c r="I106" s="113">
        <v>0</v>
      </c>
      <c r="J106" s="63">
        <v>3.5</v>
      </c>
      <c r="K106" s="63">
        <v>3.5</v>
      </c>
      <c r="L106" s="63">
        <v>0</v>
      </c>
      <c r="M106" s="63">
        <v>0</v>
      </c>
    </row>
    <row r="107" spans="1:13" x14ac:dyDescent="0.2">
      <c r="A107" s="162"/>
      <c r="B107" s="23"/>
      <c r="C107" s="24"/>
      <c r="D107" s="24" t="s">
        <v>451</v>
      </c>
      <c r="E107" s="113">
        <v>0</v>
      </c>
      <c r="F107" s="63"/>
      <c r="G107" s="63"/>
      <c r="H107" s="64"/>
      <c r="I107" s="113">
        <v>0</v>
      </c>
      <c r="J107" s="63">
        <v>4.2</v>
      </c>
      <c r="K107" s="63">
        <v>4.2</v>
      </c>
      <c r="L107" s="63">
        <v>0</v>
      </c>
      <c r="M107" s="63">
        <v>0</v>
      </c>
    </row>
    <row r="108" spans="1:13" x14ac:dyDescent="0.2">
      <c r="A108" s="162"/>
      <c r="B108" s="23"/>
      <c r="C108" s="24"/>
      <c r="D108" s="24" t="s">
        <v>452</v>
      </c>
      <c r="E108" s="113">
        <v>0</v>
      </c>
      <c r="F108" s="63"/>
      <c r="G108" s="63"/>
      <c r="H108" s="64"/>
      <c r="I108" s="113">
        <v>0</v>
      </c>
      <c r="J108" s="63">
        <v>5.0999999999999996</v>
      </c>
      <c r="K108" s="63">
        <v>5.0999999999999996</v>
      </c>
      <c r="L108" s="63">
        <v>0</v>
      </c>
      <c r="M108" s="63">
        <v>0</v>
      </c>
    </row>
    <row r="109" spans="1:13" x14ac:dyDescent="0.2">
      <c r="A109" s="162"/>
      <c r="B109" s="23"/>
      <c r="C109" s="24"/>
      <c r="D109" s="24" t="s">
        <v>475</v>
      </c>
      <c r="E109" s="113"/>
      <c r="F109" s="63"/>
      <c r="G109" s="63"/>
      <c r="H109" s="64"/>
      <c r="I109" s="113"/>
      <c r="J109" s="63">
        <v>45.33</v>
      </c>
      <c r="K109" s="63">
        <v>45.33</v>
      </c>
      <c r="L109" s="63">
        <v>0</v>
      </c>
      <c r="M109" s="63">
        <v>0</v>
      </c>
    </row>
    <row r="110" spans="1:13" x14ac:dyDescent="0.2">
      <c r="A110" s="162"/>
      <c r="B110" s="23">
        <v>331</v>
      </c>
      <c r="C110" s="24">
        <v>331002</v>
      </c>
      <c r="D110" s="24" t="s">
        <v>39</v>
      </c>
      <c r="E110" s="113">
        <v>3.6</v>
      </c>
      <c r="F110" s="63"/>
      <c r="G110" s="63"/>
      <c r="H110" s="64"/>
      <c r="I110" s="113">
        <v>3.7</v>
      </c>
      <c r="J110" s="63">
        <v>59.9</v>
      </c>
      <c r="K110" s="63">
        <v>59.9</v>
      </c>
      <c r="L110" s="63">
        <v>3.5</v>
      </c>
      <c r="M110" s="63">
        <v>3.5</v>
      </c>
    </row>
    <row r="111" spans="1:13" x14ac:dyDescent="0.2">
      <c r="A111" s="161"/>
      <c r="B111" s="128"/>
      <c r="C111" s="128"/>
      <c r="D111" s="128" t="s">
        <v>40</v>
      </c>
      <c r="E111" s="114">
        <f>SUM(E112+E115+E116+E117)</f>
        <v>480.3</v>
      </c>
      <c r="F111" s="114" t="e">
        <f>SUM(F112+F115+F116+F117)</f>
        <v>#REF!</v>
      </c>
      <c r="G111" s="114" t="e">
        <f>SUM(G112+G115+G116+G117)</f>
        <v>#REF!</v>
      </c>
      <c r="H111" s="114" t="e">
        <f>SUM(H112+H115+H116+H117)</f>
        <v>#REF!</v>
      </c>
      <c r="I111" s="114">
        <f>SUM(I112+I115+I116+I117)</f>
        <v>353.4</v>
      </c>
      <c r="J111" s="114">
        <f>SUM(J112+J117)</f>
        <v>934.2</v>
      </c>
      <c r="K111" s="114">
        <f>SUM(K112+K117)</f>
        <v>934.2</v>
      </c>
      <c r="L111" s="114">
        <f>SUM(L112+L117)</f>
        <v>862</v>
      </c>
      <c r="M111" s="114">
        <f>SUM(M112+M117)</f>
        <v>962.8</v>
      </c>
    </row>
    <row r="112" spans="1:13" x14ac:dyDescent="0.2">
      <c r="A112" s="161"/>
      <c r="B112" s="23">
        <v>400</v>
      </c>
      <c r="C112" s="23"/>
      <c r="D112" s="23" t="s">
        <v>250</v>
      </c>
      <c r="E112" s="112">
        <f>SUM(E113:E114)</f>
        <v>353.8</v>
      </c>
      <c r="F112" s="112">
        <f>SUM(F113:F114)</f>
        <v>0</v>
      </c>
      <c r="G112" s="112">
        <f>SUM(G113:G114)</f>
        <v>0</v>
      </c>
      <c r="H112" s="112">
        <f>SUM(H113:H114)</f>
        <v>0</v>
      </c>
      <c r="I112" s="112">
        <f>SUM(I113:I114)</f>
        <v>227.5</v>
      </c>
      <c r="J112" s="112">
        <f>SUM(J113:J116)</f>
        <v>566.30000000000007</v>
      </c>
      <c r="K112" s="112">
        <f>SUM(K113:K116)</f>
        <v>566.30000000000007</v>
      </c>
      <c r="L112" s="112">
        <f>SUM(L113:L116)</f>
        <v>445.2</v>
      </c>
      <c r="M112" s="112">
        <f>SUM(M113:M116)</f>
        <v>365.2</v>
      </c>
    </row>
    <row r="113" spans="1:13" x14ac:dyDescent="0.2">
      <c r="A113" s="162"/>
      <c r="B113" s="23"/>
      <c r="C113" s="24">
        <v>454</v>
      </c>
      <c r="D113" s="183" t="s">
        <v>538</v>
      </c>
      <c r="E113" s="121">
        <v>338</v>
      </c>
      <c r="F113" s="65"/>
      <c r="G113" s="65"/>
      <c r="H113" s="141"/>
      <c r="I113" s="121">
        <v>227.5</v>
      </c>
      <c r="J113" s="65">
        <v>270.89999999999998</v>
      </c>
      <c r="K113" s="65">
        <v>270.89999999999998</v>
      </c>
      <c r="L113" s="65">
        <v>270.89999999999998</v>
      </c>
      <c r="M113" s="65">
        <v>270.89999999999998</v>
      </c>
    </row>
    <row r="114" spans="1:13" x14ac:dyDescent="0.2">
      <c r="A114" s="162"/>
      <c r="B114" s="23"/>
      <c r="C114" s="24">
        <v>454</v>
      </c>
      <c r="D114" s="183" t="s">
        <v>539</v>
      </c>
      <c r="E114" s="113">
        <v>15.8</v>
      </c>
      <c r="F114" s="65"/>
      <c r="G114" s="63"/>
      <c r="H114" s="141"/>
      <c r="I114" s="113">
        <v>0</v>
      </c>
      <c r="J114" s="63">
        <v>271.10000000000002</v>
      </c>
      <c r="K114" s="63">
        <v>271.10000000000002</v>
      </c>
      <c r="L114" s="65">
        <v>150</v>
      </c>
      <c r="M114" s="65">
        <v>70</v>
      </c>
    </row>
    <row r="115" spans="1:13" x14ac:dyDescent="0.2">
      <c r="A115" s="162"/>
      <c r="B115" s="23">
        <v>411</v>
      </c>
      <c r="C115" s="24">
        <v>411005</v>
      </c>
      <c r="D115" s="24" t="s">
        <v>476</v>
      </c>
      <c r="E115" s="113">
        <v>0</v>
      </c>
      <c r="F115" s="65"/>
      <c r="G115" s="63"/>
      <c r="H115" s="141"/>
      <c r="I115" s="113">
        <v>13.6</v>
      </c>
      <c r="J115" s="63">
        <v>13.6</v>
      </c>
      <c r="K115" s="63">
        <v>13.6</v>
      </c>
      <c r="L115" s="63">
        <v>13.6</v>
      </c>
      <c r="M115" s="63">
        <v>13.6</v>
      </c>
    </row>
    <row r="116" spans="1:13" x14ac:dyDescent="0.2">
      <c r="A116" s="162"/>
      <c r="B116" s="23">
        <v>411</v>
      </c>
      <c r="C116" s="24">
        <v>411005</v>
      </c>
      <c r="D116" s="24" t="s">
        <v>477</v>
      </c>
      <c r="E116" s="113">
        <v>0</v>
      </c>
      <c r="F116" s="65"/>
      <c r="G116" s="63"/>
      <c r="H116" s="141"/>
      <c r="I116" s="113">
        <v>2.2000000000000002</v>
      </c>
      <c r="J116" s="65">
        <v>10.7</v>
      </c>
      <c r="K116" s="65">
        <v>10.7</v>
      </c>
      <c r="L116" s="65">
        <v>10.7</v>
      </c>
      <c r="M116" s="65">
        <v>10.7</v>
      </c>
    </row>
    <row r="117" spans="1:13" x14ac:dyDescent="0.2">
      <c r="A117" s="161"/>
      <c r="B117" s="23">
        <v>500</v>
      </c>
      <c r="C117" s="23"/>
      <c r="D117" s="23" t="s">
        <v>278</v>
      </c>
      <c r="E117" s="112">
        <f>SUM(E118:E120)</f>
        <v>126.5</v>
      </c>
      <c r="F117" s="112" t="e">
        <f>SUM(F118+F119 +#REF! +F120)</f>
        <v>#REF!</v>
      </c>
      <c r="G117" s="112" t="e">
        <f>SUM(G118+G119 +#REF! +G120)</f>
        <v>#REF!</v>
      </c>
      <c r="H117" s="112" t="e">
        <f>SUM(H118+H119 +#REF! +H120)</f>
        <v>#REF!</v>
      </c>
      <c r="I117" s="112">
        <f>SUM(I118:I120)</f>
        <v>110.1</v>
      </c>
      <c r="J117" s="112">
        <f>SUM(J118:J120)</f>
        <v>367.9</v>
      </c>
      <c r="K117" s="112">
        <f>SUM(K118:K120)</f>
        <v>367.9</v>
      </c>
      <c r="L117" s="112">
        <f>SUM(L118:L120)</f>
        <v>416.8</v>
      </c>
      <c r="M117" s="112">
        <f>SUM(M118:M120)</f>
        <v>597.6</v>
      </c>
    </row>
    <row r="118" spans="1:13" x14ac:dyDescent="0.2">
      <c r="A118" s="161"/>
      <c r="B118" s="23"/>
      <c r="C118" s="62">
        <v>513001</v>
      </c>
      <c r="D118" s="62" t="s">
        <v>427</v>
      </c>
      <c r="E118" s="113">
        <v>0</v>
      </c>
      <c r="F118" s="65"/>
      <c r="G118" s="63"/>
      <c r="H118" s="141"/>
      <c r="I118" s="113">
        <v>110.1</v>
      </c>
      <c r="J118" s="63">
        <v>100</v>
      </c>
      <c r="K118" s="63">
        <v>100</v>
      </c>
      <c r="L118" s="63">
        <v>100</v>
      </c>
      <c r="M118" s="63">
        <v>100</v>
      </c>
    </row>
    <row r="119" spans="1:13" x14ac:dyDescent="0.2">
      <c r="A119" s="162"/>
      <c r="B119" s="23"/>
      <c r="C119" s="68">
        <v>5130025</v>
      </c>
      <c r="D119" s="24" t="s">
        <v>499</v>
      </c>
      <c r="E119" s="121">
        <v>126.5</v>
      </c>
      <c r="F119" s="65"/>
      <c r="G119" s="65"/>
      <c r="H119" s="141"/>
      <c r="I119" s="121">
        <v>0</v>
      </c>
      <c r="J119" s="182">
        <v>267.89999999999998</v>
      </c>
      <c r="K119" s="182">
        <v>267.89999999999998</v>
      </c>
      <c r="L119" s="182">
        <v>316.8</v>
      </c>
      <c r="M119" s="182">
        <v>497.6</v>
      </c>
    </row>
    <row r="120" spans="1:13" x14ac:dyDescent="0.2">
      <c r="A120" s="162"/>
      <c r="B120" s="23"/>
      <c r="C120" s="24">
        <v>51400212</v>
      </c>
      <c r="D120" s="24" t="s">
        <v>478</v>
      </c>
      <c r="E120" s="121">
        <v>0</v>
      </c>
      <c r="F120" s="65"/>
      <c r="G120" s="65"/>
      <c r="H120" s="141"/>
      <c r="I120" s="121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 x14ac:dyDescent="0.2">
      <c r="A121" s="161"/>
      <c r="B121" s="128"/>
      <c r="C121" s="128"/>
      <c r="D121" s="128" t="s">
        <v>41</v>
      </c>
      <c r="E121" s="114">
        <f t="shared" ref="E121:M121" si="15">SUM(E122+E125)</f>
        <v>23.5</v>
      </c>
      <c r="F121" s="114">
        <f t="shared" si="15"/>
        <v>0</v>
      </c>
      <c r="G121" s="114">
        <f t="shared" si="15"/>
        <v>0</v>
      </c>
      <c r="H121" s="114">
        <f t="shared" si="15"/>
        <v>0</v>
      </c>
      <c r="I121" s="114">
        <f t="shared" si="15"/>
        <v>68.5</v>
      </c>
      <c r="J121" s="114">
        <f t="shared" si="15"/>
        <v>2239.5299999999997</v>
      </c>
      <c r="K121" s="114">
        <f t="shared" si="15"/>
        <v>2239.5299999999997</v>
      </c>
      <c r="L121" s="114">
        <f t="shared" si="15"/>
        <v>108.19999999999999</v>
      </c>
      <c r="M121" s="114">
        <f t="shared" si="15"/>
        <v>91.6</v>
      </c>
    </row>
    <row r="122" spans="1:13" x14ac:dyDescent="0.2">
      <c r="A122" s="161"/>
      <c r="B122" s="23">
        <v>230</v>
      </c>
      <c r="C122" s="23"/>
      <c r="D122" s="23" t="s">
        <v>42</v>
      </c>
      <c r="E122" s="112">
        <f t="shared" ref="E122:M122" si="16">SUM(E123:E124)</f>
        <v>2.7</v>
      </c>
      <c r="F122" s="112">
        <f t="shared" si="16"/>
        <v>0</v>
      </c>
      <c r="G122" s="112">
        <f t="shared" si="16"/>
        <v>0</v>
      </c>
      <c r="H122" s="112">
        <f t="shared" si="16"/>
        <v>0</v>
      </c>
      <c r="I122" s="112">
        <f t="shared" si="16"/>
        <v>68.5</v>
      </c>
      <c r="J122" s="112">
        <f t="shared" si="16"/>
        <v>8.6</v>
      </c>
      <c r="K122" s="112">
        <f t="shared" si="16"/>
        <v>8.6</v>
      </c>
      <c r="L122" s="112">
        <f t="shared" si="16"/>
        <v>8.6</v>
      </c>
      <c r="M122" s="112">
        <f t="shared" si="16"/>
        <v>8.6</v>
      </c>
    </row>
    <row r="123" spans="1:13" x14ac:dyDescent="0.2">
      <c r="A123" s="162"/>
      <c r="B123" s="23"/>
      <c r="C123" s="24">
        <v>231</v>
      </c>
      <c r="D123" s="24" t="s">
        <v>374</v>
      </c>
      <c r="E123" s="113">
        <v>2.7</v>
      </c>
      <c r="F123" s="63"/>
      <c r="G123" s="63"/>
      <c r="H123" s="64"/>
      <c r="I123" s="113">
        <v>47</v>
      </c>
      <c r="J123" s="63">
        <v>2</v>
      </c>
      <c r="K123" s="63">
        <v>2</v>
      </c>
      <c r="L123" s="63">
        <v>2</v>
      </c>
      <c r="M123" s="63">
        <v>2</v>
      </c>
    </row>
    <row r="124" spans="1:13" x14ac:dyDescent="0.2">
      <c r="A124" s="162"/>
      <c r="B124" s="23"/>
      <c r="C124" s="24">
        <v>233</v>
      </c>
      <c r="D124" s="24" t="s">
        <v>43</v>
      </c>
      <c r="E124" s="113">
        <v>0</v>
      </c>
      <c r="F124" s="63"/>
      <c r="G124" s="63"/>
      <c r="H124" s="64"/>
      <c r="I124" s="113">
        <v>21.5</v>
      </c>
      <c r="J124" s="63">
        <v>6.6</v>
      </c>
      <c r="K124" s="63">
        <v>6.6</v>
      </c>
      <c r="L124" s="63">
        <v>6.6</v>
      </c>
      <c r="M124" s="63">
        <v>6.6</v>
      </c>
    </row>
    <row r="125" spans="1:13" x14ac:dyDescent="0.2">
      <c r="A125" s="161"/>
      <c r="B125" s="23">
        <v>300</v>
      </c>
      <c r="C125" s="23"/>
      <c r="D125" s="23" t="s">
        <v>44</v>
      </c>
      <c r="E125" s="112">
        <f t="shared" ref="E125:M125" si="17">SUM(E126:E133)</f>
        <v>20.8</v>
      </c>
      <c r="F125" s="112">
        <f t="shared" si="17"/>
        <v>0</v>
      </c>
      <c r="G125" s="112">
        <f t="shared" si="17"/>
        <v>0</v>
      </c>
      <c r="H125" s="112">
        <f t="shared" si="17"/>
        <v>0</v>
      </c>
      <c r="I125" s="112">
        <f t="shared" si="17"/>
        <v>0</v>
      </c>
      <c r="J125" s="112">
        <f t="shared" si="17"/>
        <v>2230.9299999999998</v>
      </c>
      <c r="K125" s="112">
        <f t="shared" si="17"/>
        <v>2230.9299999999998</v>
      </c>
      <c r="L125" s="112">
        <f t="shared" si="17"/>
        <v>99.6</v>
      </c>
      <c r="M125" s="112">
        <f t="shared" si="17"/>
        <v>83</v>
      </c>
    </row>
    <row r="126" spans="1:13" x14ac:dyDescent="0.2">
      <c r="A126" s="162"/>
      <c r="B126" s="23"/>
      <c r="C126" s="24">
        <v>3217</v>
      </c>
      <c r="D126" s="24" t="s">
        <v>45</v>
      </c>
      <c r="E126" s="113">
        <v>0.8</v>
      </c>
      <c r="F126" s="63"/>
      <c r="G126" s="63"/>
      <c r="H126" s="64"/>
      <c r="I126" s="113">
        <v>0</v>
      </c>
      <c r="J126" s="63">
        <v>16.63</v>
      </c>
      <c r="K126" s="63">
        <v>16.63</v>
      </c>
      <c r="L126" s="63">
        <v>16.600000000000001</v>
      </c>
      <c r="M126" s="63">
        <v>0</v>
      </c>
    </row>
    <row r="127" spans="1:13" x14ac:dyDescent="0.2">
      <c r="A127" s="162"/>
      <c r="B127" s="23"/>
      <c r="C127" s="24">
        <v>322001</v>
      </c>
      <c r="D127" s="24" t="s">
        <v>479</v>
      </c>
      <c r="E127" s="113"/>
      <c r="F127" s="63"/>
      <c r="G127" s="63"/>
      <c r="H127" s="141"/>
      <c r="I127" s="113"/>
      <c r="J127" s="63">
        <v>41.5</v>
      </c>
      <c r="K127" s="63">
        <v>41.5</v>
      </c>
      <c r="L127" s="63">
        <v>83</v>
      </c>
      <c r="M127" s="63">
        <v>83</v>
      </c>
    </row>
    <row r="128" spans="1:13" x14ac:dyDescent="0.2">
      <c r="A128" s="162"/>
      <c r="B128" s="23"/>
      <c r="C128" s="24">
        <v>32119</v>
      </c>
      <c r="D128" s="24" t="s">
        <v>514</v>
      </c>
      <c r="E128" s="121">
        <v>10</v>
      </c>
      <c r="F128" s="63"/>
      <c r="G128" s="65"/>
      <c r="H128" s="64"/>
      <c r="I128" s="121"/>
      <c r="J128" s="65">
        <v>401.1</v>
      </c>
      <c r="K128" s="65">
        <v>401.1</v>
      </c>
      <c r="L128" s="65">
        <v>0</v>
      </c>
      <c r="M128" s="65">
        <v>0</v>
      </c>
    </row>
    <row r="129" spans="1:13" x14ac:dyDescent="0.2">
      <c r="A129" s="162"/>
      <c r="B129" s="23"/>
      <c r="C129" s="24">
        <v>32120</v>
      </c>
      <c r="D129" s="151" t="s">
        <v>513</v>
      </c>
      <c r="E129" s="113">
        <v>10</v>
      </c>
      <c r="F129" s="63"/>
      <c r="G129" s="63"/>
      <c r="H129" s="64"/>
      <c r="I129" s="113"/>
      <c r="J129" s="63">
        <v>323.10000000000002</v>
      </c>
      <c r="K129" s="63">
        <v>323.10000000000002</v>
      </c>
      <c r="L129" s="65">
        <v>0</v>
      </c>
      <c r="M129" s="65">
        <v>0</v>
      </c>
    </row>
    <row r="130" spans="1:13" x14ac:dyDescent="0.2">
      <c r="A130" s="162"/>
      <c r="B130" s="23"/>
      <c r="C130" s="24">
        <v>3216</v>
      </c>
      <c r="D130" s="24" t="s">
        <v>498</v>
      </c>
      <c r="E130" s="113"/>
      <c r="F130" s="63"/>
      <c r="G130" s="63"/>
      <c r="H130" s="64"/>
      <c r="I130" s="113"/>
      <c r="J130" s="63">
        <v>773.4</v>
      </c>
      <c r="K130" s="63">
        <v>773.4</v>
      </c>
      <c r="L130" s="65">
        <v>0</v>
      </c>
      <c r="M130" s="65">
        <v>0</v>
      </c>
    </row>
    <row r="131" spans="1:13" ht="8.25" hidden="1" customHeight="1" x14ac:dyDescent="0.2">
      <c r="A131" s="162"/>
      <c r="B131" s="23"/>
      <c r="C131" s="24"/>
      <c r="D131" s="151"/>
      <c r="E131" s="113"/>
      <c r="F131" s="63"/>
      <c r="G131" s="63"/>
      <c r="H131" s="64"/>
      <c r="I131" s="113"/>
      <c r="J131" s="63"/>
      <c r="K131" s="63"/>
      <c r="L131" s="65"/>
      <c r="M131" s="65"/>
    </row>
    <row r="132" spans="1:13" x14ac:dyDescent="0.2">
      <c r="A132" s="162"/>
      <c r="B132" s="23"/>
      <c r="C132" s="24">
        <v>32110</v>
      </c>
      <c r="D132" s="24" t="s">
        <v>340</v>
      </c>
      <c r="E132" s="113"/>
      <c r="F132" s="63"/>
      <c r="G132" s="63"/>
      <c r="H132" s="64"/>
      <c r="I132" s="113"/>
      <c r="J132" s="63">
        <v>465.5</v>
      </c>
      <c r="K132" s="63">
        <v>465.5</v>
      </c>
      <c r="L132" s="65">
        <v>0</v>
      </c>
      <c r="M132" s="65">
        <v>0</v>
      </c>
    </row>
    <row r="133" spans="1:13" x14ac:dyDescent="0.2">
      <c r="A133" s="162"/>
      <c r="B133" s="23"/>
      <c r="C133" s="24" t="s">
        <v>408</v>
      </c>
      <c r="D133" s="24" t="s">
        <v>367</v>
      </c>
      <c r="E133" s="113"/>
      <c r="F133" s="63"/>
      <c r="G133" s="63"/>
      <c r="H133" s="64"/>
      <c r="I133" s="113"/>
      <c r="J133" s="63">
        <v>209.7</v>
      </c>
      <c r="K133" s="63">
        <v>209.7</v>
      </c>
      <c r="L133" s="65">
        <v>0</v>
      </c>
      <c r="M133" s="65">
        <v>0</v>
      </c>
    </row>
    <row r="134" spans="1:13" x14ac:dyDescent="0.2">
      <c r="A134" s="161"/>
      <c r="B134" s="128"/>
      <c r="C134" s="128"/>
      <c r="D134" s="128" t="s">
        <v>269</v>
      </c>
      <c r="E134" s="114">
        <v>0</v>
      </c>
      <c r="F134" s="114" t="e">
        <f>SUM(F135 +#REF!)</f>
        <v>#REF!</v>
      </c>
      <c r="G134" s="114" t="e">
        <f>SUM(G135 +#REF!)</f>
        <v>#REF!</v>
      </c>
      <c r="H134" s="114" t="e">
        <f>SUM(H135 +#REF!)</f>
        <v>#REF!</v>
      </c>
      <c r="I134" s="114">
        <f>SUM(I135)</f>
        <v>0</v>
      </c>
      <c r="J134" s="114">
        <f>SUM(J135 )</f>
        <v>0</v>
      </c>
      <c r="K134" s="114">
        <f>SUM(K135 )</f>
        <v>0</v>
      </c>
      <c r="L134" s="114">
        <f>SUM(L135 )</f>
        <v>0</v>
      </c>
      <c r="M134" s="114">
        <f>SUM(M135 )</f>
        <v>0</v>
      </c>
    </row>
    <row r="135" spans="1:13" x14ac:dyDescent="0.2">
      <c r="A135" s="162"/>
      <c r="B135" s="30"/>
      <c r="C135" s="31"/>
      <c r="D135" s="24" t="s">
        <v>473</v>
      </c>
      <c r="E135" s="118">
        <v>0</v>
      </c>
      <c r="F135" s="67"/>
      <c r="G135" s="67"/>
      <c r="H135" s="61"/>
      <c r="I135" s="118">
        <v>0</v>
      </c>
      <c r="J135" s="67">
        <v>0</v>
      </c>
      <c r="K135" s="67">
        <v>0</v>
      </c>
      <c r="L135" s="67">
        <v>0</v>
      </c>
      <c r="M135" s="67">
        <v>0</v>
      </c>
    </row>
    <row r="136" spans="1:13" ht="15.75" x14ac:dyDescent="0.25">
      <c r="A136" s="164"/>
      <c r="B136" s="129" t="s">
        <v>46</v>
      </c>
      <c r="C136" s="33"/>
      <c r="D136" s="33"/>
      <c r="E136" s="119"/>
      <c r="F136" s="72"/>
      <c r="G136" s="71"/>
      <c r="H136" s="73"/>
      <c r="I136" s="119"/>
      <c r="J136" s="71"/>
      <c r="K136" s="71"/>
      <c r="L136" s="71"/>
      <c r="M136" s="71"/>
    </row>
    <row r="137" spans="1:13" x14ac:dyDescent="0.2">
      <c r="A137" s="161"/>
      <c r="B137" s="39"/>
      <c r="C137" s="39"/>
      <c r="D137" s="39" t="s">
        <v>330</v>
      </c>
      <c r="E137" s="120">
        <f>SUM(E138+E218+E223+E225+E228+E232+E256+E258+E271+E275+E284+E293+E302+E310+E350+E356+E441+E375+E449+E481+E486+E267)</f>
        <v>2763.1</v>
      </c>
      <c r="F137" s="120">
        <f>SUM(F138+F218+F223+F225+F228+F232+F256+F258+F271+F275+F284+F293+F302+F310+F350+F441+F375+F449+F481+F486+F267)</f>
        <v>2.4</v>
      </c>
      <c r="G137" s="120">
        <f>SUM(G138+G218+G223+G225+G228+G232+G256+G258+G271+G275+G284+G293+G302+G310+G350+G441+G375+G449+G481+G486+G267)</f>
        <v>2.4</v>
      </c>
      <c r="H137" s="120">
        <f>SUM(H138+H218+H223+H225+H228+H232+H256+H258+H271+H275+H284+H293+H302+H310+H350+H441+H375+H449+H481+H486+H267)</f>
        <v>2.4</v>
      </c>
      <c r="I137" s="120">
        <f>SUM(I138+I218+I223+I225+I228+I232+I256+I258+I271+I275+I284+I293+I302+I310+I350+I441+I375+I449+I481+I486+I267)</f>
        <v>2047.8</v>
      </c>
      <c r="J137" s="120">
        <f>SUM(J138+J218+J223+J225+J228+J232+J256+J258+J267+J271+J275+J284+J293+J302+J310+J350+J356+J375+J441+J449+J481+J486)</f>
        <v>2847.8499999999995</v>
      </c>
      <c r="K137" s="120">
        <f>SUM(K138+K218+K223+K225+K228+K232+K256+K258+K267+K271+K275+K284+K293+K302+K310+K350+K356+K375+K441+K449+K481+K486)</f>
        <v>2847.8499999999995</v>
      </c>
      <c r="L137" s="120">
        <f>SUM(L138+L218+L223+L225+L228+L232+L256+L258+L267+L271+L275+L284+L293+L302+L310+L350+L356+L375+L441+L449+L481+L486)</f>
        <v>2883.2499999999995</v>
      </c>
      <c r="M137" s="120">
        <f>SUM(M138+M218+M223+M225+M228+M232+M256+M258+M267+M271+M275+M284+M293+M302+M310+M350+M356+M375+M441+M449+M481+M486)</f>
        <v>2949.35</v>
      </c>
    </row>
    <row r="138" spans="1:13" x14ac:dyDescent="0.2">
      <c r="A138" s="161"/>
      <c r="B138" s="39" t="s">
        <v>47</v>
      </c>
      <c r="C138" s="39"/>
      <c r="D138" s="39" t="s">
        <v>48</v>
      </c>
      <c r="E138" s="120">
        <f t="shared" ref="E138:M138" si="18">SUM(E139+E142+E145+E153+E167+E174+E181+E209)</f>
        <v>440.1</v>
      </c>
      <c r="F138" s="120">
        <f t="shared" si="18"/>
        <v>0</v>
      </c>
      <c r="G138" s="120">
        <f t="shared" si="18"/>
        <v>0</v>
      </c>
      <c r="H138" s="120">
        <f t="shared" si="18"/>
        <v>0</v>
      </c>
      <c r="I138" s="120">
        <f t="shared" si="18"/>
        <v>428.59999999999985</v>
      </c>
      <c r="J138" s="120">
        <f t="shared" si="18"/>
        <v>567.79999999999995</v>
      </c>
      <c r="K138" s="120">
        <f t="shared" si="18"/>
        <v>567.79999999999995</v>
      </c>
      <c r="L138" s="120">
        <f t="shared" si="18"/>
        <v>575</v>
      </c>
      <c r="M138" s="120">
        <f t="shared" si="18"/>
        <v>579.59999999999991</v>
      </c>
    </row>
    <row r="139" spans="1:13" x14ac:dyDescent="0.2">
      <c r="A139" s="161"/>
      <c r="B139" s="36"/>
      <c r="C139" s="36"/>
      <c r="D139" s="36" t="s">
        <v>49</v>
      </c>
      <c r="E139" s="112">
        <f t="shared" ref="E139:M139" si="19">SUM(E140:E141)</f>
        <v>259.7</v>
      </c>
      <c r="F139" s="112">
        <f t="shared" si="19"/>
        <v>0</v>
      </c>
      <c r="G139" s="112">
        <f t="shared" si="19"/>
        <v>0</v>
      </c>
      <c r="H139" s="112">
        <f t="shared" si="19"/>
        <v>0</v>
      </c>
      <c r="I139" s="112">
        <f t="shared" si="19"/>
        <v>265.2</v>
      </c>
      <c r="J139" s="112">
        <f t="shared" si="19"/>
        <v>265.60000000000002</v>
      </c>
      <c r="K139" s="112">
        <f t="shared" si="19"/>
        <v>265.60000000000002</v>
      </c>
      <c r="L139" s="112">
        <f t="shared" si="19"/>
        <v>274</v>
      </c>
      <c r="M139" s="112">
        <f t="shared" si="19"/>
        <v>278.5</v>
      </c>
    </row>
    <row r="140" spans="1:13" x14ac:dyDescent="0.2">
      <c r="A140" s="162"/>
      <c r="B140" s="36">
        <v>610</v>
      </c>
      <c r="C140" s="37"/>
      <c r="D140" s="37" t="s">
        <v>50</v>
      </c>
      <c r="E140" s="121">
        <v>188.4</v>
      </c>
      <c r="F140" s="70"/>
      <c r="G140" s="66"/>
      <c r="H140" s="76"/>
      <c r="I140" s="121">
        <v>188.2</v>
      </c>
      <c r="J140" s="65">
        <v>188.5</v>
      </c>
      <c r="K140" s="65">
        <v>188.5</v>
      </c>
      <c r="L140" s="65">
        <v>196</v>
      </c>
      <c r="M140" s="65">
        <v>200</v>
      </c>
    </row>
    <row r="141" spans="1:13" x14ac:dyDescent="0.2">
      <c r="A141" s="162"/>
      <c r="B141" s="36">
        <v>620</v>
      </c>
      <c r="C141" s="37"/>
      <c r="D141" s="37" t="s">
        <v>51</v>
      </c>
      <c r="E141" s="121">
        <v>71.3</v>
      </c>
      <c r="F141" s="70"/>
      <c r="G141" s="60"/>
      <c r="H141" s="77"/>
      <c r="I141" s="121">
        <v>77</v>
      </c>
      <c r="J141" s="63">
        <v>77.099999999999994</v>
      </c>
      <c r="K141" s="63">
        <v>77.099999999999994</v>
      </c>
      <c r="L141" s="65">
        <v>78</v>
      </c>
      <c r="M141" s="65">
        <v>78.5</v>
      </c>
    </row>
    <row r="142" spans="1:13" x14ac:dyDescent="0.2">
      <c r="A142" s="161"/>
      <c r="B142" s="36">
        <v>631</v>
      </c>
      <c r="C142" s="36"/>
      <c r="D142" s="36" t="s">
        <v>52</v>
      </c>
      <c r="E142" s="112">
        <f t="shared" ref="E142:M142" si="20">SUM(E143:E144)</f>
        <v>1.5</v>
      </c>
      <c r="F142" s="112">
        <f t="shared" si="20"/>
        <v>0</v>
      </c>
      <c r="G142" s="112">
        <f t="shared" si="20"/>
        <v>0</v>
      </c>
      <c r="H142" s="112">
        <f t="shared" si="20"/>
        <v>0</v>
      </c>
      <c r="I142" s="112">
        <f t="shared" si="20"/>
        <v>0.89999999999999991</v>
      </c>
      <c r="J142" s="112">
        <f t="shared" si="20"/>
        <v>0.89999999999999991</v>
      </c>
      <c r="K142" s="112">
        <f t="shared" si="20"/>
        <v>0.89999999999999991</v>
      </c>
      <c r="L142" s="65">
        <f t="shared" si="20"/>
        <v>0.89999999999999991</v>
      </c>
      <c r="M142" s="65">
        <f t="shared" si="20"/>
        <v>0.89999999999999991</v>
      </c>
    </row>
    <row r="143" spans="1:13" x14ac:dyDescent="0.2">
      <c r="A143" s="162"/>
      <c r="B143" s="36"/>
      <c r="C143" s="37">
        <v>631001</v>
      </c>
      <c r="D143" s="37" t="s">
        <v>53</v>
      </c>
      <c r="E143" s="121">
        <v>0.9</v>
      </c>
      <c r="F143" s="70"/>
      <c r="G143" s="60"/>
      <c r="H143" s="77"/>
      <c r="I143" s="121">
        <v>0.6</v>
      </c>
      <c r="J143" s="63">
        <v>0.6</v>
      </c>
      <c r="K143" s="63">
        <v>0.6</v>
      </c>
      <c r="L143" s="65">
        <v>0.6</v>
      </c>
      <c r="M143" s="65">
        <v>0.6</v>
      </c>
    </row>
    <row r="144" spans="1:13" x14ac:dyDescent="0.2">
      <c r="A144" s="162"/>
      <c r="B144" s="36"/>
      <c r="C144" s="37">
        <v>631002</v>
      </c>
      <c r="D144" s="37" t="s">
        <v>54</v>
      </c>
      <c r="E144" s="121">
        <v>0.6</v>
      </c>
      <c r="F144" s="70"/>
      <c r="G144" s="60"/>
      <c r="H144" s="77"/>
      <c r="I144" s="121">
        <v>0.3</v>
      </c>
      <c r="J144" s="63">
        <v>0.3</v>
      </c>
      <c r="K144" s="63">
        <v>0.3</v>
      </c>
      <c r="L144" s="65">
        <v>0.3</v>
      </c>
      <c r="M144" s="65">
        <v>0.3</v>
      </c>
    </row>
    <row r="145" spans="1:13" x14ac:dyDescent="0.2">
      <c r="A145" s="161"/>
      <c r="B145" s="36">
        <v>632</v>
      </c>
      <c r="C145" s="36"/>
      <c r="D145" s="36" t="s">
        <v>55</v>
      </c>
      <c r="E145" s="112">
        <f t="shared" ref="E145:M145" si="21">SUM(E146:E152)</f>
        <v>47.199999999999996</v>
      </c>
      <c r="F145" s="112">
        <f t="shared" si="21"/>
        <v>0</v>
      </c>
      <c r="G145" s="112">
        <f t="shared" si="21"/>
        <v>0</v>
      </c>
      <c r="H145" s="112">
        <f t="shared" si="21"/>
        <v>0</v>
      </c>
      <c r="I145" s="112">
        <f t="shared" si="21"/>
        <v>54.599999999999994</v>
      </c>
      <c r="J145" s="112">
        <f t="shared" si="21"/>
        <v>54.3</v>
      </c>
      <c r="K145" s="112">
        <f t="shared" si="21"/>
        <v>54.3</v>
      </c>
      <c r="L145" s="65">
        <f t="shared" si="21"/>
        <v>54.3</v>
      </c>
      <c r="M145" s="65">
        <f t="shared" si="21"/>
        <v>54.3</v>
      </c>
    </row>
    <row r="146" spans="1:13" x14ac:dyDescent="0.2">
      <c r="A146" s="162"/>
      <c r="B146" s="36"/>
      <c r="C146" s="37">
        <v>6320011</v>
      </c>
      <c r="D146" s="37" t="s">
        <v>56</v>
      </c>
      <c r="E146" s="121">
        <v>9.6</v>
      </c>
      <c r="F146" s="70"/>
      <c r="G146" s="60"/>
      <c r="H146" s="77"/>
      <c r="I146" s="121">
        <v>10.4</v>
      </c>
      <c r="J146" s="63">
        <v>11</v>
      </c>
      <c r="K146" s="63">
        <v>11</v>
      </c>
      <c r="L146" s="65">
        <v>11</v>
      </c>
      <c r="M146" s="65">
        <v>11</v>
      </c>
    </row>
    <row r="147" spans="1:13" x14ac:dyDescent="0.2">
      <c r="A147" s="162"/>
      <c r="B147" s="36"/>
      <c r="C147" s="37">
        <v>6320012</v>
      </c>
      <c r="D147" s="37" t="s">
        <v>57</v>
      </c>
      <c r="E147" s="121">
        <v>22.9</v>
      </c>
      <c r="F147" s="70"/>
      <c r="G147" s="60"/>
      <c r="H147" s="77"/>
      <c r="I147" s="121">
        <v>26.2</v>
      </c>
      <c r="J147" s="63">
        <v>26</v>
      </c>
      <c r="K147" s="63">
        <v>26</v>
      </c>
      <c r="L147" s="65">
        <v>26</v>
      </c>
      <c r="M147" s="65">
        <v>26</v>
      </c>
    </row>
    <row r="148" spans="1:13" x14ac:dyDescent="0.2">
      <c r="A148" s="162"/>
      <c r="B148" s="36"/>
      <c r="C148" s="37">
        <v>632002</v>
      </c>
      <c r="D148" s="37" t="s">
        <v>58</v>
      </c>
      <c r="E148" s="121">
        <v>1.5</v>
      </c>
      <c r="F148" s="70"/>
      <c r="G148" s="60"/>
      <c r="H148" s="77"/>
      <c r="I148" s="121">
        <v>2.8</v>
      </c>
      <c r="J148" s="63">
        <v>2.8</v>
      </c>
      <c r="K148" s="63">
        <v>2.8</v>
      </c>
      <c r="L148" s="65">
        <v>2.8</v>
      </c>
      <c r="M148" s="65">
        <v>2.8</v>
      </c>
    </row>
    <row r="149" spans="1:13" x14ac:dyDescent="0.2">
      <c r="A149" s="162"/>
      <c r="B149" s="36"/>
      <c r="C149" s="37">
        <v>6320031</v>
      </c>
      <c r="D149" s="37" t="s">
        <v>59</v>
      </c>
      <c r="E149" s="121">
        <v>6.9</v>
      </c>
      <c r="F149" s="70"/>
      <c r="G149" s="60"/>
      <c r="H149" s="77"/>
      <c r="I149" s="121">
        <v>5.8</v>
      </c>
      <c r="J149" s="63">
        <v>5</v>
      </c>
      <c r="K149" s="63">
        <v>5</v>
      </c>
      <c r="L149" s="65">
        <v>5</v>
      </c>
      <c r="M149" s="65">
        <v>5</v>
      </c>
    </row>
    <row r="150" spans="1:13" x14ac:dyDescent="0.2">
      <c r="A150" s="162"/>
      <c r="B150" s="36"/>
      <c r="C150" s="37">
        <v>6320032</v>
      </c>
      <c r="D150" s="37" t="s">
        <v>60</v>
      </c>
      <c r="E150" s="121">
        <v>0.9</v>
      </c>
      <c r="F150" s="70"/>
      <c r="G150" s="60"/>
      <c r="H150" s="77"/>
      <c r="I150" s="121">
        <v>1</v>
      </c>
      <c r="J150" s="63">
        <v>1</v>
      </c>
      <c r="K150" s="63">
        <v>1</v>
      </c>
      <c r="L150" s="65">
        <v>1</v>
      </c>
      <c r="M150" s="65">
        <v>1</v>
      </c>
    </row>
    <row r="151" spans="1:13" x14ac:dyDescent="0.2">
      <c r="A151" s="162"/>
      <c r="B151" s="36"/>
      <c r="C151" s="37">
        <v>6320033</v>
      </c>
      <c r="D151" s="37" t="s">
        <v>61</v>
      </c>
      <c r="E151" s="121">
        <v>5.0999999999999996</v>
      </c>
      <c r="F151" s="70"/>
      <c r="G151" s="60"/>
      <c r="H151" s="77"/>
      <c r="I151" s="121">
        <v>7.9</v>
      </c>
      <c r="J151" s="63">
        <v>8</v>
      </c>
      <c r="K151" s="63">
        <v>8</v>
      </c>
      <c r="L151" s="65">
        <v>8</v>
      </c>
      <c r="M151" s="65">
        <v>8</v>
      </c>
    </row>
    <row r="152" spans="1:13" x14ac:dyDescent="0.2">
      <c r="A152" s="162"/>
      <c r="B152" s="36"/>
      <c r="C152" s="37">
        <v>6320034</v>
      </c>
      <c r="D152" s="37" t="s">
        <v>62</v>
      </c>
      <c r="E152" s="121">
        <v>0.3</v>
      </c>
      <c r="F152" s="70"/>
      <c r="G152" s="60"/>
      <c r="H152" s="77"/>
      <c r="I152" s="121">
        <v>0.5</v>
      </c>
      <c r="J152" s="63">
        <v>0.5</v>
      </c>
      <c r="K152" s="63">
        <v>0.5</v>
      </c>
      <c r="L152" s="65">
        <v>0.5</v>
      </c>
      <c r="M152" s="65">
        <v>0.5</v>
      </c>
    </row>
    <row r="153" spans="1:13" x14ac:dyDescent="0.2">
      <c r="A153" s="161"/>
      <c r="B153" s="36">
        <v>633</v>
      </c>
      <c r="C153" s="36"/>
      <c r="D153" s="36" t="s">
        <v>63</v>
      </c>
      <c r="E153" s="112">
        <f t="shared" ref="E153:M153" si="22">SUM(E154:E166)</f>
        <v>20</v>
      </c>
      <c r="F153" s="112">
        <f t="shared" si="22"/>
        <v>0</v>
      </c>
      <c r="G153" s="112">
        <f t="shared" si="22"/>
        <v>0</v>
      </c>
      <c r="H153" s="112">
        <f t="shared" si="22"/>
        <v>0</v>
      </c>
      <c r="I153" s="112">
        <f t="shared" si="22"/>
        <v>18.2</v>
      </c>
      <c r="J153" s="112">
        <f t="shared" si="22"/>
        <v>35.299999999999997</v>
      </c>
      <c r="K153" s="112">
        <f t="shared" si="22"/>
        <v>35.299999999999997</v>
      </c>
      <c r="L153" s="65">
        <f t="shared" si="22"/>
        <v>41.300000000000004</v>
      </c>
      <c r="M153" s="65">
        <f t="shared" si="22"/>
        <v>41.300000000000004</v>
      </c>
    </row>
    <row r="154" spans="1:13" x14ac:dyDescent="0.2">
      <c r="A154" s="162"/>
      <c r="B154" s="36"/>
      <c r="C154" s="37">
        <v>633001</v>
      </c>
      <c r="D154" s="37" t="s">
        <v>64</v>
      </c>
      <c r="E154" s="121">
        <v>0</v>
      </c>
      <c r="F154" s="70"/>
      <c r="G154" s="60"/>
      <c r="H154" s="77"/>
      <c r="I154" s="121">
        <v>0.4</v>
      </c>
      <c r="J154" s="152">
        <v>15</v>
      </c>
      <c r="K154" s="152">
        <v>15</v>
      </c>
      <c r="L154" s="182">
        <v>20</v>
      </c>
      <c r="M154" s="182">
        <v>20</v>
      </c>
    </row>
    <row r="155" spans="1:13" x14ac:dyDescent="0.2">
      <c r="A155" s="162"/>
      <c r="B155" s="36"/>
      <c r="C155" s="37">
        <v>633002</v>
      </c>
      <c r="D155" s="37" t="s">
        <v>65</v>
      </c>
      <c r="E155" s="121">
        <v>0.3</v>
      </c>
      <c r="F155" s="70"/>
      <c r="G155" s="60"/>
      <c r="H155" s="77"/>
      <c r="I155" s="121">
        <v>0.2</v>
      </c>
      <c r="J155" s="152">
        <v>2.5</v>
      </c>
      <c r="K155" s="152">
        <v>2.5</v>
      </c>
      <c r="L155" s="182">
        <v>3</v>
      </c>
      <c r="M155" s="182">
        <v>3</v>
      </c>
    </row>
    <row r="156" spans="1:13" x14ac:dyDescent="0.2">
      <c r="A156" s="162"/>
      <c r="B156" s="36"/>
      <c r="C156" s="37">
        <v>633004</v>
      </c>
      <c r="D156" s="37" t="s">
        <v>66</v>
      </c>
      <c r="E156" s="121">
        <v>0.5</v>
      </c>
      <c r="F156" s="70"/>
      <c r="G156" s="60"/>
      <c r="H156" s="77"/>
      <c r="I156" s="121">
        <v>0.3</v>
      </c>
      <c r="J156" s="63">
        <v>1</v>
      </c>
      <c r="K156" s="63">
        <v>1</v>
      </c>
      <c r="L156" s="65">
        <v>1.5</v>
      </c>
      <c r="M156" s="65">
        <v>1.5</v>
      </c>
    </row>
    <row r="157" spans="1:13" x14ac:dyDescent="0.2">
      <c r="A157" s="162"/>
      <c r="B157" s="36"/>
      <c r="C157" s="37">
        <v>6330061</v>
      </c>
      <c r="D157" s="37" t="s">
        <v>190</v>
      </c>
      <c r="E157" s="121">
        <v>2.6</v>
      </c>
      <c r="F157" s="70"/>
      <c r="G157" s="60"/>
      <c r="H157" s="77"/>
      <c r="I157" s="121">
        <v>2.7</v>
      </c>
      <c r="J157" s="63">
        <v>2.8</v>
      </c>
      <c r="K157" s="63">
        <v>2.8</v>
      </c>
      <c r="L157" s="65">
        <v>2.8</v>
      </c>
      <c r="M157" s="65">
        <v>2.8</v>
      </c>
    </row>
    <row r="158" spans="1:13" x14ac:dyDescent="0.2">
      <c r="A158" s="162"/>
      <c r="B158" s="36"/>
      <c r="C158" s="37">
        <v>6330062</v>
      </c>
      <c r="D158" s="37" t="s">
        <v>67</v>
      </c>
      <c r="E158" s="121">
        <v>1.5</v>
      </c>
      <c r="F158" s="70"/>
      <c r="G158" s="60"/>
      <c r="H158" s="77"/>
      <c r="I158" s="121">
        <v>1.3</v>
      </c>
      <c r="J158" s="63">
        <v>1.5</v>
      </c>
      <c r="K158" s="63">
        <v>1.5</v>
      </c>
      <c r="L158" s="65">
        <v>1.5</v>
      </c>
      <c r="M158" s="65">
        <v>1.5</v>
      </c>
    </row>
    <row r="159" spans="1:13" x14ac:dyDescent="0.2">
      <c r="A159" s="162"/>
      <c r="B159" s="36"/>
      <c r="C159" s="37">
        <v>6330063</v>
      </c>
      <c r="D159" s="37" t="s">
        <v>68</v>
      </c>
      <c r="E159" s="121">
        <v>0.5</v>
      </c>
      <c r="F159" s="70"/>
      <c r="G159" s="60"/>
      <c r="H159" s="77"/>
      <c r="I159" s="121">
        <v>0.3</v>
      </c>
      <c r="J159" s="63">
        <v>0.3</v>
      </c>
      <c r="K159" s="63">
        <v>0.3</v>
      </c>
      <c r="L159" s="65">
        <v>0.3</v>
      </c>
      <c r="M159" s="65">
        <v>0.3</v>
      </c>
    </row>
    <row r="160" spans="1:13" x14ac:dyDescent="0.2">
      <c r="A160" s="162"/>
      <c r="B160" s="36"/>
      <c r="C160" s="37">
        <v>6330064</v>
      </c>
      <c r="D160" s="37" t="s">
        <v>69</v>
      </c>
      <c r="E160" s="121">
        <v>0.8</v>
      </c>
      <c r="F160" s="70"/>
      <c r="G160" s="60"/>
      <c r="H160" s="77"/>
      <c r="I160" s="121">
        <v>0.5</v>
      </c>
      <c r="J160" s="63">
        <v>0.5</v>
      </c>
      <c r="K160" s="63">
        <v>0.5</v>
      </c>
      <c r="L160" s="63">
        <v>0.5</v>
      </c>
      <c r="M160" s="63">
        <v>0.5</v>
      </c>
    </row>
    <row r="161" spans="1:13" x14ac:dyDescent="0.2">
      <c r="A161" s="162"/>
      <c r="B161" s="36"/>
      <c r="C161" s="37">
        <v>6330065</v>
      </c>
      <c r="D161" s="37" t="s">
        <v>70</v>
      </c>
      <c r="E161" s="121">
        <v>5</v>
      </c>
      <c r="F161" s="70"/>
      <c r="G161" s="60"/>
      <c r="H161" s="77"/>
      <c r="I161" s="121">
        <v>1.9</v>
      </c>
      <c r="J161" s="63">
        <v>2</v>
      </c>
      <c r="K161" s="63">
        <v>2</v>
      </c>
      <c r="L161" s="63">
        <v>2</v>
      </c>
      <c r="M161" s="63">
        <v>2</v>
      </c>
    </row>
    <row r="162" spans="1:13" x14ac:dyDescent="0.2">
      <c r="A162" s="162"/>
      <c r="B162" s="36"/>
      <c r="C162" s="37">
        <v>6330066</v>
      </c>
      <c r="D162" s="37" t="s">
        <v>71</v>
      </c>
      <c r="E162" s="121">
        <v>1.4</v>
      </c>
      <c r="F162" s="70"/>
      <c r="G162" s="60"/>
      <c r="H162" s="77"/>
      <c r="I162" s="121">
        <v>1.5</v>
      </c>
      <c r="J162" s="63">
        <v>1.5</v>
      </c>
      <c r="K162" s="63">
        <v>1.5</v>
      </c>
      <c r="L162" s="63">
        <v>1.5</v>
      </c>
      <c r="M162" s="63">
        <v>1.5</v>
      </c>
    </row>
    <row r="163" spans="1:13" x14ac:dyDescent="0.2">
      <c r="A163" s="162"/>
      <c r="B163" s="36"/>
      <c r="C163" s="37">
        <v>6330067</v>
      </c>
      <c r="D163" s="37" t="s">
        <v>72</v>
      </c>
      <c r="E163" s="121">
        <v>0.1</v>
      </c>
      <c r="F163" s="70"/>
      <c r="G163" s="60"/>
      <c r="H163" s="77"/>
      <c r="I163" s="121">
        <v>0.2</v>
      </c>
      <c r="J163" s="63">
        <v>0.2</v>
      </c>
      <c r="K163" s="63">
        <v>0.2</v>
      </c>
      <c r="L163" s="63">
        <v>0.2</v>
      </c>
      <c r="M163" s="63">
        <v>0.2</v>
      </c>
    </row>
    <row r="164" spans="1:13" x14ac:dyDescent="0.2">
      <c r="A164" s="162"/>
      <c r="B164" s="36"/>
      <c r="C164" s="37">
        <v>633009</v>
      </c>
      <c r="D164" s="37" t="s">
        <v>73</v>
      </c>
      <c r="E164" s="121">
        <v>4.4000000000000004</v>
      </c>
      <c r="F164" s="70"/>
      <c r="G164" s="60"/>
      <c r="H164" s="77"/>
      <c r="I164" s="121">
        <v>3.4</v>
      </c>
      <c r="J164" s="63">
        <v>2.5</v>
      </c>
      <c r="K164" s="63">
        <v>2.5</v>
      </c>
      <c r="L164" s="63">
        <v>2.5</v>
      </c>
      <c r="M164" s="63">
        <v>2.5</v>
      </c>
    </row>
    <row r="165" spans="1:13" x14ac:dyDescent="0.2">
      <c r="A165" s="162"/>
      <c r="B165" s="36"/>
      <c r="C165" s="37">
        <v>633013</v>
      </c>
      <c r="D165" s="37" t="s">
        <v>74</v>
      </c>
      <c r="E165" s="121">
        <v>0</v>
      </c>
      <c r="F165" s="70"/>
      <c r="G165" s="60"/>
      <c r="H165" s="77"/>
      <c r="I165" s="121">
        <v>1</v>
      </c>
      <c r="J165" s="63">
        <v>1</v>
      </c>
      <c r="K165" s="63">
        <v>1</v>
      </c>
      <c r="L165" s="63">
        <v>1</v>
      </c>
      <c r="M165" s="63">
        <v>1</v>
      </c>
    </row>
    <row r="166" spans="1:13" x14ac:dyDescent="0.2">
      <c r="A166" s="162"/>
      <c r="B166" s="36"/>
      <c r="C166" s="37">
        <v>633016</v>
      </c>
      <c r="D166" s="37" t="s">
        <v>75</v>
      </c>
      <c r="E166" s="121">
        <v>2.9</v>
      </c>
      <c r="F166" s="70"/>
      <c r="G166" s="60"/>
      <c r="H166" s="77"/>
      <c r="I166" s="121">
        <v>4.5</v>
      </c>
      <c r="J166" s="63">
        <v>4.5</v>
      </c>
      <c r="K166" s="63">
        <v>4.5</v>
      </c>
      <c r="L166" s="63">
        <v>4.5</v>
      </c>
      <c r="M166" s="63">
        <v>4.5</v>
      </c>
    </row>
    <row r="167" spans="1:13" x14ac:dyDescent="0.2">
      <c r="A167" s="161"/>
      <c r="B167" s="36">
        <v>634</v>
      </c>
      <c r="C167" s="36"/>
      <c r="D167" s="36" t="s">
        <v>76</v>
      </c>
      <c r="E167" s="112">
        <f t="shared" ref="E167:M167" si="23">SUM(E168:E173)</f>
        <v>5.8</v>
      </c>
      <c r="F167" s="112">
        <f t="shared" si="23"/>
        <v>0</v>
      </c>
      <c r="G167" s="112">
        <f t="shared" si="23"/>
        <v>0</v>
      </c>
      <c r="H167" s="112">
        <f t="shared" si="23"/>
        <v>0</v>
      </c>
      <c r="I167" s="112">
        <f t="shared" si="23"/>
        <v>5.9</v>
      </c>
      <c r="J167" s="112">
        <f t="shared" si="23"/>
        <v>6.2</v>
      </c>
      <c r="K167" s="112">
        <f t="shared" si="23"/>
        <v>6.2</v>
      </c>
      <c r="L167" s="112">
        <f t="shared" si="23"/>
        <v>6.3000000000000007</v>
      </c>
      <c r="M167" s="112">
        <f t="shared" si="23"/>
        <v>6.4</v>
      </c>
    </row>
    <row r="168" spans="1:13" x14ac:dyDescent="0.2">
      <c r="A168" s="162"/>
      <c r="B168" s="36"/>
      <c r="C168" s="37">
        <v>634001</v>
      </c>
      <c r="D168" s="37" t="s">
        <v>77</v>
      </c>
      <c r="E168" s="121">
        <v>2.2000000000000002</v>
      </c>
      <c r="F168" s="70"/>
      <c r="G168" s="60"/>
      <c r="H168" s="77"/>
      <c r="I168" s="121">
        <v>2.5</v>
      </c>
      <c r="J168" s="63">
        <v>2.6</v>
      </c>
      <c r="K168" s="63">
        <v>2.6</v>
      </c>
      <c r="L168" s="65">
        <v>2.7</v>
      </c>
      <c r="M168" s="65">
        <v>2.8</v>
      </c>
    </row>
    <row r="169" spans="1:13" x14ac:dyDescent="0.2">
      <c r="A169" s="162"/>
      <c r="B169" s="36"/>
      <c r="C169" s="37">
        <v>6340021</v>
      </c>
      <c r="D169" s="37" t="s">
        <v>78</v>
      </c>
      <c r="E169" s="121">
        <v>1</v>
      </c>
      <c r="F169" s="70"/>
      <c r="G169" s="60"/>
      <c r="H169" s="77"/>
      <c r="I169" s="121">
        <v>0.5</v>
      </c>
      <c r="J169" s="63">
        <v>0.5</v>
      </c>
      <c r="K169" s="63">
        <v>0.5</v>
      </c>
      <c r="L169" s="63">
        <v>0.5</v>
      </c>
      <c r="M169" s="63">
        <v>0.5</v>
      </c>
    </row>
    <row r="170" spans="1:13" x14ac:dyDescent="0.2">
      <c r="A170" s="162"/>
      <c r="B170" s="36"/>
      <c r="C170" s="37">
        <v>6340022</v>
      </c>
      <c r="D170" s="37" t="s">
        <v>79</v>
      </c>
      <c r="E170" s="121">
        <v>0.1</v>
      </c>
      <c r="F170" s="70"/>
      <c r="G170" s="60"/>
      <c r="H170" s="77"/>
      <c r="I170" s="121">
        <v>0.9</v>
      </c>
      <c r="J170" s="63">
        <v>0.9</v>
      </c>
      <c r="K170" s="63">
        <v>0.9</v>
      </c>
      <c r="L170" s="63">
        <v>0.9</v>
      </c>
      <c r="M170" s="63">
        <v>0.9</v>
      </c>
    </row>
    <row r="171" spans="1:13" x14ac:dyDescent="0.2">
      <c r="A171" s="162"/>
      <c r="B171" s="36"/>
      <c r="C171" s="37">
        <v>634003</v>
      </c>
      <c r="D171" s="37" t="s">
        <v>264</v>
      </c>
      <c r="E171" s="121">
        <v>2.4</v>
      </c>
      <c r="F171" s="70"/>
      <c r="G171" s="60"/>
      <c r="H171" s="77"/>
      <c r="I171" s="121">
        <v>0.8</v>
      </c>
      <c r="J171" s="63">
        <v>0.9</v>
      </c>
      <c r="K171" s="63">
        <v>0.9</v>
      </c>
      <c r="L171" s="63">
        <v>0.9</v>
      </c>
      <c r="M171" s="63">
        <v>0.9</v>
      </c>
    </row>
    <row r="172" spans="1:13" x14ac:dyDescent="0.2">
      <c r="A172" s="162"/>
      <c r="B172" s="36"/>
      <c r="C172" s="37">
        <v>634004</v>
      </c>
      <c r="D172" s="37" t="s">
        <v>80</v>
      </c>
      <c r="E172" s="121">
        <v>0.1</v>
      </c>
      <c r="F172" s="70"/>
      <c r="G172" s="60"/>
      <c r="H172" s="77"/>
      <c r="I172" s="121">
        <v>1.1000000000000001</v>
      </c>
      <c r="J172" s="63">
        <v>1.2</v>
      </c>
      <c r="K172" s="63">
        <v>1.2</v>
      </c>
      <c r="L172" s="63">
        <v>1.2</v>
      </c>
      <c r="M172" s="63">
        <v>1.2</v>
      </c>
    </row>
    <row r="173" spans="1:13" x14ac:dyDescent="0.2">
      <c r="A173" s="162"/>
      <c r="B173" s="36"/>
      <c r="C173" s="37">
        <v>634005</v>
      </c>
      <c r="D173" s="37" t="s">
        <v>81</v>
      </c>
      <c r="E173" s="121">
        <v>0</v>
      </c>
      <c r="F173" s="70"/>
      <c r="G173" s="60"/>
      <c r="H173" s="77"/>
      <c r="I173" s="121">
        <v>0.1</v>
      </c>
      <c r="J173" s="63">
        <v>0.1</v>
      </c>
      <c r="K173" s="63">
        <v>0.1</v>
      </c>
      <c r="L173" s="63">
        <v>0.1</v>
      </c>
      <c r="M173" s="63">
        <v>0.1</v>
      </c>
    </row>
    <row r="174" spans="1:13" x14ac:dyDescent="0.2">
      <c r="A174" s="161"/>
      <c r="B174" s="36">
        <v>635</v>
      </c>
      <c r="C174" s="36"/>
      <c r="D174" s="36" t="s">
        <v>82</v>
      </c>
      <c r="E174" s="112">
        <f t="shared" ref="E174:M174" si="24">SUM(E175:E180)</f>
        <v>3.0999999999999996</v>
      </c>
      <c r="F174" s="112">
        <f t="shared" si="24"/>
        <v>0</v>
      </c>
      <c r="G174" s="112">
        <f t="shared" si="24"/>
        <v>0</v>
      </c>
      <c r="H174" s="112">
        <f t="shared" si="24"/>
        <v>0</v>
      </c>
      <c r="I174" s="112">
        <f t="shared" si="24"/>
        <v>3.6999999999999997</v>
      </c>
      <c r="J174" s="112">
        <f t="shared" si="24"/>
        <v>7.4</v>
      </c>
      <c r="K174" s="112">
        <f t="shared" si="24"/>
        <v>7.4</v>
      </c>
      <c r="L174" s="112">
        <f t="shared" si="24"/>
        <v>7.4</v>
      </c>
      <c r="M174" s="112">
        <f t="shared" si="24"/>
        <v>7.4</v>
      </c>
    </row>
    <row r="175" spans="1:13" x14ac:dyDescent="0.2">
      <c r="A175" s="162"/>
      <c r="B175" s="36"/>
      <c r="C175" s="37">
        <v>635002</v>
      </c>
      <c r="D175" s="37" t="s">
        <v>83</v>
      </c>
      <c r="E175" s="113">
        <v>1.9</v>
      </c>
      <c r="F175" s="69"/>
      <c r="G175" s="63"/>
      <c r="H175" s="78"/>
      <c r="I175" s="113">
        <v>1.8</v>
      </c>
      <c r="J175" s="63">
        <v>1.9</v>
      </c>
      <c r="K175" s="63">
        <v>1.9</v>
      </c>
      <c r="L175" s="63">
        <v>1.9</v>
      </c>
      <c r="M175" s="63">
        <v>1.9</v>
      </c>
    </row>
    <row r="176" spans="1:13" x14ac:dyDescent="0.2">
      <c r="A176" s="162"/>
      <c r="B176" s="36"/>
      <c r="C176" s="37">
        <v>635003</v>
      </c>
      <c r="D176" s="37" t="s">
        <v>84</v>
      </c>
      <c r="E176" s="113">
        <v>0.3</v>
      </c>
      <c r="F176" s="69"/>
      <c r="G176" s="63"/>
      <c r="H176" s="78"/>
      <c r="I176" s="113">
        <v>0</v>
      </c>
      <c r="J176" s="63">
        <v>0.1</v>
      </c>
      <c r="K176" s="63">
        <v>0.1</v>
      </c>
      <c r="L176" s="63">
        <v>0.1</v>
      </c>
      <c r="M176" s="63">
        <v>0.1</v>
      </c>
    </row>
    <row r="177" spans="1:13" x14ac:dyDescent="0.2">
      <c r="A177" s="162"/>
      <c r="B177" s="36"/>
      <c r="C177" s="37">
        <v>6350041</v>
      </c>
      <c r="D177" s="37" t="s">
        <v>85</v>
      </c>
      <c r="E177" s="113">
        <v>0.4</v>
      </c>
      <c r="F177" s="69"/>
      <c r="G177" s="63"/>
      <c r="H177" s="78"/>
      <c r="I177" s="113">
        <v>1</v>
      </c>
      <c r="J177" s="63">
        <v>2</v>
      </c>
      <c r="K177" s="63">
        <v>2</v>
      </c>
      <c r="L177" s="63">
        <v>2</v>
      </c>
      <c r="M177" s="63">
        <v>2</v>
      </c>
    </row>
    <row r="178" spans="1:13" x14ac:dyDescent="0.2">
      <c r="A178" s="162"/>
      <c r="B178" s="36"/>
      <c r="C178" s="37">
        <v>635009</v>
      </c>
      <c r="D178" s="37" t="s">
        <v>411</v>
      </c>
      <c r="E178" s="113">
        <v>0</v>
      </c>
      <c r="F178" s="69"/>
      <c r="G178" s="63"/>
      <c r="H178" s="78"/>
      <c r="I178" s="113">
        <v>0.5</v>
      </c>
      <c r="J178" s="63">
        <v>2</v>
      </c>
      <c r="K178" s="63">
        <v>2</v>
      </c>
      <c r="L178" s="63">
        <v>2</v>
      </c>
      <c r="M178" s="63">
        <v>2</v>
      </c>
    </row>
    <row r="179" spans="1:13" x14ac:dyDescent="0.2">
      <c r="A179" s="162"/>
      <c r="B179" s="36"/>
      <c r="C179" s="37">
        <v>6350044</v>
      </c>
      <c r="D179" s="37" t="s">
        <v>86</v>
      </c>
      <c r="E179" s="113">
        <v>0.5</v>
      </c>
      <c r="F179" s="69"/>
      <c r="G179" s="63"/>
      <c r="H179" s="78"/>
      <c r="I179" s="113">
        <v>0.4</v>
      </c>
      <c r="J179" s="63">
        <v>0.4</v>
      </c>
      <c r="K179" s="63">
        <v>0.4</v>
      </c>
      <c r="L179" s="63">
        <v>0.4</v>
      </c>
      <c r="M179" s="63">
        <v>0.4</v>
      </c>
    </row>
    <row r="180" spans="1:13" x14ac:dyDescent="0.2">
      <c r="A180" s="162"/>
      <c r="B180" s="36"/>
      <c r="C180" s="37">
        <v>635006</v>
      </c>
      <c r="D180" s="37" t="s">
        <v>87</v>
      </c>
      <c r="E180" s="113">
        <v>0</v>
      </c>
      <c r="F180" s="69"/>
      <c r="G180" s="63"/>
      <c r="H180" s="78"/>
      <c r="I180" s="113">
        <v>0</v>
      </c>
      <c r="J180" s="63">
        <v>1</v>
      </c>
      <c r="K180" s="63">
        <v>1</v>
      </c>
      <c r="L180" s="63">
        <v>1</v>
      </c>
      <c r="M180" s="63">
        <v>1</v>
      </c>
    </row>
    <row r="181" spans="1:13" x14ac:dyDescent="0.2">
      <c r="A181" s="161"/>
      <c r="B181" s="36">
        <v>637</v>
      </c>
      <c r="C181" s="36"/>
      <c r="D181" s="36" t="s">
        <v>88</v>
      </c>
      <c r="E181" s="112">
        <f t="shared" ref="E181:M181" si="25">SUM(E182:E208)</f>
        <v>93.100000000000009</v>
      </c>
      <c r="F181" s="112">
        <f t="shared" si="25"/>
        <v>0</v>
      </c>
      <c r="G181" s="112">
        <f t="shared" si="25"/>
        <v>0</v>
      </c>
      <c r="H181" s="112">
        <f t="shared" si="25"/>
        <v>0</v>
      </c>
      <c r="I181" s="112">
        <f t="shared" si="25"/>
        <v>73.2</v>
      </c>
      <c r="J181" s="112">
        <f t="shared" si="25"/>
        <v>86.2</v>
      </c>
      <c r="K181" s="112">
        <f t="shared" si="25"/>
        <v>86.2</v>
      </c>
      <c r="L181" s="112">
        <f t="shared" si="25"/>
        <v>84.7</v>
      </c>
      <c r="M181" s="112">
        <f t="shared" si="25"/>
        <v>84.7</v>
      </c>
    </row>
    <row r="182" spans="1:13" x14ac:dyDescent="0.2">
      <c r="A182" s="161"/>
      <c r="B182" s="36"/>
      <c r="C182" s="37">
        <v>636002</v>
      </c>
      <c r="D182" s="37" t="s">
        <v>289</v>
      </c>
      <c r="E182" s="121">
        <v>0</v>
      </c>
      <c r="F182" s="70"/>
      <c r="G182" s="60"/>
      <c r="H182" s="77"/>
      <c r="I182" s="121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162"/>
      <c r="B183" s="36"/>
      <c r="C183" s="37">
        <v>637001</v>
      </c>
      <c r="D183" s="37" t="s">
        <v>89</v>
      </c>
      <c r="E183" s="121">
        <v>0.9</v>
      </c>
      <c r="F183" s="70"/>
      <c r="G183" s="60"/>
      <c r="H183" s="77"/>
      <c r="I183" s="121">
        <v>1.1000000000000001</v>
      </c>
      <c r="J183" s="63">
        <v>1.2</v>
      </c>
      <c r="K183" s="63">
        <v>1.2</v>
      </c>
      <c r="L183" s="63">
        <v>1.2</v>
      </c>
      <c r="M183" s="63">
        <v>1.2</v>
      </c>
    </row>
    <row r="184" spans="1:13" x14ac:dyDescent="0.2">
      <c r="A184" s="162"/>
      <c r="B184" s="36"/>
      <c r="C184" s="37">
        <v>637002</v>
      </c>
      <c r="D184" s="37" t="s">
        <v>368</v>
      </c>
      <c r="E184" s="121">
        <v>3.8</v>
      </c>
      <c r="F184" s="70"/>
      <c r="G184" s="60"/>
      <c r="H184" s="77"/>
      <c r="I184" s="121">
        <v>0</v>
      </c>
      <c r="J184" s="63">
        <v>0</v>
      </c>
      <c r="K184" s="63">
        <v>0</v>
      </c>
      <c r="L184" s="63">
        <v>0</v>
      </c>
      <c r="M184" s="63">
        <v>0</v>
      </c>
    </row>
    <row r="185" spans="1:13" x14ac:dyDescent="0.2">
      <c r="A185" s="162"/>
      <c r="B185" s="36"/>
      <c r="C185" s="37">
        <v>637003</v>
      </c>
      <c r="D185" s="37" t="s">
        <v>90</v>
      </c>
      <c r="E185" s="121">
        <v>1.7</v>
      </c>
      <c r="F185" s="70"/>
      <c r="G185" s="60"/>
      <c r="H185" s="77"/>
      <c r="I185" s="121">
        <v>3.7</v>
      </c>
      <c r="J185" s="152">
        <v>5</v>
      </c>
      <c r="K185" s="152">
        <v>5</v>
      </c>
      <c r="L185" s="63">
        <v>3.5</v>
      </c>
      <c r="M185" s="63">
        <v>3.5</v>
      </c>
    </row>
    <row r="186" spans="1:13" x14ac:dyDescent="0.2">
      <c r="A186" s="162"/>
      <c r="B186" s="36"/>
      <c r="C186" s="37">
        <v>6370041</v>
      </c>
      <c r="D186" s="37" t="s">
        <v>91</v>
      </c>
      <c r="E186" s="121">
        <v>5.0999999999999996</v>
      </c>
      <c r="F186" s="70"/>
      <c r="G186" s="60"/>
      <c r="H186" s="77"/>
      <c r="I186" s="121">
        <v>1.3</v>
      </c>
      <c r="J186" s="63">
        <v>1.3</v>
      </c>
      <c r="K186" s="63">
        <v>1.3</v>
      </c>
      <c r="L186" s="63">
        <v>1.3</v>
      </c>
      <c r="M186" s="63">
        <v>1.3</v>
      </c>
    </row>
    <row r="187" spans="1:13" x14ac:dyDescent="0.2">
      <c r="A187" s="162"/>
      <c r="B187" s="36"/>
      <c r="C187" s="37">
        <v>637004</v>
      </c>
      <c r="D187" s="37" t="s">
        <v>92</v>
      </c>
      <c r="E187" s="121">
        <v>3.9</v>
      </c>
      <c r="F187" s="70"/>
      <c r="G187" s="60"/>
      <c r="H187" s="77"/>
      <c r="I187" s="121">
        <v>3.4</v>
      </c>
      <c r="J187" s="63">
        <v>3.4</v>
      </c>
      <c r="K187" s="63">
        <v>3.4</v>
      </c>
      <c r="L187" s="63">
        <v>3.4</v>
      </c>
      <c r="M187" s="63">
        <v>3.4</v>
      </c>
    </row>
    <row r="188" spans="1:13" x14ac:dyDescent="0.2">
      <c r="A188" s="162"/>
      <c r="B188" s="36"/>
      <c r="C188" s="37">
        <v>637004</v>
      </c>
      <c r="D188" s="37" t="s">
        <v>270</v>
      </c>
      <c r="E188" s="121">
        <v>0.2</v>
      </c>
      <c r="F188" s="70"/>
      <c r="G188" s="60"/>
      <c r="H188" s="76"/>
      <c r="I188" s="121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162"/>
      <c r="B189" s="36"/>
      <c r="C189" s="37">
        <v>6370046</v>
      </c>
      <c r="D189" s="37" t="s">
        <v>93</v>
      </c>
      <c r="E189" s="121">
        <v>0</v>
      </c>
      <c r="F189" s="70"/>
      <c r="G189" s="60"/>
      <c r="H189" s="77"/>
      <c r="I189" s="121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162"/>
      <c r="B190" s="36"/>
      <c r="C190" s="37">
        <v>6370051</v>
      </c>
      <c r="D190" s="37" t="s">
        <v>94</v>
      </c>
      <c r="E190" s="121">
        <v>0.3</v>
      </c>
      <c r="F190" s="70"/>
      <c r="G190" s="60"/>
      <c r="H190" s="77"/>
      <c r="I190" s="121">
        <v>0</v>
      </c>
      <c r="J190" s="63">
        <v>0.5</v>
      </c>
      <c r="K190" s="63">
        <v>0.5</v>
      </c>
      <c r="L190" s="63">
        <v>0.5</v>
      </c>
      <c r="M190" s="63">
        <v>0.5</v>
      </c>
    </row>
    <row r="191" spans="1:13" x14ac:dyDescent="0.2">
      <c r="A191" s="162"/>
      <c r="B191" s="79"/>
      <c r="C191" s="37">
        <v>6370052</v>
      </c>
      <c r="D191" s="37" t="s">
        <v>95</v>
      </c>
      <c r="E191" s="121">
        <v>13.8</v>
      </c>
      <c r="F191" s="80"/>
      <c r="G191" s="81"/>
      <c r="H191" s="82"/>
      <c r="I191" s="121">
        <v>8.5</v>
      </c>
      <c r="J191" s="63">
        <v>8.5</v>
      </c>
      <c r="K191" s="63">
        <v>8.5</v>
      </c>
      <c r="L191" s="63">
        <v>8.5</v>
      </c>
      <c r="M191" s="63">
        <v>8.5</v>
      </c>
    </row>
    <row r="192" spans="1:13" x14ac:dyDescent="0.2">
      <c r="A192" s="162"/>
      <c r="B192" s="79"/>
      <c r="C192" s="37">
        <v>6370053</v>
      </c>
      <c r="D192" s="37" t="s">
        <v>96</v>
      </c>
      <c r="E192" s="121">
        <v>1.2</v>
      </c>
      <c r="F192" s="80"/>
      <c r="G192" s="81"/>
      <c r="H192" s="82"/>
      <c r="I192" s="121">
        <v>2.1</v>
      </c>
      <c r="J192" s="63">
        <v>2.2999999999999998</v>
      </c>
      <c r="K192" s="63">
        <v>2.2999999999999998</v>
      </c>
      <c r="L192" s="63">
        <v>2.2999999999999998</v>
      </c>
      <c r="M192" s="63">
        <v>2.2999999999999998</v>
      </c>
    </row>
    <row r="193" spans="1:13" hidden="1" x14ac:dyDescent="0.2">
      <c r="A193" s="162"/>
      <c r="B193" s="36"/>
      <c r="C193" s="37">
        <v>6370054</v>
      </c>
      <c r="D193" s="37" t="s">
        <v>97</v>
      </c>
      <c r="E193" s="121">
        <v>0</v>
      </c>
      <c r="F193" s="70"/>
      <c r="G193" s="60"/>
      <c r="H193" s="77"/>
      <c r="I193" s="121">
        <v>0</v>
      </c>
      <c r="J193" s="63"/>
      <c r="K193" s="63"/>
      <c r="L193" s="63"/>
      <c r="M193" s="63"/>
    </row>
    <row r="194" spans="1:13" x14ac:dyDescent="0.2">
      <c r="A194" s="162"/>
      <c r="B194" s="36"/>
      <c r="C194" s="37">
        <v>6370055</v>
      </c>
      <c r="D194" s="37" t="s">
        <v>98</v>
      </c>
      <c r="E194" s="121">
        <v>0.5</v>
      </c>
      <c r="F194" s="70"/>
      <c r="G194" s="60"/>
      <c r="H194" s="77"/>
      <c r="I194" s="121">
        <v>0.5</v>
      </c>
      <c r="J194" s="63">
        <v>0.6</v>
      </c>
      <c r="K194" s="63">
        <v>0.6</v>
      </c>
      <c r="L194" s="63">
        <v>0.6</v>
      </c>
      <c r="M194" s="63">
        <v>0.6</v>
      </c>
    </row>
    <row r="195" spans="1:13" hidden="1" x14ac:dyDescent="0.2">
      <c r="A195" s="162"/>
      <c r="B195" s="36"/>
      <c r="C195" s="37"/>
      <c r="D195" s="37" t="s">
        <v>454</v>
      </c>
      <c r="E195" s="121"/>
      <c r="F195" s="70"/>
      <c r="G195" s="60"/>
      <c r="H195" s="77"/>
      <c r="I195" s="121"/>
      <c r="J195" s="152"/>
      <c r="K195" s="152"/>
      <c r="L195" s="152"/>
      <c r="M195" s="152"/>
    </row>
    <row r="196" spans="1:13" x14ac:dyDescent="0.2">
      <c r="A196" s="162"/>
      <c r="B196" s="36"/>
      <c r="C196" s="37">
        <v>6370057</v>
      </c>
      <c r="D196" s="37" t="s">
        <v>99</v>
      </c>
      <c r="E196" s="121">
        <v>6.2</v>
      </c>
      <c r="F196" s="70"/>
      <c r="G196" s="60"/>
      <c r="H196" s="77"/>
      <c r="I196" s="121">
        <v>6.7</v>
      </c>
      <c r="J196" s="63">
        <v>7.5</v>
      </c>
      <c r="K196" s="63">
        <v>7.5</v>
      </c>
      <c r="L196" s="63">
        <v>7.5</v>
      </c>
      <c r="M196" s="63">
        <v>7.5</v>
      </c>
    </row>
    <row r="197" spans="1:13" x14ac:dyDescent="0.2">
      <c r="A197" s="162"/>
      <c r="B197" s="36"/>
      <c r="C197" s="37">
        <v>637011</v>
      </c>
      <c r="D197" s="37" t="s">
        <v>100</v>
      </c>
      <c r="E197" s="121">
        <v>3.2</v>
      </c>
      <c r="F197" s="70"/>
      <c r="G197" s="60"/>
      <c r="H197" s="77"/>
      <c r="I197" s="121">
        <v>0.1</v>
      </c>
      <c r="J197" s="63">
        <v>1.2</v>
      </c>
      <c r="K197" s="63">
        <v>1.2</v>
      </c>
      <c r="L197" s="63">
        <v>1.2</v>
      </c>
      <c r="M197" s="63">
        <v>1.2</v>
      </c>
    </row>
    <row r="198" spans="1:13" x14ac:dyDescent="0.2">
      <c r="A198" s="162"/>
      <c r="B198" s="36"/>
      <c r="C198" s="37">
        <v>637012</v>
      </c>
      <c r="D198" s="37" t="s">
        <v>296</v>
      </c>
      <c r="E198" s="121">
        <v>4.3</v>
      </c>
      <c r="F198" s="70"/>
      <c r="G198" s="60"/>
      <c r="H198" s="83"/>
      <c r="I198" s="121">
        <v>4.5</v>
      </c>
      <c r="J198" s="63">
        <v>4.5</v>
      </c>
      <c r="K198" s="63">
        <v>4.5</v>
      </c>
      <c r="L198" s="63">
        <v>4.5</v>
      </c>
      <c r="M198" s="63">
        <v>4.5</v>
      </c>
    </row>
    <row r="199" spans="1:13" x14ac:dyDescent="0.2">
      <c r="A199" s="162"/>
      <c r="B199" s="36"/>
      <c r="C199" s="37">
        <v>637014</v>
      </c>
      <c r="D199" s="37" t="s">
        <v>101</v>
      </c>
      <c r="E199" s="121">
        <v>9.5</v>
      </c>
      <c r="F199" s="70"/>
      <c r="G199" s="60"/>
      <c r="H199" s="77"/>
      <c r="I199" s="121">
        <v>7.8</v>
      </c>
      <c r="J199" s="63">
        <v>7.8</v>
      </c>
      <c r="K199" s="63">
        <v>7.8</v>
      </c>
      <c r="L199" s="63">
        <v>7.8</v>
      </c>
      <c r="M199" s="63">
        <v>7.8</v>
      </c>
    </row>
    <row r="200" spans="1:13" x14ac:dyDescent="0.2">
      <c r="A200" s="162"/>
      <c r="B200" s="36"/>
      <c r="C200" s="37">
        <v>637015</v>
      </c>
      <c r="D200" s="37" t="s">
        <v>102</v>
      </c>
      <c r="E200" s="121">
        <v>2.5</v>
      </c>
      <c r="F200" s="70"/>
      <c r="G200" s="60"/>
      <c r="H200" s="77"/>
      <c r="I200" s="121">
        <v>3.3</v>
      </c>
      <c r="J200" s="63">
        <v>3.6</v>
      </c>
      <c r="K200" s="63">
        <v>3.6</v>
      </c>
      <c r="L200" s="63">
        <v>3.6</v>
      </c>
      <c r="M200" s="63">
        <v>3.6</v>
      </c>
    </row>
    <row r="201" spans="1:13" x14ac:dyDescent="0.2">
      <c r="A201" s="162"/>
      <c r="B201" s="36"/>
      <c r="C201" s="37">
        <v>637016</v>
      </c>
      <c r="D201" s="37" t="s">
        <v>103</v>
      </c>
      <c r="E201" s="121">
        <v>2.1</v>
      </c>
      <c r="F201" s="70"/>
      <c r="G201" s="60"/>
      <c r="H201" s="77"/>
      <c r="I201" s="121">
        <v>1.9</v>
      </c>
      <c r="J201" s="63">
        <v>1.9</v>
      </c>
      <c r="K201" s="63">
        <v>1.9</v>
      </c>
      <c r="L201" s="63">
        <v>1.9</v>
      </c>
      <c r="M201" s="63">
        <v>1.9</v>
      </c>
    </row>
    <row r="202" spans="1:13" x14ac:dyDescent="0.2">
      <c r="A202" s="162"/>
      <c r="B202" s="36"/>
      <c r="C202" s="37">
        <v>637017</v>
      </c>
      <c r="D202" s="37" t="s">
        <v>300</v>
      </c>
      <c r="E202" s="121">
        <v>0.2</v>
      </c>
      <c r="F202" s="70"/>
      <c r="G202" s="60"/>
      <c r="H202" s="77"/>
      <c r="I202" s="121">
        <v>0</v>
      </c>
      <c r="J202" s="63">
        <v>0</v>
      </c>
      <c r="K202" s="63">
        <v>0</v>
      </c>
      <c r="L202" s="63">
        <v>0</v>
      </c>
      <c r="M202" s="63">
        <v>0</v>
      </c>
    </row>
    <row r="203" spans="1:13" x14ac:dyDescent="0.2">
      <c r="A203" s="163"/>
      <c r="B203" s="84"/>
      <c r="C203" s="84">
        <v>637018</v>
      </c>
      <c r="D203" s="84" t="s">
        <v>428</v>
      </c>
      <c r="E203" s="121">
        <v>10.1</v>
      </c>
      <c r="F203" s="65"/>
      <c r="G203" s="65"/>
      <c r="H203" s="85"/>
      <c r="I203" s="121">
        <v>9</v>
      </c>
      <c r="J203" s="65">
        <v>0</v>
      </c>
      <c r="K203" s="65">
        <v>0</v>
      </c>
      <c r="L203" s="65">
        <v>0</v>
      </c>
      <c r="M203" s="65">
        <v>0</v>
      </c>
    </row>
    <row r="204" spans="1:13" x14ac:dyDescent="0.2">
      <c r="A204" s="162"/>
      <c r="B204" s="36"/>
      <c r="C204" s="37">
        <v>637023</v>
      </c>
      <c r="D204" s="37" t="s">
        <v>291</v>
      </c>
      <c r="E204" s="121">
        <v>0.7</v>
      </c>
      <c r="F204" s="70"/>
      <c r="G204" s="60"/>
      <c r="H204" s="77"/>
      <c r="I204" s="121">
        <v>0.7</v>
      </c>
      <c r="J204" s="63">
        <v>0.7</v>
      </c>
      <c r="K204" s="63">
        <v>0.7</v>
      </c>
      <c r="L204" s="63">
        <v>0.7</v>
      </c>
      <c r="M204" s="63">
        <v>0.7</v>
      </c>
    </row>
    <row r="205" spans="1:13" x14ac:dyDescent="0.2">
      <c r="A205" s="162"/>
      <c r="B205" s="36"/>
      <c r="C205" s="37">
        <v>637026</v>
      </c>
      <c r="D205" s="37" t="s">
        <v>104</v>
      </c>
      <c r="E205" s="121">
        <v>20.2</v>
      </c>
      <c r="F205" s="70"/>
      <c r="G205" s="60"/>
      <c r="H205" s="77"/>
      <c r="I205" s="121">
        <v>15.7</v>
      </c>
      <c r="J205" s="63">
        <v>25</v>
      </c>
      <c r="K205" s="63">
        <v>25</v>
      </c>
      <c r="L205" s="63">
        <v>25</v>
      </c>
      <c r="M205" s="63">
        <v>25</v>
      </c>
    </row>
    <row r="206" spans="1:13" x14ac:dyDescent="0.2">
      <c r="A206" s="162"/>
      <c r="B206" s="36"/>
      <c r="C206" s="37"/>
      <c r="D206" s="37" t="s">
        <v>457</v>
      </c>
      <c r="E206" s="121">
        <v>0</v>
      </c>
      <c r="F206" s="70"/>
      <c r="G206" s="60"/>
      <c r="H206" s="77"/>
      <c r="I206" s="121">
        <v>0</v>
      </c>
      <c r="J206" s="63">
        <v>8.5</v>
      </c>
      <c r="K206" s="63">
        <v>8.5</v>
      </c>
      <c r="L206" s="63">
        <v>8.5</v>
      </c>
      <c r="M206" s="63">
        <v>8.5</v>
      </c>
    </row>
    <row r="207" spans="1:13" x14ac:dyDescent="0.2">
      <c r="A207" s="162"/>
      <c r="B207" s="36"/>
      <c r="C207" s="37">
        <v>637027</v>
      </c>
      <c r="D207" s="37" t="s">
        <v>105</v>
      </c>
      <c r="E207" s="121">
        <v>1.8</v>
      </c>
      <c r="F207" s="70"/>
      <c r="G207" s="60"/>
      <c r="H207" s="77"/>
      <c r="I207" s="121">
        <v>2.7</v>
      </c>
      <c r="J207" s="63">
        <v>2.7</v>
      </c>
      <c r="K207" s="63">
        <v>2.7</v>
      </c>
      <c r="L207" s="63">
        <v>2.7</v>
      </c>
      <c r="M207" s="63">
        <v>2.7</v>
      </c>
    </row>
    <row r="208" spans="1:13" x14ac:dyDescent="0.2">
      <c r="A208" s="162"/>
      <c r="B208" s="36"/>
      <c r="C208" s="37">
        <v>637035</v>
      </c>
      <c r="D208" s="37" t="s">
        <v>106</v>
      </c>
      <c r="E208" s="121">
        <v>0.9</v>
      </c>
      <c r="F208" s="70"/>
      <c r="G208" s="60"/>
      <c r="H208" s="83"/>
      <c r="I208" s="121">
        <v>0.2</v>
      </c>
      <c r="J208" s="63">
        <v>0</v>
      </c>
      <c r="K208" s="63">
        <v>0</v>
      </c>
      <c r="L208" s="63">
        <v>0</v>
      </c>
      <c r="M208" s="63">
        <v>0</v>
      </c>
    </row>
    <row r="209" spans="1:13" x14ac:dyDescent="0.2">
      <c r="A209" s="161"/>
      <c r="B209" s="36">
        <v>642</v>
      </c>
      <c r="C209" s="36"/>
      <c r="D209" s="36" t="s">
        <v>107</v>
      </c>
      <c r="E209" s="112">
        <f>SUM(E210:E217)</f>
        <v>9.7000000000000011</v>
      </c>
      <c r="F209" s="112">
        <f>SUM(F210:F216)</f>
        <v>0</v>
      </c>
      <c r="G209" s="112">
        <f>SUM(G210:G216)</f>
        <v>0</v>
      </c>
      <c r="H209" s="112">
        <f>SUM(H210:H216)</f>
        <v>0</v>
      </c>
      <c r="I209" s="112">
        <f>SUM(I210:I217)</f>
        <v>6.9</v>
      </c>
      <c r="J209" s="112">
        <f>SUM(J210:J217)</f>
        <v>111.9</v>
      </c>
      <c r="K209" s="112">
        <f>SUM(K210:K217)</f>
        <v>111.9</v>
      </c>
      <c r="L209" s="112">
        <f>SUM(L210:L217)</f>
        <v>106.10000000000001</v>
      </c>
      <c r="M209" s="112">
        <f>SUM(M210:M217)</f>
        <v>106.10000000000001</v>
      </c>
    </row>
    <row r="210" spans="1:13" hidden="1" x14ac:dyDescent="0.2">
      <c r="A210" s="162"/>
      <c r="B210" s="36"/>
      <c r="C210" s="37">
        <v>642002</v>
      </c>
      <c r="D210" s="37" t="s">
        <v>108</v>
      </c>
      <c r="E210" s="113">
        <v>6.9</v>
      </c>
      <c r="F210" s="63"/>
      <c r="G210" s="63"/>
      <c r="H210" s="78"/>
      <c r="I210" s="113">
        <v>1.5</v>
      </c>
      <c r="J210" s="63">
        <v>1.5</v>
      </c>
      <c r="K210" s="63">
        <v>1.5</v>
      </c>
      <c r="L210" s="63">
        <v>1.5</v>
      </c>
      <c r="M210" s="63">
        <v>1.5</v>
      </c>
    </row>
    <row r="211" spans="1:13" hidden="1" x14ac:dyDescent="0.2">
      <c r="A211" s="162"/>
      <c r="B211" s="36"/>
      <c r="C211" s="37">
        <v>642001</v>
      </c>
      <c r="D211" s="37" t="s">
        <v>282</v>
      </c>
      <c r="E211" s="113">
        <v>0</v>
      </c>
      <c r="F211" s="63"/>
      <c r="G211" s="63"/>
      <c r="H211" s="78"/>
      <c r="I211" s="113">
        <v>0</v>
      </c>
      <c r="J211" s="63">
        <v>0</v>
      </c>
      <c r="K211" s="63">
        <v>0</v>
      </c>
      <c r="L211" s="63">
        <v>0</v>
      </c>
      <c r="M211" s="63">
        <v>0</v>
      </c>
    </row>
    <row r="212" spans="1:13" x14ac:dyDescent="0.2">
      <c r="A212" s="162"/>
      <c r="B212" s="36"/>
      <c r="C212" s="37">
        <v>642006</v>
      </c>
      <c r="D212" s="37" t="s">
        <v>109</v>
      </c>
      <c r="E212" s="113">
        <v>1.2</v>
      </c>
      <c r="F212" s="63"/>
      <c r="G212" s="63"/>
      <c r="H212" s="78"/>
      <c r="I212" s="113">
        <v>1.2</v>
      </c>
      <c r="J212" s="63">
        <v>1.2</v>
      </c>
      <c r="K212" s="63">
        <v>1.2</v>
      </c>
      <c r="L212" s="63">
        <v>1.2</v>
      </c>
      <c r="M212" s="63">
        <v>1.2</v>
      </c>
    </row>
    <row r="213" spans="1:13" x14ac:dyDescent="0.2">
      <c r="A213" s="162"/>
      <c r="B213" s="36"/>
      <c r="C213" s="37">
        <v>642012</v>
      </c>
      <c r="D213" s="37" t="s">
        <v>110</v>
      </c>
      <c r="E213" s="113">
        <v>0</v>
      </c>
      <c r="F213" s="63"/>
      <c r="G213" s="63"/>
      <c r="H213" s="78"/>
      <c r="I213" s="113">
        <v>3.3</v>
      </c>
      <c r="J213" s="63">
        <v>4.3</v>
      </c>
      <c r="K213" s="63">
        <v>4.3</v>
      </c>
      <c r="L213" s="63">
        <v>0</v>
      </c>
      <c r="M213" s="63">
        <v>0</v>
      </c>
    </row>
    <row r="214" spans="1:13" x14ac:dyDescent="0.2">
      <c r="A214" s="162"/>
      <c r="B214" s="36"/>
      <c r="C214" s="37"/>
      <c r="D214" s="37" t="s">
        <v>456</v>
      </c>
      <c r="E214" s="113">
        <v>0</v>
      </c>
      <c r="F214" s="63"/>
      <c r="G214" s="63"/>
      <c r="H214" s="78"/>
      <c r="I214" s="113"/>
      <c r="J214" s="63">
        <v>1.5</v>
      </c>
      <c r="K214" s="63">
        <v>1.5</v>
      </c>
      <c r="L214" s="63">
        <v>0</v>
      </c>
      <c r="M214" s="63">
        <v>0</v>
      </c>
    </row>
    <row r="215" spans="1:13" x14ac:dyDescent="0.2">
      <c r="A215" s="162"/>
      <c r="B215" s="36"/>
      <c r="C215" s="37">
        <v>642015</v>
      </c>
      <c r="D215" s="37" t="s">
        <v>111</v>
      </c>
      <c r="E215" s="113">
        <v>1.3</v>
      </c>
      <c r="F215" s="63"/>
      <c r="G215" s="63"/>
      <c r="H215" s="78"/>
      <c r="I215" s="113">
        <v>0.9</v>
      </c>
      <c r="J215" s="63">
        <v>1</v>
      </c>
      <c r="K215" s="63">
        <v>1</v>
      </c>
      <c r="L215" s="63">
        <v>1</v>
      </c>
      <c r="M215" s="63">
        <v>1</v>
      </c>
    </row>
    <row r="216" spans="1:13" x14ac:dyDescent="0.2">
      <c r="A216" s="162"/>
      <c r="B216" s="36"/>
      <c r="C216" s="37">
        <v>651004</v>
      </c>
      <c r="D216" s="37" t="s">
        <v>112</v>
      </c>
      <c r="E216" s="113">
        <v>0.3</v>
      </c>
      <c r="F216" s="63"/>
      <c r="G216" s="63"/>
      <c r="H216" s="85"/>
      <c r="I216" s="113">
        <v>0</v>
      </c>
      <c r="J216" s="63">
        <v>0</v>
      </c>
      <c r="K216" s="63">
        <v>0</v>
      </c>
      <c r="L216" s="63">
        <v>0</v>
      </c>
      <c r="M216" s="63">
        <v>0</v>
      </c>
    </row>
    <row r="217" spans="1:13" x14ac:dyDescent="0.2">
      <c r="A217" s="162"/>
      <c r="B217" s="36"/>
      <c r="C217" s="37"/>
      <c r="D217" s="100" t="s">
        <v>455</v>
      </c>
      <c r="E217" s="112">
        <v>0</v>
      </c>
      <c r="F217" s="134"/>
      <c r="G217" s="112"/>
      <c r="H217" s="135"/>
      <c r="I217" s="112">
        <v>0</v>
      </c>
      <c r="J217" s="113">
        <v>102.4</v>
      </c>
      <c r="K217" s="113">
        <v>102.4</v>
      </c>
      <c r="L217" s="113">
        <v>102.4</v>
      </c>
      <c r="M217" s="113">
        <v>102.4</v>
      </c>
    </row>
    <row r="218" spans="1:13" x14ac:dyDescent="0.2">
      <c r="A218" s="161"/>
      <c r="B218" s="39" t="s">
        <v>113</v>
      </c>
      <c r="C218" s="39"/>
      <c r="D218" s="39" t="s">
        <v>114</v>
      </c>
      <c r="E218" s="120">
        <f t="shared" ref="E218:M218" si="26">SUM(E219:E222)</f>
        <v>28.900000000000002</v>
      </c>
      <c r="F218" s="120">
        <f t="shared" si="26"/>
        <v>0</v>
      </c>
      <c r="G218" s="120">
        <f t="shared" si="26"/>
        <v>0</v>
      </c>
      <c r="H218" s="120">
        <f t="shared" si="26"/>
        <v>0</v>
      </c>
      <c r="I218" s="120">
        <f t="shared" si="26"/>
        <v>27.1</v>
      </c>
      <c r="J218" s="120">
        <f t="shared" si="26"/>
        <v>28.9</v>
      </c>
      <c r="K218" s="120">
        <f t="shared" si="26"/>
        <v>28.9</v>
      </c>
      <c r="L218" s="120">
        <f t="shared" si="26"/>
        <v>29.5</v>
      </c>
      <c r="M218" s="120">
        <f t="shared" si="26"/>
        <v>30.3</v>
      </c>
    </row>
    <row r="219" spans="1:13" x14ac:dyDescent="0.2">
      <c r="A219" s="162"/>
      <c r="B219" s="36">
        <v>610</v>
      </c>
      <c r="C219" s="37"/>
      <c r="D219" s="37" t="s">
        <v>115</v>
      </c>
      <c r="E219" s="113">
        <v>18.100000000000001</v>
      </c>
      <c r="F219" s="65"/>
      <c r="G219" s="63"/>
      <c r="H219" s="85"/>
      <c r="I219" s="113">
        <v>16.3</v>
      </c>
      <c r="J219" s="63">
        <v>17.7</v>
      </c>
      <c r="K219" s="63">
        <v>17.7</v>
      </c>
      <c r="L219" s="65">
        <v>18</v>
      </c>
      <c r="M219" s="65">
        <v>18.5</v>
      </c>
    </row>
    <row r="220" spans="1:13" x14ac:dyDescent="0.2">
      <c r="A220" s="162"/>
      <c r="B220" s="36">
        <v>620</v>
      </c>
      <c r="C220" s="37"/>
      <c r="D220" s="37" t="s">
        <v>116</v>
      </c>
      <c r="E220" s="113">
        <v>6.3</v>
      </c>
      <c r="F220" s="65"/>
      <c r="G220" s="63"/>
      <c r="H220" s="85"/>
      <c r="I220" s="113">
        <v>5.7</v>
      </c>
      <c r="J220" s="63">
        <v>6.2</v>
      </c>
      <c r="K220" s="63">
        <v>6.2</v>
      </c>
      <c r="L220" s="65">
        <v>6.5</v>
      </c>
      <c r="M220" s="65">
        <v>6.8</v>
      </c>
    </row>
    <row r="221" spans="1:13" x14ac:dyDescent="0.2">
      <c r="A221" s="162"/>
      <c r="B221" s="36">
        <v>630</v>
      </c>
      <c r="C221" s="37"/>
      <c r="D221" s="37" t="s">
        <v>117</v>
      </c>
      <c r="E221" s="113">
        <v>4.5</v>
      </c>
      <c r="F221" s="65"/>
      <c r="G221" s="63"/>
      <c r="H221" s="85"/>
      <c r="I221" s="113">
        <v>5.0999999999999996</v>
      </c>
      <c r="J221" s="63">
        <v>5</v>
      </c>
      <c r="K221" s="63">
        <v>5</v>
      </c>
      <c r="L221" s="63">
        <v>5</v>
      </c>
      <c r="M221" s="63">
        <v>5</v>
      </c>
    </row>
    <row r="222" spans="1:13" x14ac:dyDescent="0.2">
      <c r="A222" s="162"/>
      <c r="B222" s="36">
        <v>642</v>
      </c>
      <c r="C222" s="37"/>
      <c r="D222" s="37" t="s">
        <v>111</v>
      </c>
      <c r="E222" s="113">
        <v>0</v>
      </c>
      <c r="F222" s="65"/>
      <c r="G222" s="63"/>
      <c r="H222" s="85"/>
      <c r="I222" s="113">
        <v>0</v>
      </c>
      <c r="J222" s="63">
        <v>0</v>
      </c>
      <c r="K222" s="63">
        <v>0</v>
      </c>
      <c r="L222" s="63">
        <v>0</v>
      </c>
      <c r="M222" s="63">
        <v>0</v>
      </c>
    </row>
    <row r="223" spans="1:13" x14ac:dyDescent="0.2">
      <c r="A223" s="161"/>
      <c r="B223" s="39" t="s">
        <v>118</v>
      </c>
      <c r="C223" s="39"/>
      <c r="D223" s="39" t="s">
        <v>119</v>
      </c>
      <c r="E223" s="120">
        <f>SUM(E224)</f>
        <v>17</v>
      </c>
      <c r="F223" s="120">
        <f t="shared" ref="F223:M223" si="27">SUM(F224)</f>
        <v>0</v>
      </c>
      <c r="G223" s="120">
        <f t="shared" si="27"/>
        <v>0</v>
      </c>
      <c r="H223" s="120">
        <f t="shared" si="27"/>
        <v>0</v>
      </c>
      <c r="I223" s="120">
        <f>SUM(I224)</f>
        <v>7.1</v>
      </c>
      <c r="J223" s="120">
        <f t="shared" si="27"/>
        <v>6.8</v>
      </c>
      <c r="K223" s="120">
        <f t="shared" si="27"/>
        <v>6.8</v>
      </c>
      <c r="L223" s="120">
        <f t="shared" si="27"/>
        <v>0</v>
      </c>
      <c r="M223" s="120">
        <f t="shared" si="27"/>
        <v>0</v>
      </c>
    </row>
    <row r="224" spans="1:13" x14ac:dyDescent="0.2">
      <c r="A224" s="162"/>
      <c r="B224" s="36">
        <v>630</v>
      </c>
      <c r="C224" s="37"/>
      <c r="D224" s="37" t="s">
        <v>120</v>
      </c>
      <c r="E224" s="118">
        <v>17</v>
      </c>
      <c r="F224" s="67"/>
      <c r="G224" s="67"/>
      <c r="H224" s="76"/>
      <c r="I224" s="118">
        <v>7.1</v>
      </c>
      <c r="J224" s="67">
        <v>6.8</v>
      </c>
      <c r="K224" s="67">
        <v>6.8</v>
      </c>
      <c r="L224" s="67">
        <v>0</v>
      </c>
      <c r="M224" s="67">
        <v>0</v>
      </c>
    </row>
    <row r="225" spans="1:13" x14ac:dyDescent="0.2">
      <c r="A225" s="161"/>
      <c r="B225" s="39" t="s">
        <v>121</v>
      </c>
      <c r="C225" s="39"/>
      <c r="D225" s="39" t="s">
        <v>122</v>
      </c>
      <c r="E225" s="120">
        <f t="shared" ref="E225:M225" si="28">SUM(E226:E227)</f>
        <v>16.099999999999998</v>
      </c>
      <c r="F225" s="120">
        <f t="shared" si="28"/>
        <v>0</v>
      </c>
      <c r="G225" s="120">
        <f t="shared" si="28"/>
        <v>0</v>
      </c>
      <c r="H225" s="120">
        <f t="shared" si="28"/>
        <v>0</v>
      </c>
      <c r="I225" s="120">
        <f t="shared" si="28"/>
        <v>25</v>
      </c>
      <c r="J225" s="120">
        <f t="shared" si="28"/>
        <v>19.5</v>
      </c>
      <c r="K225" s="120">
        <f t="shared" si="28"/>
        <v>19.5</v>
      </c>
      <c r="L225" s="120">
        <f t="shared" si="28"/>
        <v>26.7</v>
      </c>
      <c r="M225" s="120">
        <f t="shared" si="28"/>
        <v>27.7</v>
      </c>
    </row>
    <row r="226" spans="1:13" x14ac:dyDescent="0.2">
      <c r="A226" s="162"/>
      <c r="B226" s="36"/>
      <c r="C226" s="37">
        <v>651002</v>
      </c>
      <c r="D226" s="37" t="s">
        <v>123</v>
      </c>
      <c r="E226" s="118">
        <v>15.2</v>
      </c>
      <c r="F226" s="67"/>
      <c r="G226" s="67"/>
      <c r="H226" s="76"/>
      <c r="I226" s="118">
        <v>23.1</v>
      </c>
      <c r="J226" s="67">
        <v>17.8</v>
      </c>
      <c r="K226" s="67">
        <v>17.8</v>
      </c>
      <c r="L226" s="67">
        <v>25</v>
      </c>
      <c r="M226" s="67">
        <v>26</v>
      </c>
    </row>
    <row r="227" spans="1:13" x14ac:dyDescent="0.2">
      <c r="A227" s="162"/>
      <c r="B227" s="36"/>
      <c r="C227" s="37">
        <v>653001</v>
      </c>
      <c r="D227" s="37" t="s">
        <v>283</v>
      </c>
      <c r="E227" s="118">
        <v>0.9</v>
      </c>
      <c r="F227" s="67"/>
      <c r="G227" s="67"/>
      <c r="H227" s="76"/>
      <c r="I227" s="118">
        <v>1.9</v>
      </c>
      <c r="J227" s="67">
        <v>1.7</v>
      </c>
      <c r="K227" s="67">
        <v>1.7</v>
      </c>
      <c r="L227" s="67">
        <v>1.7</v>
      </c>
      <c r="M227" s="67">
        <v>1.7</v>
      </c>
    </row>
    <row r="228" spans="1:13" x14ac:dyDescent="0.2">
      <c r="A228" s="161"/>
      <c r="B228" s="39" t="s">
        <v>124</v>
      </c>
      <c r="C228" s="39"/>
      <c r="D228" s="39" t="s">
        <v>125</v>
      </c>
      <c r="E228" s="120">
        <f t="shared" ref="E228:M228" si="29">SUM(E229:E231)</f>
        <v>10</v>
      </c>
      <c r="F228" s="120">
        <f t="shared" si="29"/>
        <v>0</v>
      </c>
      <c r="G228" s="120">
        <f t="shared" si="29"/>
        <v>0</v>
      </c>
      <c r="H228" s="120">
        <f t="shared" si="29"/>
        <v>0</v>
      </c>
      <c r="I228" s="120">
        <f t="shared" si="29"/>
        <v>14.3</v>
      </c>
      <c r="J228" s="120">
        <f t="shared" si="29"/>
        <v>4.8</v>
      </c>
      <c r="K228" s="120">
        <f t="shared" si="29"/>
        <v>4.8</v>
      </c>
      <c r="L228" s="120">
        <f t="shared" si="29"/>
        <v>4.8</v>
      </c>
      <c r="M228" s="120">
        <f t="shared" si="29"/>
        <v>4.8</v>
      </c>
    </row>
    <row r="229" spans="1:13" x14ac:dyDescent="0.2">
      <c r="A229" s="162"/>
      <c r="B229" s="36"/>
      <c r="C229" s="37">
        <v>6410011</v>
      </c>
      <c r="D229" s="37" t="s">
        <v>126</v>
      </c>
      <c r="E229" s="118">
        <v>0</v>
      </c>
      <c r="F229" s="67"/>
      <c r="G229" s="67"/>
      <c r="H229" s="76"/>
      <c r="I229" s="118">
        <v>0</v>
      </c>
      <c r="J229" s="67">
        <v>0</v>
      </c>
      <c r="K229" s="67">
        <v>0</v>
      </c>
      <c r="L229" s="67">
        <v>0</v>
      </c>
      <c r="M229" s="67">
        <v>0</v>
      </c>
    </row>
    <row r="230" spans="1:13" x14ac:dyDescent="0.2">
      <c r="A230" s="162"/>
      <c r="B230" s="36"/>
      <c r="C230" s="37">
        <v>6410013</v>
      </c>
      <c r="D230" s="37" t="s">
        <v>271</v>
      </c>
      <c r="E230" s="118">
        <v>3.9</v>
      </c>
      <c r="F230" s="67"/>
      <c r="G230" s="67"/>
      <c r="H230" s="76"/>
      <c r="I230" s="118">
        <v>14.3</v>
      </c>
      <c r="J230" s="67">
        <v>4.8</v>
      </c>
      <c r="K230" s="67">
        <v>4.8</v>
      </c>
      <c r="L230" s="67">
        <v>4.8</v>
      </c>
      <c r="M230" s="67">
        <v>4.8</v>
      </c>
    </row>
    <row r="231" spans="1:13" x14ac:dyDescent="0.2">
      <c r="A231" s="162"/>
      <c r="B231" s="36"/>
      <c r="C231" s="37">
        <v>6410012</v>
      </c>
      <c r="D231" s="37" t="s">
        <v>292</v>
      </c>
      <c r="E231" s="118">
        <v>6.1</v>
      </c>
      <c r="F231" s="67"/>
      <c r="G231" s="67"/>
      <c r="H231" s="76"/>
      <c r="I231" s="118">
        <v>0</v>
      </c>
      <c r="J231" s="67">
        <v>0</v>
      </c>
      <c r="K231" s="67">
        <v>0</v>
      </c>
      <c r="L231" s="67">
        <v>0</v>
      </c>
      <c r="M231" s="67">
        <v>0</v>
      </c>
    </row>
    <row r="232" spans="1:13" x14ac:dyDescent="0.2">
      <c r="A232" s="161"/>
      <c r="B232" s="39" t="s">
        <v>127</v>
      </c>
      <c r="C232" s="39"/>
      <c r="D232" s="39" t="s">
        <v>128</v>
      </c>
      <c r="E232" s="120">
        <f t="shared" ref="E232:M232" si="30">SUM(E233+E234+E235)</f>
        <v>178.8</v>
      </c>
      <c r="F232" s="120">
        <f t="shared" si="30"/>
        <v>0</v>
      </c>
      <c r="G232" s="120">
        <f t="shared" si="30"/>
        <v>0</v>
      </c>
      <c r="H232" s="120">
        <f t="shared" si="30"/>
        <v>0</v>
      </c>
      <c r="I232" s="120">
        <f t="shared" si="30"/>
        <v>177.90000000000003</v>
      </c>
      <c r="J232" s="120">
        <f t="shared" si="30"/>
        <v>190.70000000000002</v>
      </c>
      <c r="K232" s="120">
        <f t="shared" si="30"/>
        <v>190.70000000000002</v>
      </c>
      <c r="L232" s="120">
        <f t="shared" si="30"/>
        <v>192.4</v>
      </c>
      <c r="M232" s="120">
        <f t="shared" si="30"/>
        <v>197.9</v>
      </c>
    </row>
    <row r="233" spans="1:13" x14ac:dyDescent="0.2">
      <c r="A233" s="162"/>
      <c r="B233" s="36">
        <v>610</v>
      </c>
      <c r="C233" s="37"/>
      <c r="D233" s="37" t="s">
        <v>115</v>
      </c>
      <c r="E233" s="118">
        <v>120.4</v>
      </c>
      <c r="F233" s="58"/>
      <c r="G233" s="67"/>
      <c r="H233" s="76"/>
      <c r="I233" s="118">
        <v>118.9</v>
      </c>
      <c r="J233" s="67">
        <v>128.9</v>
      </c>
      <c r="K233" s="67">
        <v>128.9</v>
      </c>
      <c r="L233" s="65">
        <v>130</v>
      </c>
      <c r="M233" s="65">
        <v>135</v>
      </c>
    </row>
    <row r="234" spans="1:13" x14ac:dyDescent="0.2">
      <c r="A234" s="162"/>
      <c r="B234" s="36">
        <v>620</v>
      </c>
      <c r="C234" s="37"/>
      <c r="D234" s="37" t="s">
        <v>116</v>
      </c>
      <c r="E234" s="118">
        <v>43.2</v>
      </c>
      <c r="F234" s="58"/>
      <c r="G234" s="67"/>
      <c r="H234" s="76"/>
      <c r="I234" s="118">
        <v>43.2</v>
      </c>
      <c r="J234" s="67">
        <v>44.9</v>
      </c>
      <c r="K234" s="67">
        <v>44.9</v>
      </c>
      <c r="L234" s="65">
        <v>45.5</v>
      </c>
      <c r="M234" s="65">
        <v>46</v>
      </c>
    </row>
    <row r="235" spans="1:13" x14ac:dyDescent="0.2">
      <c r="A235" s="162"/>
      <c r="B235" s="36">
        <v>630</v>
      </c>
      <c r="C235" s="37"/>
      <c r="D235" s="100" t="s">
        <v>117</v>
      </c>
      <c r="E235" s="122">
        <f>SUM(E236:E255)</f>
        <v>15.2</v>
      </c>
      <c r="F235" s="149"/>
      <c r="G235" s="93"/>
      <c r="H235" s="150"/>
      <c r="I235" s="122">
        <f>SUM(I236:I255)</f>
        <v>15.8</v>
      </c>
      <c r="J235" s="122">
        <f>SUM(J236:J255)</f>
        <v>16.899999999999999</v>
      </c>
      <c r="K235" s="122">
        <f>SUM(K236:K255)</f>
        <v>16.899999999999999</v>
      </c>
      <c r="L235" s="122">
        <f>SUM(L236:L255)</f>
        <v>16.899999999999999</v>
      </c>
      <c r="M235" s="122">
        <f>SUM(M236:M255)</f>
        <v>16.899999999999999</v>
      </c>
    </row>
    <row r="236" spans="1:13" x14ac:dyDescent="0.2">
      <c r="A236" s="162"/>
      <c r="B236" s="36"/>
      <c r="C236" s="37">
        <v>631001</v>
      </c>
      <c r="D236" s="37" t="s">
        <v>129</v>
      </c>
      <c r="E236" s="118">
        <v>0</v>
      </c>
      <c r="F236" s="58"/>
      <c r="G236" s="67"/>
      <c r="H236" s="86"/>
      <c r="I236" s="118">
        <v>0.1</v>
      </c>
      <c r="J236" s="67">
        <v>0.1</v>
      </c>
      <c r="K236" s="67">
        <v>0.1</v>
      </c>
      <c r="L236" s="67">
        <v>0.1</v>
      </c>
      <c r="M236" s="67">
        <v>0.1</v>
      </c>
    </row>
    <row r="237" spans="1:13" x14ac:dyDescent="0.2">
      <c r="A237" s="162"/>
      <c r="B237" s="36"/>
      <c r="C237" s="37">
        <v>6320031</v>
      </c>
      <c r="D237" s="37" t="s">
        <v>130</v>
      </c>
      <c r="E237" s="118">
        <v>1.6</v>
      </c>
      <c r="F237" s="58"/>
      <c r="G237" s="67"/>
      <c r="H237" s="86"/>
      <c r="I237" s="118">
        <v>1.7</v>
      </c>
      <c r="J237" s="67">
        <v>1.5</v>
      </c>
      <c r="K237" s="67">
        <v>1.5</v>
      </c>
      <c r="L237" s="67">
        <v>1.5</v>
      </c>
      <c r="M237" s="67">
        <v>1.5</v>
      </c>
    </row>
    <row r="238" spans="1:13" x14ac:dyDescent="0.2">
      <c r="A238" s="162"/>
      <c r="B238" s="36"/>
      <c r="C238" s="37">
        <v>6320032</v>
      </c>
      <c r="D238" s="37" t="s">
        <v>131</v>
      </c>
      <c r="E238" s="118">
        <v>0</v>
      </c>
      <c r="F238" s="58"/>
      <c r="G238" s="67"/>
      <c r="H238" s="86"/>
      <c r="I238" s="118">
        <v>0</v>
      </c>
      <c r="J238" s="67">
        <v>0</v>
      </c>
      <c r="K238" s="67">
        <v>0</v>
      </c>
      <c r="L238" s="67">
        <v>0</v>
      </c>
      <c r="M238" s="67">
        <v>0</v>
      </c>
    </row>
    <row r="239" spans="1:13" x14ac:dyDescent="0.2">
      <c r="A239" s="162"/>
      <c r="B239" s="36"/>
      <c r="C239" s="37">
        <v>633001</v>
      </c>
      <c r="D239" s="37" t="s">
        <v>64</v>
      </c>
      <c r="E239" s="118">
        <v>0</v>
      </c>
      <c r="F239" s="58"/>
      <c r="G239" s="67"/>
      <c r="H239" s="86"/>
      <c r="I239" s="118">
        <v>0.2</v>
      </c>
      <c r="J239" s="67">
        <v>0.8</v>
      </c>
      <c r="K239" s="67">
        <v>0.8</v>
      </c>
      <c r="L239" s="67">
        <v>0.8</v>
      </c>
      <c r="M239" s="67">
        <v>0.8</v>
      </c>
    </row>
    <row r="240" spans="1:13" x14ac:dyDescent="0.2">
      <c r="A240" s="162"/>
      <c r="B240" s="36"/>
      <c r="C240" s="37">
        <v>633001</v>
      </c>
      <c r="D240" s="37" t="s">
        <v>132</v>
      </c>
      <c r="E240" s="118">
        <v>0.2</v>
      </c>
      <c r="F240" s="58"/>
      <c r="G240" s="67"/>
      <c r="H240" s="86"/>
      <c r="I240" s="118">
        <v>0.3</v>
      </c>
      <c r="J240" s="67">
        <v>0.4</v>
      </c>
      <c r="K240" s="67">
        <v>0.4</v>
      </c>
      <c r="L240" s="67">
        <v>0.4</v>
      </c>
      <c r="M240" s="67">
        <v>0.4</v>
      </c>
    </row>
    <row r="241" spans="1:13" x14ac:dyDescent="0.2">
      <c r="A241" s="162"/>
      <c r="B241" s="36"/>
      <c r="C241" s="37">
        <v>6330062</v>
      </c>
      <c r="D241" s="37" t="s">
        <v>431</v>
      </c>
      <c r="E241" s="118">
        <v>0.3</v>
      </c>
      <c r="F241" s="58"/>
      <c r="G241" s="67"/>
      <c r="H241" s="86"/>
      <c r="I241" s="118">
        <v>0.5</v>
      </c>
      <c r="J241" s="67">
        <v>0.5</v>
      </c>
      <c r="K241" s="67">
        <v>0.5</v>
      </c>
      <c r="L241" s="67">
        <v>0.5</v>
      </c>
      <c r="M241" s="67">
        <v>0.5</v>
      </c>
    </row>
    <row r="242" spans="1:13" x14ac:dyDescent="0.2">
      <c r="A242" s="162"/>
      <c r="B242" s="36"/>
      <c r="C242" s="37">
        <v>6330063</v>
      </c>
      <c r="D242" s="37" t="s">
        <v>133</v>
      </c>
      <c r="E242" s="118">
        <v>0.2</v>
      </c>
      <c r="F242" s="58"/>
      <c r="G242" s="67"/>
      <c r="H242" s="86"/>
      <c r="I242" s="118">
        <v>0.1</v>
      </c>
      <c r="J242" s="67">
        <v>0.2</v>
      </c>
      <c r="K242" s="67">
        <v>0.2</v>
      </c>
      <c r="L242" s="67">
        <v>0.2</v>
      </c>
      <c r="M242" s="67">
        <v>0.2</v>
      </c>
    </row>
    <row r="243" spans="1:13" x14ac:dyDescent="0.2">
      <c r="A243" s="162"/>
      <c r="B243" s="36"/>
      <c r="C243" s="37">
        <v>6330065</v>
      </c>
      <c r="D243" s="37" t="s">
        <v>134</v>
      </c>
      <c r="E243" s="118">
        <v>0.2</v>
      </c>
      <c r="F243" s="58"/>
      <c r="G243" s="67"/>
      <c r="H243" s="86"/>
      <c r="I243" s="118">
        <v>0.3</v>
      </c>
      <c r="J243" s="67">
        <v>0.3</v>
      </c>
      <c r="K243" s="67">
        <v>0.3</v>
      </c>
      <c r="L243" s="67">
        <v>0.3</v>
      </c>
      <c r="M243" s="67">
        <v>0.3</v>
      </c>
    </row>
    <row r="244" spans="1:13" x14ac:dyDescent="0.2">
      <c r="A244" s="162"/>
      <c r="B244" s="36"/>
      <c r="C244" s="37">
        <v>6330066</v>
      </c>
      <c r="D244" s="37" t="s">
        <v>135</v>
      </c>
      <c r="E244" s="118">
        <v>0.2</v>
      </c>
      <c r="F244" s="58"/>
      <c r="G244" s="67"/>
      <c r="H244" s="86"/>
      <c r="I244" s="118">
        <v>0</v>
      </c>
      <c r="J244" s="67">
        <v>0</v>
      </c>
      <c r="K244" s="67">
        <v>0</v>
      </c>
      <c r="L244" s="67">
        <v>0</v>
      </c>
      <c r="M244" s="67">
        <v>0</v>
      </c>
    </row>
    <row r="245" spans="1:13" x14ac:dyDescent="0.2">
      <c r="A245" s="162"/>
      <c r="B245" s="36"/>
      <c r="C245" s="37">
        <v>633010</v>
      </c>
      <c r="D245" s="37" t="s">
        <v>136</v>
      </c>
      <c r="E245" s="118">
        <v>0.2</v>
      </c>
      <c r="F245" s="58"/>
      <c r="G245" s="67"/>
      <c r="H245" s="86"/>
      <c r="I245" s="118">
        <v>0.8</v>
      </c>
      <c r="J245" s="67">
        <v>1</v>
      </c>
      <c r="K245" s="67">
        <v>1</v>
      </c>
      <c r="L245" s="67">
        <v>1</v>
      </c>
      <c r="M245" s="67">
        <v>1</v>
      </c>
    </row>
    <row r="246" spans="1:13" x14ac:dyDescent="0.2">
      <c r="A246" s="162"/>
      <c r="B246" s="36"/>
      <c r="C246" s="37">
        <v>634001</v>
      </c>
      <c r="D246" s="37" t="s">
        <v>137</v>
      </c>
      <c r="E246" s="118">
        <v>2.2999999999999998</v>
      </c>
      <c r="F246" s="58"/>
      <c r="G246" s="67"/>
      <c r="H246" s="86"/>
      <c r="I246" s="118">
        <v>2.4</v>
      </c>
      <c r="J246" s="67">
        <v>2.5</v>
      </c>
      <c r="K246" s="67">
        <v>2.5</v>
      </c>
      <c r="L246" s="67">
        <v>2.5</v>
      </c>
      <c r="M246" s="67">
        <v>2.5</v>
      </c>
    </row>
    <row r="247" spans="1:13" x14ac:dyDescent="0.2">
      <c r="A247" s="162"/>
      <c r="B247" s="36"/>
      <c r="C247" s="37">
        <v>6340021</v>
      </c>
      <c r="D247" s="37" t="s">
        <v>78</v>
      </c>
      <c r="E247" s="118">
        <v>0.8</v>
      </c>
      <c r="F247" s="58"/>
      <c r="G247" s="67"/>
      <c r="H247" s="86"/>
      <c r="I247" s="118">
        <v>0.9</v>
      </c>
      <c r="J247" s="67">
        <v>0.9</v>
      </c>
      <c r="K247" s="67">
        <v>0.9</v>
      </c>
      <c r="L247" s="67">
        <v>0.9</v>
      </c>
      <c r="M247" s="67">
        <v>0.9</v>
      </c>
    </row>
    <row r="248" spans="1:13" x14ac:dyDescent="0.2">
      <c r="A248" s="162"/>
      <c r="B248" s="36"/>
      <c r="C248" s="37">
        <v>6340022</v>
      </c>
      <c r="D248" s="37" t="s">
        <v>79</v>
      </c>
      <c r="E248" s="118">
        <v>0.1</v>
      </c>
      <c r="F248" s="58"/>
      <c r="G248" s="67"/>
      <c r="H248" s="86"/>
      <c r="I248" s="118">
        <v>0.1</v>
      </c>
      <c r="J248" s="67">
        <v>0.1</v>
      </c>
      <c r="K248" s="67">
        <v>0.1</v>
      </c>
      <c r="L248" s="67">
        <v>0.1</v>
      </c>
      <c r="M248" s="67">
        <v>0.1</v>
      </c>
    </row>
    <row r="249" spans="1:13" x14ac:dyDescent="0.2">
      <c r="A249" s="162"/>
      <c r="B249" s="36"/>
      <c r="C249" s="37">
        <v>634003</v>
      </c>
      <c r="D249" s="37" t="s">
        <v>264</v>
      </c>
      <c r="E249" s="118">
        <v>0.3</v>
      </c>
      <c r="F249" s="67"/>
      <c r="G249" s="67"/>
      <c r="H249" s="76"/>
      <c r="I249" s="118">
        <v>0.2</v>
      </c>
      <c r="J249" s="67">
        <v>0.2</v>
      </c>
      <c r="K249" s="67">
        <v>0.2</v>
      </c>
      <c r="L249" s="67">
        <v>0.2</v>
      </c>
      <c r="M249" s="67">
        <v>0.2</v>
      </c>
    </row>
    <row r="250" spans="1:13" x14ac:dyDescent="0.2">
      <c r="A250" s="162"/>
      <c r="B250" s="36"/>
      <c r="C250" s="37">
        <v>635002</v>
      </c>
      <c r="D250" s="37" t="s">
        <v>138</v>
      </c>
      <c r="E250" s="118">
        <v>0.2</v>
      </c>
      <c r="F250" s="67"/>
      <c r="G250" s="67"/>
      <c r="H250" s="76"/>
      <c r="I250" s="118">
        <v>0</v>
      </c>
      <c r="J250" s="67">
        <v>0</v>
      </c>
      <c r="K250" s="67">
        <v>0</v>
      </c>
      <c r="L250" s="67">
        <v>0</v>
      </c>
      <c r="M250" s="67">
        <v>0</v>
      </c>
    </row>
    <row r="251" spans="1:13" x14ac:dyDescent="0.2">
      <c r="A251" s="162"/>
      <c r="B251" s="36"/>
      <c r="C251" s="37">
        <v>637001</v>
      </c>
      <c r="D251" s="37" t="s">
        <v>89</v>
      </c>
      <c r="E251" s="118">
        <v>0</v>
      </c>
      <c r="F251" s="67"/>
      <c r="G251" s="67"/>
      <c r="H251" s="76"/>
      <c r="I251" s="118">
        <v>0</v>
      </c>
      <c r="J251" s="67">
        <v>0.2</v>
      </c>
      <c r="K251" s="67">
        <v>0.2</v>
      </c>
      <c r="L251" s="67">
        <v>0.2</v>
      </c>
      <c r="M251" s="67">
        <v>0.2</v>
      </c>
    </row>
    <row r="252" spans="1:13" x14ac:dyDescent="0.2">
      <c r="A252" s="162"/>
      <c r="B252" s="36"/>
      <c r="C252" s="37">
        <v>637004</v>
      </c>
      <c r="D252" s="37" t="s">
        <v>432</v>
      </c>
      <c r="E252" s="118">
        <v>0</v>
      </c>
      <c r="F252" s="67"/>
      <c r="G252" s="67"/>
      <c r="H252" s="76"/>
      <c r="I252" s="118">
        <v>0.1</v>
      </c>
      <c r="J252" s="67">
        <v>0.1</v>
      </c>
      <c r="K252" s="67">
        <v>0.1</v>
      </c>
      <c r="L252" s="67">
        <v>0.1</v>
      </c>
      <c r="M252" s="67">
        <v>0.1</v>
      </c>
    </row>
    <row r="253" spans="1:13" x14ac:dyDescent="0.2">
      <c r="A253" s="162"/>
      <c r="B253" s="36"/>
      <c r="C253" s="37">
        <v>637014</v>
      </c>
      <c r="D253" s="37" t="s">
        <v>101</v>
      </c>
      <c r="E253" s="118">
        <v>6.1</v>
      </c>
      <c r="F253" s="67"/>
      <c r="G253" s="67"/>
      <c r="H253" s="76"/>
      <c r="I253" s="118">
        <v>6.5</v>
      </c>
      <c r="J253" s="67">
        <v>6.5</v>
      </c>
      <c r="K253" s="67">
        <v>6.5</v>
      </c>
      <c r="L253" s="67">
        <v>6.5</v>
      </c>
      <c r="M253" s="67">
        <v>6.5</v>
      </c>
    </row>
    <row r="254" spans="1:13" x14ac:dyDescent="0.2">
      <c r="A254" s="162"/>
      <c r="B254" s="36"/>
      <c r="C254" s="37">
        <v>637016</v>
      </c>
      <c r="D254" s="37" t="s">
        <v>103</v>
      </c>
      <c r="E254" s="118">
        <v>1.3</v>
      </c>
      <c r="F254" s="67"/>
      <c r="G254" s="67"/>
      <c r="H254" s="76"/>
      <c r="I254" s="118">
        <v>1.3</v>
      </c>
      <c r="J254" s="67">
        <v>1.3</v>
      </c>
      <c r="K254" s="67">
        <v>1.3</v>
      </c>
      <c r="L254" s="67">
        <v>1.3</v>
      </c>
      <c r="M254" s="67">
        <v>1.3</v>
      </c>
    </row>
    <row r="255" spans="1:13" x14ac:dyDescent="0.2">
      <c r="A255" s="162"/>
      <c r="B255" s="36"/>
      <c r="C255" s="37">
        <v>642015</v>
      </c>
      <c r="D255" s="37" t="s">
        <v>515</v>
      </c>
      <c r="E255" s="118">
        <v>1.2</v>
      </c>
      <c r="F255" s="67"/>
      <c r="G255" s="67"/>
      <c r="H255" s="76"/>
      <c r="I255" s="118">
        <v>0.3</v>
      </c>
      <c r="J255" s="67">
        <v>0.3</v>
      </c>
      <c r="K255" s="67">
        <v>0.3</v>
      </c>
      <c r="L255" s="67">
        <v>0.3</v>
      </c>
      <c r="M255" s="67">
        <v>0.3</v>
      </c>
    </row>
    <row r="256" spans="1:13" x14ac:dyDescent="0.2">
      <c r="A256" s="161"/>
      <c r="B256" s="39" t="s">
        <v>139</v>
      </c>
      <c r="C256" s="39"/>
      <c r="D256" s="39" t="s">
        <v>140</v>
      </c>
      <c r="E256" s="120">
        <f>SUM(E257)</f>
        <v>1</v>
      </c>
      <c r="F256" s="120">
        <f t="shared" ref="F256:M256" si="31">SUM(F257)</f>
        <v>0</v>
      </c>
      <c r="G256" s="120">
        <f t="shared" si="31"/>
        <v>0</v>
      </c>
      <c r="H256" s="120">
        <f t="shared" si="31"/>
        <v>0</v>
      </c>
      <c r="I256" s="120">
        <f>SUM(I257)</f>
        <v>1</v>
      </c>
      <c r="J256" s="120">
        <f t="shared" si="31"/>
        <v>1</v>
      </c>
      <c r="K256" s="120">
        <f t="shared" si="31"/>
        <v>1</v>
      </c>
      <c r="L256" s="120">
        <f t="shared" si="31"/>
        <v>1</v>
      </c>
      <c r="M256" s="120">
        <f t="shared" si="31"/>
        <v>1</v>
      </c>
    </row>
    <row r="257" spans="1:13" x14ac:dyDescent="0.2">
      <c r="A257" s="162"/>
      <c r="B257" s="36"/>
      <c r="C257" s="37">
        <v>637005</v>
      </c>
      <c r="D257" s="37" t="s">
        <v>141</v>
      </c>
      <c r="E257" s="118">
        <v>1</v>
      </c>
      <c r="F257" s="67"/>
      <c r="G257" s="67"/>
      <c r="H257" s="76"/>
      <c r="I257" s="118">
        <v>1</v>
      </c>
      <c r="J257" s="67">
        <v>1</v>
      </c>
      <c r="K257" s="67">
        <v>1</v>
      </c>
      <c r="L257" s="67">
        <v>1</v>
      </c>
      <c r="M257" s="67">
        <v>1</v>
      </c>
    </row>
    <row r="258" spans="1:13" x14ac:dyDescent="0.2">
      <c r="A258" s="161"/>
      <c r="B258" s="39" t="s">
        <v>142</v>
      </c>
      <c r="C258" s="39"/>
      <c r="D258" s="39" t="s">
        <v>143</v>
      </c>
      <c r="E258" s="120">
        <f t="shared" ref="E258:J258" si="32">SUM(E259+ E264)</f>
        <v>73.899999999999991</v>
      </c>
      <c r="F258" s="120">
        <f t="shared" si="32"/>
        <v>0</v>
      </c>
      <c r="G258" s="120">
        <f t="shared" si="32"/>
        <v>0</v>
      </c>
      <c r="H258" s="120">
        <f t="shared" si="32"/>
        <v>0</v>
      </c>
      <c r="I258" s="120">
        <f t="shared" si="32"/>
        <v>98.800000000000011</v>
      </c>
      <c r="J258" s="120">
        <f t="shared" si="32"/>
        <v>93.699999999999989</v>
      </c>
      <c r="K258" s="120">
        <f>SUM(K259+ K264)</f>
        <v>93.699999999999989</v>
      </c>
      <c r="L258" s="120">
        <f>SUM(L259+ L264)</f>
        <v>93.699999999999989</v>
      </c>
      <c r="M258" s="120">
        <f>SUM(M259+ M264)</f>
        <v>93.699999999999989</v>
      </c>
    </row>
    <row r="259" spans="1:13" x14ac:dyDescent="0.2">
      <c r="A259" s="161"/>
      <c r="B259" s="36"/>
      <c r="C259" s="36"/>
      <c r="D259" s="36" t="s">
        <v>144</v>
      </c>
      <c r="E259" s="122">
        <f t="shared" ref="E259:J259" si="33">SUM(E260:E263)</f>
        <v>67.099999999999994</v>
      </c>
      <c r="F259" s="122">
        <f t="shared" si="33"/>
        <v>0</v>
      </c>
      <c r="G259" s="122">
        <f t="shared" si="33"/>
        <v>0</v>
      </c>
      <c r="H259" s="122">
        <f t="shared" si="33"/>
        <v>0</v>
      </c>
      <c r="I259" s="122">
        <f t="shared" si="33"/>
        <v>91.500000000000014</v>
      </c>
      <c r="J259" s="122">
        <f t="shared" si="33"/>
        <v>86.1</v>
      </c>
      <c r="K259" s="122">
        <f>SUM(K260:K263)</f>
        <v>86.1</v>
      </c>
      <c r="L259" s="122">
        <f>SUM(L260:L263)</f>
        <v>86.1</v>
      </c>
      <c r="M259" s="122">
        <f>SUM(M260:M263)</f>
        <v>86.1</v>
      </c>
    </row>
    <row r="260" spans="1:13" x14ac:dyDescent="0.2">
      <c r="A260" s="162"/>
      <c r="B260" s="36">
        <v>610</v>
      </c>
      <c r="C260" s="37"/>
      <c r="D260" s="37" t="s">
        <v>115</v>
      </c>
      <c r="E260" s="121">
        <v>36.9</v>
      </c>
      <c r="F260" s="65"/>
      <c r="G260" s="65"/>
      <c r="H260" s="85"/>
      <c r="I260" s="121">
        <v>48.7</v>
      </c>
      <c r="J260" s="65">
        <v>44.8</v>
      </c>
      <c r="K260" s="65">
        <v>44.8</v>
      </c>
      <c r="L260" s="65">
        <v>44.8</v>
      </c>
      <c r="M260" s="65">
        <v>44.8</v>
      </c>
    </row>
    <row r="261" spans="1:13" x14ac:dyDescent="0.2">
      <c r="A261" s="162"/>
      <c r="B261" s="36">
        <v>620</v>
      </c>
      <c r="C261" s="37"/>
      <c r="D261" s="37" t="s">
        <v>116</v>
      </c>
      <c r="E261" s="118">
        <v>13.1</v>
      </c>
      <c r="F261" s="67"/>
      <c r="G261" s="67"/>
      <c r="H261" s="76"/>
      <c r="I261" s="118">
        <v>17.100000000000001</v>
      </c>
      <c r="J261" s="67">
        <v>15.8</v>
      </c>
      <c r="K261" s="67">
        <v>15.8</v>
      </c>
      <c r="L261" s="67">
        <v>15.8</v>
      </c>
      <c r="M261" s="67">
        <v>15.8</v>
      </c>
    </row>
    <row r="262" spans="1:13" x14ac:dyDescent="0.2">
      <c r="A262" s="162"/>
      <c r="B262" s="36">
        <v>630</v>
      </c>
      <c r="C262" s="37"/>
      <c r="D262" s="37" t="s">
        <v>117</v>
      </c>
      <c r="E262" s="118">
        <v>12.8</v>
      </c>
      <c r="F262" s="67"/>
      <c r="G262" s="67"/>
      <c r="H262" s="76"/>
      <c r="I262" s="118">
        <v>20.5</v>
      </c>
      <c r="J262" s="67">
        <v>20.5</v>
      </c>
      <c r="K262" s="67">
        <v>20.5</v>
      </c>
      <c r="L262" s="67">
        <v>20.5</v>
      </c>
      <c r="M262" s="67">
        <v>20.5</v>
      </c>
    </row>
    <row r="263" spans="1:13" x14ac:dyDescent="0.2">
      <c r="A263" s="162"/>
      <c r="B263" s="36"/>
      <c r="C263" s="37"/>
      <c r="D263" s="37" t="s">
        <v>101</v>
      </c>
      <c r="E263" s="118">
        <v>4.3</v>
      </c>
      <c r="F263" s="67"/>
      <c r="G263" s="67"/>
      <c r="H263" s="76"/>
      <c r="I263" s="118">
        <v>5.2</v>
      </c>
      <c r="J263" s="67">
        <v>5</v>
      </c>
      <c r="K263" s="67">
        <v>5</v>
      </c>
      <c r="L263" s="67">
        <v>5</v>
      </c>
      <c r="M263" s="67">
        <v>5</v>
      </c>
    </row>
    <row r="264" spans="1:13" x14ac:dyDescent="0.2">
      <c r="A264" s="162"/>
      <c r="B264" s="36"/>
      <c r="C264" s="37"/>
      <c r="D264" s="36" t="s">
        <v>145</v>
      </c>
      <c r="E264" s="122">
        <f t="shared" ref="E264:M264" si="34">SUM(E265:E266)</f>
        <v>6.8</v>
      </c>
      <c r="F264" s="122">
        <f t="shared" si="34"/>
        <v>0</v>
      </c>
      <c r="G264" s="122">
        <f t="shared" si="34"/>
        <v>0</v>
      </c>
      <c r="H264" s="122">
        <f t="shared" si="34"/>
        <v>0</v>
      </c>
      <c r="I264" s="122">
        <f t="shared" si="34"/>
        <v>7.3000000000000007</v>
      </c>
      <c r="J264" s="122">
        <f t="shared" si="34"/>
        <v>7.6</v>
      </c>
      <c r="K264" s="122">
        <f t="shared" si="34"/>
        <v>7.6</v>
      </c>
      <c r="L264" s="122">
        <f t="shared" si="34"/>
        <v>7.6</v>
      </c>
      <c r="M264" s="122">
        <f t="shared" si="34"/>
        <v>7.6</v>
      </c>
    </row>
    <row r="265" spans="1:13" x14ac:dyDescent="0.2">
      <c r="A265" s="162"/>
      <c r="B265" s="36">
        <v>610</v>
      </c>
      <c r="C265" s="37"/>
      <c r="D265" s="37" t="s">
        <v>115</v>
      </c>
      <c r="E265" s="118">
        <v>5</v>
      </c>
      <c r="F265" s="67"/>
      <c r="G265" s="67"/>
      <c r="H265" s="76"/>
      <c r="I265" s="118">
        <v>5.4</v>
      </c>
      <c r="J265" s="67">
        <v>5.6</v>
      </c>
      <c r="K265" s="67">
        <v>5.6</v>
      </c>
      <c r="L265" s="67">
        <v>5.6</v>
      </c>
      <c r="M265" s="67">
        <v>5.6</v>
      </c>
    </row>
    <row r="266" spans="1:13" x14ac:dyDescent="0.2">
      <c r="A266" s="162"/>
      <c r="B266" s="36">
        <v>620</v>
      </c>
      <c r="C266" s="37"/>
      <c r="D266" s="37" t="s">
        <v>116</v>
      </c>
      <c r="E266" s="118">
        <v>1.8</v>
      </c>
      <c r="F266" s="67"/>
      <c r="G266" s="67"/>
      <c r="H266" s="76"/>
      <c r="I266" s="118">
        <v>1.9</v>
      </c>
      <c r="J266" s="67">
        <v>2</v>
      </c>
      <c r="K266" s="67">
        <v>2</v>
      </c>
      <c r="L266" s="67">
        <v>2</v>
      </c>
      <c r="M266" s="67">
        <v>2</v>
      </c>
    </row>
    <row r="267" spans="1:13" x14ac:dyDescent="0.2">
      <c r="A267" s="161"/>
      <c r="B267" s="39" t="s">
        <v>146</v>
      </c>
      <c r="C267" s="39"/>
      <c r="D267" s="39" t="s">
        <v>147</v>
      </c>
      <c r="E267" s="120">
        <f t="shared" ref="E267:M267" si="35">SUM(E268:E270)</f>
        <v>30.2</v>
      </c>
      <c r="F267" s="120">
        <f t="shared" si="35"/>
        <v>0</v>
      </c>
      <c r="G267" s="120">
        <f t="shared" si="35"/>
        <v>0</v>
      </c>
      <c r="H267" s="120">
        <f t="shared" si="35"/>
        <v>0</v>
      </c>
      <c r="I267" s="120">
        <f t="shared" si="35"/>
        <v>30.4</v>
      </c>
      <c r="J267" s="120">
        <f t="shared" si="35"/>
        <v>29.2</v>
      </c>
      <c r="K267" s="120">
        <f t="shared" si="35"/>
        <v>29.2</v>
      </c>
      <c r="L267" s="120">
        <f t="shared" si="35"/>
        <v>30.1</v>
      </c>
      <c r="M267" s="120">
        <f t="shared" si="35"/>
        <v>30.8</v>
      </c>
    </row>
    <row r="268" spans="1:13" x14ac:dyDescent="0.2">
      <c r="A268" s="162"/>
      <c r="B268" s="36">
        <v>610</v>
      </c>
      <c r="C268" s="37"/>
      <c r="D268" s="37" t="s">
        <v>115</v>
      </c>
      <c r="E268" s="118">
        <v>20.399999999999999</v>
      </c>
      <c r="F268" s="67"/>
      <c r="G268" s="67"/>
      <c r="H268" s="76"/>
      <c r="I268" s="118">
        <v>13.6</v>
      </c>
      <c r="J268" s="67">
        <v>18.899999999999999</v>
      </c>
      <c r="K268" s="67">
        <v>18.899999999999999</v>
      </c>
      <c r="L268" s="65">
        <v>19.5</v>
      </c>
      <c r="M268" s="65">
        <v>20</v>
      </c>
    </row>
    <row r="269" spans="1:13" x14ac:dyDescent="0.2">
      <c r="A269" s="162"/>
      <c r="B269" s="36">
        <v>620</v>
      </c>
      <c r="C269" s="37"/>
      <c r="D269" s="37" t="s">
        <v>116</v>
      </c>
      <c r="E269" s="118">
        <v>6.7</v>
      </c>
      <c r="F269" s="67"/>
      <c r="G269" s="67"/>
      <c r="H269" s="76"/>
      <c r="I269" s="118">
        <v>4.7</v>
      </c>
      <c r="J269" s="67">
        <v>6.5</v>
      </c>
      <c r="K269" s="67">
        <v>6.5</v>
      </c>
      <c r="L269" s="65">
        <v>6.8</v>
      </c>
      <c r="M269" s="65">
        <v>7</v>
      </c>
    </row>
    <row r="270" spans="1:13" x14ac:dyDescent="0.2">
      <c r="A270" s="162"/>
      <c r="B270" s="36">
        <v>630</v>
      </c>
      <c r="C270" s="37"/>
      <c r="D270" s="37" t="s">
        <v>117</v>
      </c>
      <c r="E270" s="118">
        <v>3.1</v>
      </c>
      <c r="F270" s="67"/>
      <c r="G270" s="67"/>
      <c r="H270" s="76"/>
      <c r="I270" s="118">
        <v>12.1</v>
      </c>
      <c r="J270" s="67">
        <v>3.8</v>
      </c>
      <c r="K270" s="67">
        <v>3.8</v>
      </c>
      <c r="L270" s="67">
        <v>3.8</v>
      </c>
      <c r="M270" s="67">
        <v>3.8</v>
      </c>
    </row>
    <row r="271" spans="1:13" x14ac:dyDescent="0.2">
      <c r="A271" s="161"/>
      <c r="B271" s="39" t="s">
        <v>346</v>
      </c>
      <c r="C271" s="39"/>
      <c r="D271" s="39" t="s">
        <v>347</v>
      </c>
      <c r="E271" s="120">
        <f t="shared" ref="E271:M271" si="36">SUM(E272:E274)</f>
        <v>0.4</v>
      </c>
      <c r="F271" s="120">
        <f t="shared" si="36"/>
        <v>0</v>
      </c>
      <c r="G271" s="120">
        <f t="shared" si="36"/>
        <v>0</v>
      </c>
      <c r="H271" s="120">
        <f t="shared" si="36"/>
        <v>0</v>
      </c>
      <c r="I271" s="120">
        <f t="shared" si="36"/>
        <v>0.4</v>
      </c>
      <c r="J271" s="120">
        <f t="shared" si="36"/>
        <v>0.4</v>
      </c>
      <c r="K271" s="120">
        <f t="shared" si="36"/>
        <v>0.4</v>
      </c>
      <c r="L271" s="120">
        <f t="shared" si="36"/>
        <v>0.4</v>
      </c>
      <c r="M271" s="120">
        <f t="shared" si="36"/>
        <v>0.4</v>
      </c>
    </row>
    <row r="272" spans="1:13" x14ac:dyDescent="0.2">
      <c r="A272" s="162"/>
      <c r="B272" s="36">
        <v>610</v>
      </c>
      <c r="C272" s="37"/>
      <c r="D272" s="37" t="s">
        <v>115</v>
      </c>
      <c r="E272" s="118">
        <v>0.3</v>
      </c>
      <c r="F272" s="67"/>
      <c r="G272" s="67"/>
      <c r="H272" s="76"/>
      <c r="I272" s="118">
        <v>0.3</v>
      </c>
      <c r="J272" s="118">
        <v>0.3</v>
      </c>
      <c r="K272" s="118">
        <v>0.3</v>
      </c>
      <c r="L272" s="118">
        <v>0.3</v>
      </c>
      <c r="M272" s="118">
        <v>0.3</v>
      </c>
    </row>
    <row r="273" spans="1:13" x14ac:dyDescent="0.2">
      <c r="A273" s="162"/>
      <c r="B273" s="36">
        <v>620</v>
      </c>
      <c r="C273" s="37"/>
      <c r="D273" s="37" t="s">
        <v>116</v>
      </c>
      <c r="E273" s="118">
        <v>0.1</v>
      </c>
      <c r="F273" s="67"/>
      <c r="G273" s="67"/>
      <c r="H273" s="76"/>
      <c r="I273" s="118">
        <v>0.1</v>
      </c>
      <c r="J273" s="118">
        <v>0.1</v>
      </c>
      <c r="K273" s="118">
        <v>0.1</v>
      </c>
      <c r="L273" s="118">
        <v>0.1</v>
      </c>
      <c r="M273" s="118">
        <v>0.1</v>
      </c>
    </row>
    <row r="274" spans="1:13" x14ac:dyDescent="0.2">
      <c r="A274" s="162"/>
      <c r="B274" s="36">
        <v>630</v>
      </c>
      <c r="C274" s="37"/>
      <c r="D274" s="37" t="s">
        <v>117</v>
      </c>
      <c r="E274" s="118">
        <v>0</v>
      </c>
      <c r="F274" s="67"/>
      <c r="G274" s="67"/>
      <c r="H274" s="76"/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</row>
    <row r="275" spans="1:13" x14ac:dyDescent="0.2">
      <c r="A275" s="161"/>
      <c r="B275" s="39" t="s">
        <v>148</v>
      </c>
      <c r="C275" s="39"/>
      <c r="D275" s="39" t="s">
        <v>149</v>
      </c>
      <c r="E275" s="120">
        <f t="shared" ref="E275:M275" si="37">SUM(E276:E283)</f>
        <v>12.499999999999998</v>
      </c>
      <c r="F275" s="120">
        <f t="shared" si="37"/>
        <v>0</v>
      </c>
      <c r="G275" s="120">
        <f t="shared" si="37"/>
        <v>0</v>
      </c>
      <c r="H275" s="120">
        <f t="shared" si="37"/>
        <v>0</v>
      </c>
      <c r="I275" s="120">
        <f t="shared" si="37"/>
        <v>12.299999999999997</v>
      </c>
      <c r="J275" s="120">
        <f t="shared" si="37"/>
        <v>44.5</v>
      </c>
      <c r="K275" s="120">
        <f t="shared" si="37"/>
        <v>44.5</v>
      </c>
      <c r="L275" s="120">
        <f t="shared" si="37"/>
        <v>33.5</v>
      </c>
      <c r="M275" s="120">
        <f t="shared" si="37"/>
        <v>33.5</v>
      </c>
    </row>
    <row r="276" spans="1:13" x14ac:dyDescent="0.2">
      <c r="A276" s="162"/>
      <c r="B276" s="37"/>
      <c r="C276" s="37">
        <v>610620</v>
      </c>
      <c r="D276" s="37" t="s">
        <v>309</v>
      </c>
      <c r="E276" s="118">
        <v>0</v>
      </c>
      <c r="F276" s="58"/>
      <c r="G276" s="67"/>
      <c r="H276" s="86"/>
      <c r="I276" s="118">
        <v>0</v>
      </c>
      <c r="J276" s="67">
        <v>0</v>
      </c>
      <c r="K276" s="67">
        <v>0</v>
      </c>
      <c r="L276" s="67">
        <v>0</v>
      </c>
      <c r="M276" s="67">
        <v>0</v>
      </c>
    </row>
    <row r="277" spans="1:13" x14ac:dyDescent="0.2">
      <c r="A277" s="162"/>
      <c r="B277" s="36"/>
      <c r="C277" s="37">
        <v>633006</v>
      </c>
      <c r="D277" s="37" t="s">
        <v>134</v>
      </c>
      <c r="E277" s="118">
        <v>11.1</v>
      </c>
      <c r="F277" s="58"/>
      <c r="G277" s="67"/>
      <c r="H277" s="86"/>
      <c r="I277" s="118">
        <v>11.7</v>
      </c>
      <c r="J277" s="67">
        <v>13</v>
      </c>
      <c r="K277" s="67">
        <v>13</v>
      </c>
      <c r="L277" s="67">
        <v>13</v>
      </c>
      <c r="M277" s="67">
        <v>13</v>
      </c>
    </row>
    <row r="278" spans="1:13" x14ac:dyDescent="0.2">
      <c r="A278" s="162"/>
      <c r="B278" s="36"/>
      <c r="C278" s="37">
        <v>634004</v>
      </c>
      <c r="D278" s="37" t="s">
        <v>80</v>
      </c>
      <c r="E278" s="118">
        <v>0</v>
      </c>
      <c r="F278" s="58"/>
      <c r="G278" s="67"/>
      <c r="H278" s="86"/>
      <c r="I278" s="118">
        <v>0.2</v>
      </c>
      <c r="J278" s="67">
        <v>0.5</v>
      </c>
      <c r="K278" s="67">
        <v>0.5</v>
      </c>
      <c r="L278" s="67">
        <v>0.5</v>
      </c>
      <c r="M278" s="67">
        <v>0.5</v>
      </c>
    </row>
    <row r="279" spans="1:13" x14ac:dyDescent="0.2">
      <c r="A279" s="162"/>
      <c r="B279" s="36"/>
      <c r="C279" s="37">
        <v>635006</v>
      </c>
      <c r="D279" s="37" t="s">
        <v>150</v>
      </c>
      <c r="E279" s="118">
        <v>1.2</v>
      </c>
      <c r="F279" s="58"/>
      <c r="G279" s="67"/>
      <c r="H279" s="86"/>
      <c r="I279" s="118">
        <v>0</v>
      </c>
      <c r="J279" s="67">
        <v>20</v>
      </c>
      <c r="K279" s="67">
        <v>20</v>
      </c>
      <c r="L279" s="67">
        <v>20</v>
      </c>
      <c r="M279" s="67">
        <v>20</v>
      </c>
    </row>
    <row r="280" spans="1:13" x14ac:dyDescent="0.2">
      <c r="A280" s="162"/>
      <c r="B280" s="36"/>
      <c r="C280" s="37">
        <v>6350063</v>
      </c>
      <c r="D280" s="37" t="s">
        <v>338</v>
      </c>
      <c r="E280" s="118">
        <v>0</v>
      </c>
      <c r="F280" s="67"/>
      <c r="G280" s="67"/>
      <c r="H280" s="76"/>
      <c r="I280" s="118">
        <v>0</v>
      </c>
      <c r="J280" s="67">
        <v>3</v>
      </c>
      <c r="K280" s="67">
        <v>3</v>
      </c>
      <c r="L280" s="67">
        <v>0</v>
      </c>
      <c r="M280" s="67">
        <v>0</v>
      </c>
    </row>
    <row r="281" spans="1:13" x14ac:dyDescent="0.2">
      <c r="A281" s="162"/>
      <c r="B281" s="36"/>
      <c r="C281" s="37">
        <v>6350066</v>
      </c>
      <c r="D281" s="37" t="s">
        <v>501</v>
      </c>
      <c r="E281" s="118">
        <v>0</v>
      </c>
      <c r="F281" s="67"/>
      <c r="G281" s="67"/>
      <c r="H281" s="76"/>
      <c r="I281" s="118">
        <v>0</v>
      </c>
      <c r="J281" s="67">
        <v>8</v>
      </c>
      <c r="K281" s="67">
        <v>8</v>
      </c>
      <c r="L281" s="67">
        <v>0</v>
      </c>
      <c r="M281" s="67">
        <v>0</v>
      </c>
    </row>
    <row r="282" spans="1:13" x14ac:dyDescent="0.2">
      <c r="A282" s="162"/>
      <c r="B282" s="36"/>
      <c r="C282" s="37">
        <v>637011</v>
      </c>
      <c r="D282" s="37" t="s">
        <v>433</v>
      </c>
      <c r="E282" s="118">
        <v>0</v>
      </c>
      <c r="F282" s="67"/>
      <c r="G282" s="67"/>
      <c r="H282" s="76"/>
      <c r="I282" s="118">
        <v>0.2</v>
      </c>
      <c r="J282" s="67">
        <v>0</v>
      </c>
      <c r="K282" s="67">
        <v>0</v>
      </c>
      <c r="L282" s="67">
        <v>0</v>
      </c>
      <c r="M282" s="67">
        <v>0</v>
      </c>
    </row>
    <row r="283" spans="1:13" x14ac:dyDescent="0.2">
      <c r="A283" s="162"/>
      <c r="B283" s="36"/>
      <c r="C283" s="37">
        <v>644001</v>
      </c>
      <c r="D283" s="37" t="s">
        <v>151</v>
      </c>
      <c r="E283" s="118">
        <v>0.2</v>
      </c>
      <c r="F283" s="67"/>
      <c r="G283" s="67"/>
      <c r="H283" s="76"/>
      <c r="I283" s="118">
        <v>0.2</v>
      </c>
      <c r="J283" s="67">
        <v>0</v>
      </c>
      <c r="K283" s="67">
        <v>0</v>
      </c>
      <c r="L283" s="67">
        <v>0</v>
      </c>
      <c r="M283" s="67">
        <v>0</v>
      </c>
    </row>
    <row r="284" spans="1:13" x14ac:dyDescent="0.2">
      <c r="A284" s="161"/>
      <c r="B284" s="39" t="s">
        <v>152</v>
      </c>
      <c r="C284" s="39"/>
      <c r="D284" s="39" t="s">
        <v>153</v>
      </c>
      <c r="E284" s="120">
        <f t="shared" ref="E284:M284" si="38">SUM(E285:E292)</f>
        <v>199.20000000000002</v>
      </c>
      <c r="F284" s="120">
        <f t="shared" si="38"/>
        <v>0</v>
      </c>
      <c r="G284" s="120">
        <f t="shared" si="38"/>
        <v>0</v>
      </c>
      <c r="H284" s="120">
        <f t="shared" si="38"/>
        <v>0</v>
      </c>
      <c r="I284" s="120">
        <f t="shared" si="38"/>
        <v>203.2</v>
      </c>
      <c r="J284" s="120">
        <f t="shared" si="38"/>
        <v>249.1</v>
      </c>
      <c r="K284" s="120">
        <f t="shared" si="38"/>
        <v>249.1</v>
      </c>
      <c r="L284" s="120">
        <f t="shared" si="38"/>
        <v>250.29999999999998</v>
      </c>
      <c r="M284" s="120">
        <f t="shared" si="38"/>
        <v>251.6</v>
      </c>
    </row>
    <row r="285" spans="1:13" x14ac:dyDescent="0.2">
      <c r="A285" s="162"/>
      <c r="B285" s="37"/>
      <c r="C285" s="37">
        <v>610620</v>
      </c>
      <c r="D285" s="37" t="s">
        <v>309</v>
      </c>
      <c r="E285" s="118">
        <v>0.8</v>
      </c>
      <c r="F285" s="67"/>
      <c r="G285" s="67"/>
      <c r="H285" s="76"/>
      <c r="I285" s="118">
        <v>0.8</v>
      </c>
      <c r="J285" s="67">
        <v>17</v>
      </c>
      <c r="K285" s="67">
        <v>17</v>
      </c>
      <c r="L285" s="65">
        <v>18</v>
      </c>
      <c r="M285" s="65">
        <v>19</v>
      </c>
    </row>
    <row r="286" spans="1:13" x14ac:dyDescent="0.2">
      <c r="A286" s="162"/>
      <c r="B286" s="37"/>
      <c r="C286" s="37"/>
      <c r="D286" s="37" t="s">
        <v>456</v>
      </c>
      <c r="E286" s="118">
        <v>0</v>
      </c>
      <c r="F286" s="67"/>
      <c r="G286" s="67"/>
      <c r="H286" s="76"/>
      <c r="I286" s="118"/>
      <c r="J286" s="67">
        <v>6</v>
      </c>
      <c r="K286" s="67">
        <v>6</v>
      </c>
      <c r="L286" s="65">
        <v>6.2</v>
      </c>
      <c r="M286" s="65">
        <v>6.5</v>
      </c>
    </row>
    <row r="287" spans="1:13" x14ac:dyDescent="0.2">
      <c r="A287" s="162"/>
      <c r="B287" s="36"/>
      <c r="C287" s="37">
        <v>632003</v>
      </c>
      <c r="D287" s="37" t="s">
        <v>434</v>
      </c>
      <c r="E287" s="118">
        <v>8</v>
      </c>
      <c r="F287" s="67"/>
      <c r="G287" s="67"/>
      <c r="H287" s="76"/>
      <c r="I287" s="118">
        <v>7.9</v>
      </c>
      <c r="J287" s="67">
        <v>8.4</v>
      </c>
      <c r="K287" s="67">
        <v>8.4</v>
      </c>
      <c r="L287" s="67">
        <v>8.4</v>
      </c>
      <c r="M287" s="67">
        <v>8.4</v>
      </c>
    </row>
    <row r="288" spans="1:13" x14ac:dyDescent="0.2">
      <c r="A288" s="162"/>
      <c r="B288" s="36"/>
      <c r="C288" s="37">
        <v>633006</v>
      </c>
      <c r="D288" s="37" t="s">
        <v>154</v>
      </c>
      <c r="E288" s="118">
        <v>0.5</v>
      </c>
      <c r="F288" s="67"/>
      <c r="G288" s="67"/>
      <c r="H288" s="86"/>
      <c r="I288" s="118">
        <v>2.7</v>
      </c>
      <c r="J288" s="67">
        <v>5</v>
      </c>
      <c r="K288" s="67">
        <v>5</v>
      </c>
      <c r="L288" s="67">
        <v>5</v>
      </c>
      <c r="M288" s="67">
        <v>5</v>
      </c>
    </row>
    <row r="289" spans="1:13" x14ac:dyDescent="0.2">
      <c r="A289" s="162"/>
      <c r="B289" s="36"/>
      <c r="C289" s="37">
        <v>637004</v>
      </c>
      <c r="D289" s="37" t="s">
        <v>535</v>
      </c>
      <c r="E289" s="118">
        <v>185.9</v>
      </c>
      <c r="F289" s="67"/>
      <c r="G289" s="67"/>
      <c r="H289" s="76"/>
      <c r="I289" s="118">
        <v>185.6</v>
      </c>
      <c r="J289" s="67">
        <v>198.2</v>
      </c>
      <c r="K289" s="67">
        <v>198.2</v>
      </c>
      <c r="L289" s="67">
        <v>198.2</v>
      </c>
      <c r="M289" s="67">
        <v>198.2</v>
      </c>
    </row>
    <row r="290" spans="1:13" x14ac:dyDescent="0.2">
      <c r="A290" s="162"/>
      <c r="B290" s="36"/>
      <c r="C290" s="37">
        <v>637004</v>
      </c>
      <c r="D290" s="37" t="s">
        <v>529</v>
      </c>
      <c r="E290" s="118">
        <v>4</v>
      </c>
      <c r="F290" s="67"/>
      <c r="G290" s="67"/>
      <c r="H290" s="76"/>
      <c r="I290" s="118">
        <v>6.2</v>
      </c>
      <c r="J290" s="67">
        <v>10</v>
      </c>
      <c r="K290" s="67">
        <v>10</v>
      </c>
      <c r="L290" s="67">
        <v>10</v>
      </c>
      <c r="M290" s="67">
        <v>10</v>
      </c>
    </row>
    <row r="291" spans="1:13" x14ac:dyDescent="0.2">
      <c r="A291" s="162"/>
      <c r="B291" s="36"/>
      <c r="C291" s="37">
        <v>637005</v>
      </c>
      <c r="D291" s="37" t="s">
        <v>263</v>
      </c>
      <c r="E291" s="118">
        <v>0</v>
      </c>
      <c r="F291" s="67"/>
      <c r="G291" s="67"/>
      <c r="H291" s="76"/>
      <c r="I291" s="118">
        <v>0</v>
      </c>
      <c r="J291" s="67">
        <v>0</v>
      </c>
      <c r="K291" s="67">
        <v>0</v>
      </c>
      <c r="L291" s="67">
        <v>0</v>
      </c>
      <c r="M291" s="67">
        <v>0</v>
      </c>
    </row>
    <row r="292" spans="1:13" x14ac:dyDescent="0.2">
      <c r="A292" s="162"/>
      <c r="B292" s="36"/>
      <c r="C292" s="37"/>
      <c r="D292" s="37" t="s">
        <v>458</v>
      </c>
      <c r="E292" s="118">
        <v>0</v>
      </c>
      <c r="F292" s="118"/>
      <c r="G292" s="118"/>
      <c r="H292" s="136">
        <v>0</v>
      </c>
      <c r="I292" s="118">
        <v>0</v>
      </c>
      <c r="J292" s="118">
        <v>4.5</v>
      </c>
      <c r="K292" s="118">
        <v>4.5</v>
      </c>
      <c r="L292" s="118">
        <v>4.5</v>
      </c>
      <c r="M292" s="118">
        <v>4.5</v>
      </c>
    </row>
    <row r="293" spans="1:13" x14ac:dyDescent="0.2">
      <c r="A293" s="161"/>
      <c r="B293" s="39" t="s">
        <v>155</v>
      </c>
      <c r="C293" s="39"/>
      <c r="D293" s="39" t="s">
        <v>156</v>
      </c>
      <c r="E293" s="120">
        <f t="shared" ref="E293:M293" si="39">SUM(E294:E301)</f>
        <v>36.400000000000006</v>
      </c>
      <c r="F293" s="120">
        <f t="shared" si="39"/>
        <v>0</v>
      </c>
      <c r="G293" s="120">
        <f t="shared" si="39"/>
        <v>0</v>
      </c>
      <c r="H293" s="120">
        <f t="shared" si="39"/>
        <v>0</v>
      </c>
      <c r="I293" s="120">
        <f t="shared" si="39"/>
        <v>39.6</v>
      </c>
      <c r="J293" s="120">
        <f t="shared" si="39"/>
        <v>57.5</v>
      </c>
      <c r="K293" s="120">
        <f t="shared" si="39"/>
        <v>57.5</v>
      </c>
      <c r="L293" s="120">
        <f t="shared" si="39"/>
        <v>57.5</v>
      </c>
      <c r="M293" s="120">
        <f t="shared" si="39"/>
        <v>57.5</v>
      </c>
    </row>
    <row r="294" spans="1:13" x14ac:dyDescent="0.2">
      <c r="A294" s="162"/>
      <c r="B294" s="36"/>
      <c r="C294" s="37">
        <v>6350066</v>
      </c>
      <c r="D294" s="37" t="s">
        <v>157</v>
      </c>
      <c r="E294" s="118">
        <v>10.8</v>
      </c>
      <c r="F294" s="67"/>
      <c r="G294" s="67"/>
      <c r="H294" s="76"/>
      <c r="I294" s="118">
        <v>0.1</v>
      </c>
      <c r="J294" s="67">
        <v>15</v>
      </c>
      <c r="K294" s="67">
        <v>15</v>
      </c>
      <c r="L294" s="67">
        <v>15</v>
      </c>
      <c r="M294" s="67">
        <v>15</v>
      </c>
    </row>
    <row r="295" spans="1:13" x14ac:dyDescent="0.2">
      <c r="A295" s="162"/>
      <c r="B295" s="36"/>
      <c r="C295" s="37">
        <v>632001</v>
      </c>
      <c r="D295" s="37" t="s">
        <v>412</v>
      </c>
      <c r="E295" s="118">
        <v>0</v>
      </c>
      <c r="F295" s="67"/>
      <c r="G295" s="67"/>
      <c r="H295" s="76"/>
      <c r="I295" s="118">
        <v>1.3</v>
      </c>
      <c r="J295" s="67">
        <v>1.5</v>
      </c>
      <c r="K295" s="67">
        <v>1.5</v>
      </c>
      <c r="L295" s="67">
        <v>1.5</v>
      </c>
      <c r="M295" s="67">
        <v>1.5</v>
      </c>
    </row>
    <row r="296" spans="1:13" ht="12.75" hidden="1" customHeight="1" x14ac:dyDescent="0.2">
      <c r="A296" s="162"/>
      <c r="B296" s="36"/>
      <c r="C296" s="37">
        <v>632002</v>
      </c>
      <c r="D296" s="37" t="s">
        <v>348</v>
      </c>
      <c r="E296" s="118">
        <v>0</v>
      </c>
      <c r="F296" s="67"/>
      <c r="G296" s="67"/>
      <c r="H296" s="76"/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</row>
    <row r="297" spans="1:13" x14ac:dyDescent="0.2">
      <c r="A297" s="162"/>
      <c r="B297" s="36"/>
      <c r="C297" s="37">
        <v>633006</v>
      </c>
      <c r="D297" s="37" t="s">
        <v>134</v>
      </c>
      <c r="E297" s="118">
        <v>0</v>
      </c>
      <c r="F297" s="67"/>
      <c r="G297" s="67"/>
      <c r="H297" s="76"/>
      <c r="I297" s="118">
        <v>0.5</v>
      </c>
      <c r="J297" s="67">
        <v>3</v>
      </c>
      <c r="K297" s="67">
        <v>3</v>
      </c>
      <c r="L297" s="67">
        <v>3</v>
      </c>
      <c r="M297" s="67">
        <v>3</v>
      </c>
    </row>
    <row r="298" spans="1:13" x14ac:dyDescent="0.2">
      <c r="A298" s="162"/>
      <c r="B298" s="36"/>
      <c r="C298" s="37">
        <v>634001</v>
      </c>
      <c r="D298" s="37" t="s">
        <v>530</v>
      </c>
      <c r="E298" s="118">
        <v>0</v>
      </c>
      <c r="F298" s="67"/>
      <c r="G298" s="67"/>
      <c r="H298" s="76"/>
      <c r="I298" s="118">
        <v>0.2</v>
      </c>
      <c r="J298" s="67">
        <v>0.2</v>
      </c>
      <c r="K298" s="67">
        <v>0.2</v>
      </c>
      <c r="L298" s="67">
        <v>0.2</v>
      </c>
      <c r="M298" s="67">
        <v>0.2</v>
      </c>
    </row>
    <row r="299" spans="1:13" x14ac:dyDescent="0.2">
      <c r="A299" s="162"/>
      <c r="B299" s="36"/>
      <c r="C299" s="37">
        <v>637004</v>
      </c>
      <c r="D299" s="37" t="s">
        <v>91</v>
      </c>
      <c r="E299" s="118">
        <v>0</v>
      </c>
      <c r="F299" s="67"/>
      <c r="G299" s="67"/>
      <c r="H299" s="76"/>
      <c r="I299" s="118">
        <v>7.3</v>
      </c>
      <c r="J299" s="67">
        <v>7</v>
      </c>
      <c r="K299" s="67">
        <v>7</v>
      </c>
      <c r="L299" s="67">
        <v>7</v>
      </c>
      <c r="M299" s="67">
        <v>7</v>
      </c>
    </row>
    <row r="300" spans="1:13" x14ac:dyDescent="0.2">
      <c r="A300" s="162"/>
      <c r="B300" s="36"/>
      <c r="C300" s="37">
        <v>637011</v>
      </c>
      <c r="D300" s="37" t="s">
        <v>413</v>
      </c>
      <c r="E300" s="118">
        <v>0</v>
      </c>
      <c r="F300" s="67"/>
      <c r="G300" s="67"/>
      <c r="H300" s="76"/>
      <c r="I300" s="118">
        <v>1.8</v>
      </c>
      <c r="J300" s="67">
        <v>2</v>
      </c>
      <c r="K300" s="67">
        <v>2</v>
      </c>
      <c r="L300" s="67">
        <v>2</v>
      </c>
      <c r="M300" s="67">
        <v>2</v>
      </c>
    </row>
    <row r="301" spans="1:13" x14ac:dyDescent="0.2">
      <c r="A301" s="162"/>
      <c r="B301" s="36"/>
      <c r="C301" s="37">
        <v>637012</v>
      </c>
      <c r="D301" s="37" t="s">
        <v>531</v>
      </c>
      <c r="E301" s="118">
        <v>25.6</v>
      </c>
      <c r="F301" s="67"/>
      <c r="G301" s="67"/>
      <c r="H301" s="76"/>
      <c r="I301" s="118">
        <v>28.4</v>
      </c>
      <c r="J301" s="67">
        <v>28.8</v>
      </c>
      <c r="K301" s="67">
        <v>28.8</v>
      </c>
      <c r="L301" s="67">
        <v>28.8</v>
      </c>
      <c r="M301" s="67">
        <v>28.8</v>
      </c>
    </row>
    <row r="302" spans="1:13" x14ac:dyDescent="0.2">
      <c r="A302" s="161"/>
      <c r="B302" s="39" t="s">
        <v>158</v>
      </c>
      <c r="C302" s="39"/>
      <c r="D302" s="39" t="s">
        <v>159</v>
      </c>
      <c r="E302" s="120">
        <f t="shared" ref="E302:M302" si="40">SUM(E303:E309)</f>
        <v>5.4</v>
      </c>
      <c r="F302" s="120">
        <f t="shared" si="40"/>
        <v>0</v>
      </c>
      <c r="G302" s="120">
        <f t="shared" si="40"/>
        <v>0</v>
      </c>
      <c r="H302" s="120">
        <f t="shared" si="40"/>
        <v>0</v>
      </c>
      <c r="I302" s="120">
        <f t="shared" si="40"/>
        <v>5.2</v>
      </c>
      <c r="J302" s="120">
        <f t="shared" si="40"/>
        <v>4</v>
      </c>
      <c r="K302" s="120">
        <f t="shared" si="40"/>
        <v>4</v>
      </c>
      <c r="L302" s="120">
        <f t="shared" si="40"/>
        <v>4</v>
      </c>
      <c r="M302" s="120">
        <f t="shared" si="40"/>
        <v>4</v>
      </c>
    </row>
    <row r="303" spans="1:13" x14ac:dyDescent="0.2">
      <c r="A303" s="163"/>
      <c r="B303" s="87"/>
      <c r="C303" s="88">
        <v>632001</v>
      </c>
      <c r="D303" s="88" t="s">
        <v>360</v>
      </c>
      <c r="E303" s="118">
        <v>0.1</v>
      </c>
      <c r="F303" s="118"/>
      <c r="G303" s="118"/>
      <c r="H303" s="118"/>
      <c r="I303" s="118">
        <v>0.1</v>
      </c>
      <c r="J303" s="118">
        <v>0.2</v>
      </c>
      <c r="K303" s="118">
        <v>0.2</v>
      </c>
      <c r="L303" s="118">
        <v>0.2</v>
      </c>
      <c r="M303" s="118">
        <v>0.2</v>
      </c>
    </row>
    <row r="304" spans="1:13" x14ac:dyDescent="0.2">
      <c r="A304" s="162"/>
      <c r="B304" s="36"/>
      <c r="C304" s="37">
        <v>633006</v>
      </c>
      <c r="D304" s="37" t="s">
        <v>284</v>
      </c>
      <c r="E304" s="118">
        <v>0.5</v>
      </c>
      <c r="F304" s="89"/>
      <c r="G304" s="67"/>
      <c r="H304" s="76"/>
      <c r="I304" s="118">
        <v>1.8</v>
      </c>
      <c r="J304" s="67">
        <v>0</v>
      </c>
      <c r="K304" s="67">
        <v>0</v>
      </c>
      <c r="L304" s="67">
        <v>0</v>
      </c>
      <c r="M304" s="67">
        <v>0</v>
      </c>
    </row>
    <row r="305" spans="1:13" x14ac:dyDescent="0.2">
      <c r="A305" s="162"/>
      <c r="B305" s="36"/>
      <c r="C305" s="37">
        <v>63500610</v>
      </c>
      <c r="D305" s="37" t="s">
        <v>337</v>
      </c>
      <c r="E305" s="118">
        <v>3.3</v>
      </c>
      <c r="F305" s="89"/>
      <c r="G305" s="67"/>
      <c r="H305" s="76"/>
      <c r="I305" s="118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 x14ac:dyDescent="0.2">
      <c r="A306" s="165"/>
      <c r="B306" s="41"/>
      <c r="C306" s="41">
        <v>653001</v>
      </c>
      <c r="D306" s="41" t="s">
        <v>266</v>
      </c>
      <c r="E306" s="118">
        <v>1.3</v>
      </c>
      <c r="F306" s="89"/>
      <c r="G306" s="67"/>
      <c r="H306" s="90"/>
      <c r="I306" s="118">
        <v>0.3</v>
      </c>
      <c r="J306" s="67">
        <v>0.3</v>
      </c>
      <c r="K306" s="67">
        <v>0.3</v>
      </c>
      <c r="L306" s="67">
        <v>0.3</v>
      </c>
      <c r="M306" s="67">
        <v>0.3</v>
      </c>
    </row>
    <row r="307" spans="1:13" x14ac:dyDescent="0.2">
      <c r="A307" s="165"/>
      <c r="B307" s="41"/>
      <c r="C307" s="41">
        <v>653001</v>
      </c>
      <c r="D307" s="41" t="s">
        <v>265</v>
      </c>
      <c r="E307" s="118">
        <v>0.2</v>
      </c>
      <c r="F307" s="89"/>
      <c r="G307" s="67"/>
      <c r="H307" s="90"/>
      <c r="I307" s="118">
        <v>0.9</v>
      </c>
      <c r="J307" s="67">
        <v>0.9</v>
      </c>
      <c r="K307" s="67">
        <v>0.9</v>
      </c>
      <c r="L307" s="67">
        <v>0.9</v>
      </c>
      <c r="M307" s="67">
        <v>0.9</v>
      </c>
    </row>
    <row r="308" spans="1:13" x14ac:dyDescent="0.2">
      <c r="A308" s="165"/>
      <c r="B308" s="41"/>
      <c r="C308" s="41">
        <v>637027</v>
      </c>
      <c r="D308" s="41" t="s">
        <v>171</v>
      </c>
      <c r="E308" s="118">
        <v>0</v>
      </c>
      <c r="F308" s="89"/>
      <c r="G308" s="67"/>
      <c r="H308" s="90"/>
      <c r="I308" s="118">
        <v>1.1000000000000001</v>
      </c>
      <c r="J308" s="67">
        <v>1.1000000000000001</v>
      </c>
      <c r="K308" s="67">
        <v>1.1000000000000001</v>
      </c>
      <c r="L308" s="67">
        <v>1.1000000000000001</v>
      </c>
      <c r="M308" s="67">
        <v>1.1000000000000001</v>
      </c>
    </row>
    <row r="309" spans="1:13" x14ac:dyDescent="0.2">
      <c r="A309" s="165"/>
      <c r="B309" s="41"/>
      <c r="C309" s="41">
        <v>637015</v>
      </c>
      <c r="D309" s="41" t="s">
        <v>418</v>
      </c>
      <c r="E309" s="118">
        <v>0</v>
      </c>
      <c r="F309" s="89"/>
      <c r="G309" s="67"/>
      <c r="H309" s="90"/>
      <c r="I309" s="118">
        <v>1</v>
      </c>
      <c r="J309" s="67">
        <v>1.5</v>
      </c>
      <c r="K309" s="67">
        <v>1.5</v>
      </c>
      <c r="L309" s="67">
        <v>1.5</v>
      </c>
      <c r="M309" s="67">
        <v>1.5</v>
      </c>
    </row>
    <row r="310" spans="1:13" x14ac:dyDescent="0.2">
      <c r="A310" s="161"/>
      <c r="B310" s="39" t="s">
        <v>160</v>
      </c>
      <c r="C310" s="39"/>
      <c r="D310" s="39" t="s">
        <v>161</v>
      </c>
      <c r="E310" s="120">
        <f t="shared" ref="E310:M310" si="41">SUM(E311:E313)</f>
        <v>835.69999999999982</v>
      </c>
      <c r="F310" s="120">
        <f t="shared" si="41"/>
        <v>0</v>
      </c>
      <c r="G310" s="120">
        <f t="shared" si="41"/>
        <v>0</v>
      </c>
      <c r="H310" s="120">
        <f t="shared" si="41"/>
        <v>0</v>
      </c>
      <c r="I310" s="120">
        <f t="shared" si="41"/>
        <v>171</v>
      </c>
      <c r="J310" s="120">
        <f t="shared" si="41"/>
        <v>226.6</v>
      </c>
      <c r="K310" s="120">
        <f t="shared" si="41"/>
        <v>226.6</v>
      </c>
      <c r="L310" s="120">
        <f t="shared" si="41"/>
        <v>227.89999999999998</v>
      </c>
      <c r="M310" s="120">
        <f t="shared" si="41"/>
        <v>229.2</v>
      </c>
    </row>
    <row r="311" spans="1:13" x14ac:dyDescent="0.2">
      <c r="A311" s="162"/>
      <c r="B311" s="36">
        <v>610</v>
      </c>
      <c r="C311" s="37"/>
      <c r="D311" s="37" t="s">
        <v>115</v>
      </c>
      <c r="E311" s="118">
        <v>89.3</v>
      </c>
      <c r="F311" s="67"/>
      <c r="G311" s="67"/>
      <c r="H311" s="76"/>
      <c r="I311" s="118">
        <v>81.8</v>
      </c>
      <c r="J311" s="67">
        <v>93</v>
      </c>
      <c r="K311" s="67">
        <v>93</v>
      </c>
      <c r="L311" s="65">
        <v>94</v>
      </c>
      <c r="M311" s="65">
        <v>95</v>
      </c>
    </row>
    <row r="312" spans="1:13" x14ac:dyDescent="0.2">
      <c r="A312" s="162"/>
      <c r="B312" s="36">
        <v>620</v>
      </c>
      <c r="C312" s="37"/>
      <c r="D312" s="37" t="s">
        <v>116</v>
      </c>
      <c r="E312" s="118">
        <v>31</v>
      </c>
      <c r="F312" s="58"/>
      <c r="G312" s="67"/>
      <c r="H312" s="86"/>
      <c r="I312" s="118">
        <v>29.4</v>
      </c>
      <c r="J312" s="67">
        <v>32</v>
      </c>
      <c r="K312" s="67">
        <v>32</v>
      </c>
      <c r="L312" s="65">
        <v>32.299999999999997</v>
      </c>
      <c r="M312" s="65">
        <v>32.6</v>
      </c>
    </row>
    <row r="313" spans="1:13" x14ac:dyDescent="0.2">
      <c r="A313" s="161"/>
      <c r="B313" s="36">
        <v>630</v>
      </c>
      <c r="C313" s="36"/>
      <c r="D313" s="36" t="s">
        <v>162</v>
      </c>
      <c r="E313" s="118">
        <f>SUM(E314:E349)</f>
        <v>715.39999999999986</v>
      </c>
      <c r="F313" s="58"/>
      <c r="G313" s="67"/>
      <c r="H313" s="86"/>
      <c r="I313" s="118">
        <f>SUM(I314:I349)</f>
        <v>59.800000000000004</v>
      </c>
      <c r="J313" s="118">
        <f>SUM(J314:J349)</f>
        <v>101.6</v>
      </c>
      <c r="K313" s="118">
        <f>SUM(K314:K349)</f>
        <v>101.6</v>
      </c>
      <c r="L313" s="65">
        <f>SUM(L314:L349)</f>
        <v>101.6</v>
      </c>
      <c r="M313" s="65">
        <f>SUM(M314:M349)</f>
        <v>101.6</v>
      </c>
    </row>
    <row r="314" spans="1:13" x14ac:dyDescent="0.2">
      <c r="A314" s="162"/>
      <c r="B314" s="36"/>
      <c r="C314" s="37">
        <v>6320011</v>
      </c>
      <c r="D314" s="37" t="s">
        <v>56</v>
      </c>
      <c r="E314" s="118">
        <v>3.3</v>
      </c>
      <c r="F314" s="118">
        <v>3.3</v>
      </c>
      <c r="G314" s="118">
        <v>3.3</v>
      </c>
      <c r="H314" s="118">
        <v>3.3</v>
      </c>
      <c r="I314" s="118">
        <v>3.3</v>
      </c>
      <c r="J314" s="67">
        <v>3.6</v>
      </c>
      <c r="K314" s="67">
        <v>3.6</v>
      </c>
      <c r="L314" s="67">
        <v>3.6</v>
      </c>
      <c r="M314" s="67">
        <v>3.6</v>
      </c>
    </row>
    <row r="315" spans="1:13" x14ac:dyDescent="0.2">
      <c r="A315" s="162"/>
      <c r="B315" s="36"/>
      <c r="C315" s="37">
        <v>6320012</v>
      </c>
      <c r="D315" s="37" t="s">
        <v>163</v>
      </c>
      <c r="E315" s="118">
        <v>1.8</v>
      </c>
      <c r="F315" s="58"/>
      <c r="G315" s="67"/>
      <c r="H315" s="86"/>
      <c r="I315" s="118">
        <v>1.6</v>
      </c>
      <c r="J315" s="67">
        <v>2</v>
      </c>
      <c r="K315" s="67">
        <v>2</v>
      </c>
      <c r="L315" s="67">
        <v>2</v>
      </c>
      <c r="M315" s="67">
        <v>2</v>
      </c>
    </row>
    <row r="316" spans="1:13" x14ac:dyDescent="0.2">
      <c r="A316" s="162"/>
      <c r="B316" s="36"/>
      <c r="C316" s="37">
        <v>632002</v>
      </c>
      <c r="D316" s="37" t="s">
        <v>164</v>
      </c>
      <c r="E316" s="118">
        <v>0.3</v>
      </c>
      <c r="F316" s="58"/>
      <c r="G316" s="67"/>
      <c r="H316" s="86"/>
      <c r="I316" s="118">
        <v>0.7</v>
      </c>
      <c r="J316" s="67">
        <v>0.8</v>
      </c>
      <c r="K316" s="67">
        <v>0.8</v>
      </c>
      <c r="L316" s="67">
        <v>0.8</v>
      </c>
      <c r="M316" s="67">
        <v>0.8</v>
      </c>
    </row>
    <row r="317" spans="1:13" x14ac:dyDescent="0.2">
      <c r="A317" s="162"/>
      <c r="B317" s="36"/>
      <c r="C317" s="37">
        <v>632003</v>
      </c>
      <c r="D317" s="37" t="s">
        <v>130</v>
      </c>
      <c r="E317" s="118">
        <v>1</v>
      </c>
      <c r="F317" s="58"/>
      <c r="G317" s="67"/>
      <c r="H317" s="86"/>
      <c r="I317" s="118">
        <v>1.4</v>
      </c>
      <c r="J317" s="67">
        <v>1.5</v>
      </c>
      <c r="K317" s="67">
        <v>1.5</v>
      </c>
      <c r="L317" s="67">
        <v>1.5</v>
      </c>
      <c r="M317" s="67">
        <v>1.5</v>
      </c>
    </row>
    <row r="318" spans="1:13" x14ac:dyDescent="0.2">
      <c r="A318" s="162"/>
      <c r="B318" s="36"/>
      <c r="C318" s="37">
        <v>633006</v>
      </c>
      <c r="D318" s="37" t="s">
        <v>134</v>
      </c>
      <c r="E318" s="118">
        <v>7.1</v>
      </c>
      <c r="F318" s="58"/>
      <c r="G318" s="67"/>
      <c r="H318" s="86"/>
      <c r="I318" s="118">
        <v>1.8</v>
      </c>
      <c r="J318" s="67">
        <v>7</v>
      </c>
      <c r="K318" s="67">
        <v>7</v>
      </c>
      <c r="L318" s="67">
        <v>7</v>
      </c>
      <c r="M318" s="67">
        <v>7</v>
      </c>
    </row>
    <row r="319" spans="1:13" x14ac:dyDescent="0.2">
      <c r="A319" s="162"/>
      <c r="B319" s="36"/>
      <c r="C319" s="37">
        <v>6330064</v>
      </c>
      <c r="D319" s="37" t="s">
        <v>339</v>
      </c>
      <c r="E319" s="118">
        <v>0</v>
      </c>
      <c r="F319" s="67"/>
      <c r="G319" s="67"/>
      <c r="H319" s="76"/>
      <c r="I319" s="118">
        <v>0</v>
      </c>
      <c r="J319" s="67">
        <v>3</v>
      </c>
      <c r="K319" s="67">
        <v>3</v>
      </c>
      <c r="L319" s="67">
        <v>3</v>
      </c>
      <c r="M319" s="67">
        <v>3</v>
      </c>
    </row>
    <row r="320" spans="1:13" x14ac:dyDescent="0.2">
      <c r="A320" s="162"/>
      <c r="B320" s="36"/>
      <c r="C320" s="37">
        <v>63300611</v>
      </c>
      <c r="D320" s="37" t="s">
        <v>165</v>
      </c>
      <c r="E320" s="118">
        <v>7.3</v>
      </c>
      <c r="F320" s="58"/>
      <c r="G320" s="67"/>
      <c r="H320" s="86"/>
      <c r="I320" s="118">
        <v>4.8</v>
      </c>
      <c r="J320" s="67">
        <v>15</v>
      </c>
      <c r="K320" s="67">
        <v>15</v>
      </c>
      <c r="L320" s="67">
        <v>15</v>
      </c>
      <c r="M320" s="67">
        <v>15</v>
      </c>
    </row>
    <row r="321" spans="1:13" x14ac:dyDescent="0.2">
      <c r="A321" s="162"/>
      <c r="B321" s="36"/>
      <c r="C321" s="37">
        <v>63300612</v>
      </c>
      <c r="D321" s="37" t="s">
        <v>293</v>
      </c>
      <c r="E321" s="118">
        <v>0</v>
      </c>
      <c r="F321" s="58"/>
      <c r="G321" s="67"/>
      <c r="H321" s="86"/>
      <c r="I321" s="118">
        <v>0</v>
      </c>
      <c r="J321" s="67">
        <v>3</v>
      </c>
      <c r="K321" s="67">
        <v>3</v>
      </c>
      <c r="L321" s="67">
        <v>3</v>
      </c>
      <c r="M321" s="67">
        <v>3</v>
      </c>
    </row>
    <row r="322" spans="1:13" x14ac:dyDescent="0.2">
      <c r="A322" s="162"/>
      <c r="B322" s="36"/>
      <c r="C322" s="37">
        <v>633004</v>
      </c>
      <c r="D322" s="37" t="s">
        <v>166</v>
      </c>
      <c r="E322" s="118">
        <v>0.2</v>
      </c>
      <c r="F322" s="58"/>
      <c r="G322" s="67"/>
      <c r="H322" s="86"/>
      <c r="I322" s="118">
        <v>0.3</v>
      </c>
      <c r="J322" s="67">
        <v>3</v>
      </c>
      <c r="K322" s="67">
        <v>3</v>
      </c>
      <c r="L322" s="67">
        <v>3</v>
      </c>
      <c r="M322" s="67">
        <v>3</v>
      </c>
    </row>
    <row r="323" spans="1:13" x14ac:dyDescent="0.2">
      <c r="A323" s="162"/>
      <c r="B323" s="36"/>
      <c r="C323" s="37">
        <v>633010</v>
      </c>
      <c r="D323" s="37" t="s">
        <v>299</v>
      </c>
      <c r="E323" s="118">
        <v>0</v>
      </c>
      <c r="F323" s="58"/>
      <c r="G323" s="67"/>
      <c r="H323" s="86"/>
      <c r="I323" s="118">
        <v>0.7</v>
      </c>
      <c r="J323" s="67">
        <v>2</v>
      </c>
      <c r="K323" s="67">
        <v>2</v>
      </c>
      <c r="L323" s="67">
        <v>2</v>
      </c>
      <c r="M323" s="67">
        <v>2</v>
      </c>
    </row>
    <row r="324" spans="1:13" x14ac:dyDescent="0.2">
      <c r="A324" s="162"/>
      <c r="B324" s="36"/>
      <c r="C324" s="37">
        <v>634001</v>
      </c>
      <c r="D324" s="37" t="s">
        <v>137</v>
      </c>
      <c r="E324" s="118">
        <v>15.3</v>
      </c>
      <c r="F324" s="58"/>
      <c r="G324" s="67"/>
      <c r="H324" s="86"/>
      <c r="I324" s="118">
        <v>15.8</v>
      </c>
      <c r="J324" s="67">
        <v>16</v>
      </c>
      <c r="K324" s="67">
        <v>16</v>
      </c>
      <c r="L324" s="67">
        <v>16</v>
      </c>
      <c r="M324" s="67">
        <v>16</v>
      </c>
    </row>
    <row r="325" spans="1:13" x14ac:dyDescent="0.2">
      <c r="A325" s="162"/>
      <c r="B325" s="36"/>
      <c r="C325" s="37">
        <v>634002</v>
      </c>
      <c r="D325" s="37" t="s">
        <v>290</v>
      </c>
      <c r="E325" s="118">
        <v>4.5999999999999996</v>
      </c>
      <c r="F325" s="58"/>
      <c r="G325" s="67"/>
      <c r="H325" s="86"/>
      <c r="I325" s="118">
        <v>4.5</v>
      </c>
      <c r="J325" s="67">
        <v>5</v>
      </c>
      <c r="K325" s="67">
        <v>5</v>
      </c>
      <c r="L325" s="67">
        <v>5</v>
      </c>
      <c r="M325" s="67">
        <v>5</v>
      </c>
    </row>
    <row r="326" spans="1:13" x14ac:dyDescent="0.2">
      <c r="A326" s="162"/>
      <c r="B326" s="36"/>
      <c r="C326" s="37">
        <v>634003</v>
      </c>
      <c r="D326" s="37" t="s">
        <v>264</v>
      </c>
      <c r="E326" s="118">
        <v>2.4</v>
      </c>
      <c r="F326" s="58"/>
      <c r="G326" s="67"/>
      <c r="H326" s="86"/>
      <c r="I326" s="118">
        <v>1.1000000000000001</v>
      </c>
      <c r="J326" s="67">
        <v>2.4</v>
      </c>
      <c r="K326" s="67">
        <v>2.4</v>
      </c>
      <c r="L326" s="67">
        <v>2.4</v>
      </c>
      <c r="M326" s="67">
        <v>2.4</v>
      </c>
    </row>
    <row r="327" spans="1:13" x14ac:dyDescent="0.2">
      <c r="A327" s="162"/>
      <c r="B327" s="36"/>
      <c r="C327" s="37">
        <v>634004</v>
      </c>
      <c r="D327" s="37" t="s">
        <v>80</v>
      </c>
      <c r="E327" s="118">
        <v>8</v>
      </c>
      <c r="F327" s="58"/>
      <c r="G327" s="67"/>
      <c r="H327" s="86"/>
      <c r="I327" s="118">
        <v>0.3</v>
      </c>
      <c r="J327" s="67">
        <v>1</v>
      </c>
      <c r="K327" s="67">
        <v>1</v>
      </c>
      <c r="L327" s="67">
        <v>1</v>
      </c>
      <c r="M327" s="67">
        <v>1</v>
      </c>
    </row>
    <row r="328" spans="1:13" x14ac:dyDescent="0.2">
      <c r="A328" s="162"/>
      <c r="B328" s="36"/>
      <c r="C328" s="37">
        <v>635004</v>
      </c>
      <c r="D328" s="37" t="s">
        <v>362</v>
      </c>
      <c r="E328" s="118">
        <v>0.6</v>
      </c>
      <c r="F328" s="58"/>
      <c r="G328" s="67"/>
      <c r="H328" s="86"/>
      <c r="I328" s="118">
        <v>0.3</v>
      </c>
      <c r="J328" s="67">
        <v>1</v>
      </c>
      <c r="K328" s="67">
        <v>1</v>
      </c>
      <c r="L328" s="67">
        <v>1</v>
      </c>
      <c r="M328" s="67">
        <v>1</v>
      </c>
    </row>
    <row r="329" spans="1:13" x14ac:dyDescent="0.2">
      <c r="A329" s="162"/>
      <c r="B329" s="36"/>
      <c r="C329" s="37">
        <v>6350061</v>
      </c>
      <c r="D329" s="37" t="s">
        <v>167</v>
      </c>
      <c r="E329" s="118">
        <v>0.3</v>
      </c>
      <c r="F329" s="58"/>
      <c r="G329" s="67"/>
      <c r="H329" s="86"/>
      <c r="I329" s="118">
        <v>1.5</v>
      </c>
      <c r="J329" s="67">
        <v>1.8</v>
      </c>
      <c r="K329" s="67">
        <v>1.8</v>
      </c>
      <c r="L329" s="67">
        <v>1.8</v>
      </c>
      <c r="M329" s="67">
        <v>1.8</v>
      </c>
    </row>
    <row r="330" spans="1:13" x14ac:dyDescent="0.2">
      <c r="A330" s="162"/>
      <c r="B330" s="36"/>
      <c r="C330" s="37">
        <v>6350062</v>
      </c>
      <c r="D330" s="37" t="s">
        <v>168</v>
      </c>
      <c r="E330" s="118">
        <v>0.1</v>
      </c>
      <c r="F330" s="58"/>
      <c r="G330" s="67"/>
      <c r="H330" s="86"/>
      <c r="I330" s="118">
        <v>0</v>
      </c>
      <c r="J330" s="67">
        <v>0.5</v>
      </c>
      <c r="K330" s="67">
        <v>0.5</v>
      </c>
      <c r="L330" s="67">
        <v>0.5</v>
      </c>
      <c r="M330" s="67">
        <v>0.5</v>
      </c>
    </row>
    <row r="331" spans="1:13" x14ac:dyDescent="0.2">
      <c r="A331" s="162"/>
      <c r="B331" s="36"/>
      <c r="C331" s="37">
        <v>6350064</v>
      </c>
      <c r="D331" s="37" t="s">
        <v>169</v>
      </c>
      <c r="E331" s="118">
        <v>0</v>
      </c>
      <c r="F331" s="58"/>
      <c r="G331" s="67"/>
      <c r="H331" s="86"/>
      <c r="I331" s="118">
        <v>0.1</v>
      </c>
      <c r="J331" s="67">
        <v>5</v>
      </c>
      <c r="K331" s="67">
        <v>5</v>
      </c>
      <c r="L331" s="67">
        <v>5</v>
      </c>
      <c r="M331" s="67">
        <v>5</v>
      </c>
    </row>
    <row r="332" spans="1:13" x14ac:dyDescent="0.2">
      <c r="A332" s="162"/>
      <c r="B332" s="36"/>
      <c r="C332" s="37">
        <v>6350068</v>
      </c>
      <c r="D332" s="37" t="s">
        <v>170</v>
      </c>
      <c r="E332" s="118">
        <v>0</v>
      </c>
      <c r="F332" s="58"/>
      <c r="G332" s="67"/>
      <c r="H332" s="76"/>
      <c r="I332" s="118">
        <v>0</v>
      </c>
      <c r="J332" s="67">
        <v>3</v>
      </c>
      <c r="K332" s="67">
        <v>3</v>
      </c>
      <c r="L332" s="67">
        <v>3</v>
      </c>
      <c r="M332" s="67">
        <v>3</v>
      </c>
    </row>
    <row r="333" spans="1:13" x14ac:dyDescent="0.2">
      <c r="A333" s="162"/>
      <c r="B333" s="36"/>
      <c r="C333" s="37">
        <v>636001</v>
      </c>
      <c r="D333" s="37" t="s">
        <v>365</v>
      </c>
      <c r="E333" s="118">
        <v>10.6</v>
      </c>
      <c r="F333" s="58"/>
      <c r="G333" s="67"/>
      <c r="H333" s="86"/>
      <c r="I333" s="118">
        <v>0.8</v>
      </c>
      <c r="J333" s="67">
        <v>2</v>
      </c>
      <c r="K333" s="67">
        <v>2</v>
      </c>
      <c r="L333" s="67">
        <v>2</v>
      </c>
      <c r="M333" s="67">
        <v>2</v>
      </c>
    </row>
    <row r="334" spans="1:13" x14ac:dyDescent="0.2">
      <c r="A334" s="162"/>
      <c r="B334" s="36"/>
      <c r="C334" s="37">
        <v>6360011</v>
      </c>
      <c r="D334" s="37" t="s">
        <v>414</v>
      </c>
      <c r="E334" s="118">
        <v>0</v>
      </c>
      <c r="F334" s="58"/>
      <c r="G334" s="67"/>
      <c r="H334" s="86"/>
      <c r="I334" s="118">
        <v>7.2</v>
      </c>
      <c r="J334" s="67">
        <v>7.2</v>
      </c>
      <c r="K334" s="67">
        <v>7.2</v>
      </c>
      <c r="L334" s="67">
        <v>7.2</v>
      </c>
      <c r="M334" s="67">
        <v>7.2</v>
      </c>
    </row>
    <row r="335" spans="1:13" x14ac:dyDescent="0.2">
      <c r="A335" s="162"/>
      <c r="B335" s="36"/>
      <c r="C335" s="37">
        <v>637004</v>
      </c>
      <c r="D335" s="37" t="s">
        <v>542</v>
      </c>
      <c r="E335" s="118">
        <v>633</v>
      </c>
      <c r="F335" s="58"/>
      <c r="G335" s="67"/>
      <c r="H335" s="86"/>
      <c r="I335" s="118">
        <v>0</v>
      </c>
      <c r="J335" s="67">
        <v>1.4</v>
      </c>
      <c r="K335" s="67">
        <v>1.4</v>
      </c>
      <c r="L335" s="67">
        <v>1.4</v>
      </c>
      <c r="M335" s="67">
        <v>1.4</v>
      </c>
    </row>
    <row r="336" spans="1:13" x14ac:dyDescent="0.2">
      <c r="A336" s="162"/>
      <c r="B336" s="36"/>
      <c r="C336" s="37">
        <v>637004</v>
      </c>
      <c r="D336" s="37" t="s">
        <v>91</v>
      </c>
      <c r="E336" s="118">
        <v>0</v>
      </c>
      <c r="F336" s="58"/>
      <c r="G336" s="67"/>
      <c r="H336" s="86"/>
      <c r="I336" s="118">
        <v>2.2000000000000002</v>
      </c>
      <c r="J336" s="67">
        <v>1.5</v>
      </c>
      <c r="K336" s="67">
        <v>1.5</v>
      </c>
      <c r="L336" s="67">
        <v>1.5</v>
      </c>
      <c r="M336" s="67">
        <v>1.5</v>
      </c>
    </row>
    <row r="337" spans="1:13" x14ac:dyDescent="0.2">
      <c r="A337" s="162"/>
      <c r="B337" s="36"/>
      <c r="C337" s="37">
        <v>637004</v>
      </c>
      <c r="D337" s="37" t="s">
        <v>298</v>
      </c>
      <c r="E337" s="118">
        <v>1.5</v>
      </c>
      <c r="F337" s="67"/>
      <c r="G337" s="67"/>
      <c r="H337" s="76"/>
      <c r="I337" s="118">
        <v>0.6</v>
      </c>
      <c r="J337" s="67">
        <v>1.3</v>
      </c>
      <c r="K337" s="67">
        <v>1.3</v>
      </c>
      <c r="L337" s="67">
        <v>1.3</v>
      </c>
      <c r="M337" s="67">
        <v>1.3</v>
      </c>
    </row>
    <row r="338" spans="1:13" x14ac:dyDescent="0.2">
      <c r="A338" s="162"/>
      <c r="B338" s="36"/>
      <c r="C338" s="37">
        <v>637005</v>
      </c>
      <c r="D338" s="37" t="s">
        <v>141</v>
      </c>
      <c r="E338" s="118">
        <v>0</v>
      </c>
      <c r="F338" s="67"/>
      <c r="G338" s="67"/>
      <c r="H338" s="76"/>
      <c r="I338" s="118">
        <v>0.1</v>
      </c>
      <c r="J338" s="67">
        <v>0.2</v>
      </c>
      <c r="K338" s="67">
        <v>0.2</v>
      </c>
      <c r="L338" s="67">
        <v>0.2</v>
      </c>
      <c r="M338" s="67">
        <v>0.2</v>
      </c>
    </row>
    <row r="339" spans="1:13" x14ac:dyDescent="0.2">
      <c r="A339" s="162"/>
      <c r="B339" s="36"/>
      <c r="C339" s="37">
        <v>637011</v>
      </c>
      <c r="D339" s="37" t="s">
        <v>357</v>
      </c>
      <c r="E339" s="118">
        <v>8</v>
      </c>
      <c r="F339" s="67"/>
      <c r="G339" s="67"/>
      <c r="H339" s="76"/>
      <c r="I339" s="118">
        <v>0</v>
      </c>
      <c r="J339" s="67">
        <v>2</v>
      </c>
      <c r="K339" s="67">
        <v>2</v>
      </c>
      <c r="L339" s="67">
        <v>2</v>
      </c>
      <c r="M339" s="67">
        <v>2</v>
      </c>
    </row>
    <row r="340" spans="1:13" x14ac:dyDescent="0.2">
      <c r="A340" s="162"/>
      <c r="B340" s="36"/>
      <c r="C340" s="37">
        <v>637014</v>
      </c>
      <c r="D340" s="37" t="s">
        <v>101</v>
      </c>
      <c r="E340" s="118">
        <v>5.0999999999999996</v>
      </c>
      <c r="F340" s="67"/>
      <c r="G340" s="67"/>
      <c r="H340" s="76"/>
      <c r="I340" s="118">
        <v>5.3</v>
      </c>
      <c r="J340" s="67">
        <v>5.5</v>
      </c>
      <c r="K340" s="67">
        <v>5.5</v>
      </c>
      <c r="L340" s="67">
        <v>5.5</v>
      </c>
      <c r="M340" s="67">
        <v>5.5</v>
      </c>
    </row>
    <row r="341" spans="1:13" x14ac:dyDescent="0.2">
      <c r="A341" s="162"/>
      <c r="B341" s="36"/>
      <c r="C341" s="37">
        <v>637016</v>
      </c>
      <c r="D341" s="37" t="s">
        <v>103</v>
      </c>
      <c r="E341" s="118">
        <v>1</v>
      </c>
      <c r="F341" s="67"/>
      <c r="G341" s="67"/>
      <c r="H341" s="76"/>
      <c r="I341" s="118">
        <v>0.9</v>
      </c>
      <c r="J341" s="67">
        <v>1.3</v>
      </c>
      <c r="K341" s="67">
        <v>1.3</v>
      </c>
      <c r="L341" s="67">
        <v>1.3</v>
      </c>
      <c r="M341" s="67">
        <v>1.3</v>
      </c>
    </row>
    <row r="342" spans="1:13" x14ac:dyDescent="0.2">
      <c r="A342" s="162"/>
      <c r="B342" s="36"/>
      <c r="C342" s="37">
        <v>637023</v>
      </c>
      <c r="D342" s="37" t="s">
        <v>490</v>
      </c>
      <c r="E342" s="118">
        <v>0</v>
      </c>
      <c r="F342" s="67"/>
      <c r="G342" s="67"/>
      <c r="H342" s="76"/>
      <c r="I342" s="118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 x14ac:dyDescent="0.2">
      <c r="A343" s="162"/>
      <c r="B343" s="36"/>
      <c r="C343" s="37">
        <v>637027</v>
      </c>
      <c r="D343" s="37" t="s">
        <v>171</v>
      </c>
      <c r="E343" s="118">
        <v>0.8</v>
      </c>
      <c r="F343" s="67"/>
      <c r="G343" s="67"/>
      <c r="H343" s="76"/>
      <c r="I343" s="118">
        <v>0.3</v>
      </c>
      <c r="J343" s="67">
        <v>1</v>
      </c>
      <c r="K343" s="67">
        <v>1</v>
      </c>
      <c r="L343" s="67">
        <v>1</v>
      </c>
      <c r="M343" s="67">
        <v>1</v>
      </c>
    </row>
    <row r="344" spans="1:13" x14ac:dyDescent="0.2">
      <c r="A344" s="162"/>
      <c r="B344" s="36"/>
      <c r="C344" s="37">
        <v>637031</v>
      </c>
      <c r="D344" s="37" t="s">
        <v>94</v>
      </c>
      <c r="E344" s="118">
        <v>0</v>
      </c>
      <c r="F344" s="67"/>
      <c r="G344" s="67"/>
      <c r="H344" s="76"/>
      <c r="I344" s="118">
        <v>0</v>
      </c>
      <c r="J344" s="67">
        <v>0.6</v>
      </c>
      <c r="K344" s="67">
        <v>0.6</v>
      </c>
      <c r="L344" s="67">
        <v>0.6</v>
      </c>
      <c r="M344" s="67">
        <v>0.6</v>
      </c>
    </row>
    <row r="345" spans="1:13" x14ac:dyDescent="0.2">
      <c r="A345" s="162"/>
      <c r="B345" s="36"/>
      <c r="C345" s="37">
        <v>637035</v>
      </c>
      <c r="D345" s="37" t="s">
        <v>106</v>
      </c>
      <c r="E345" s="118">
        <v>1.5</v>
      </c>
      <c r="F345" s="67"/>
      <c r="G345" s="67"/>
      <c r="H345" s="76"/>
      <c r="I345" s="118">
        <v>0.8</v>
      </c>
      <c r="J345" s="67">
        <v>0</v>
      </c>
      <c r="K345" s="67">
        <v>0</v>
      </c>
      <c r="L345" s="67">
        <v>0</v>
      </c>
      <c r="M345" s="67">
        <v>0</v>
      </c>
    </row>
    <row r="346" spans="1:13" x14ac:dyDescent="0.2">
      <c r="A346" s="162"/>
      <c r="B346" s="36"/>
      <c r="C346" s="37">
        <v>642012</v>
      </c>
      <c r="D346" s="37" t="s">
        <v>445</v>
      </c>
      <c r="E346" s="118">
        <v>0</v>
      </c>
      <c r="F346" s="67"/>
      <c r="G346" s="67"/>
      <c r="H346" s="76"/>
      <c r="I346" s="118">
        <v>2.2000000000000002</v>
      </c>
      <c r="J346" s="67">
        <v>0</v>
      </c>
      <c r="K346" s="67">
        <v>0</v>
      </c>
      <c r="L346" s="67">
        <v>0</v>
      </c>
      <c r="M346" s="67">
        <v>0</v>
      </c>
    </row>
    <row r="347" spans="1:13" x14ac:dyDescent="0.2">
      <c r="A347" s="162"/>
      <c r="B347" s="36"/>
      <c r="C347" s="37">
        <v>642015</v>
      </c>
      <c r="D347" s="37" t="s">
        <v>111</v>
      </c>
      <c r="E347" s="118">
        <v>0.8</v>
      </c>
      <c r="F347" s="67"/>
      <c r="G347" s="67"/>
      <c r="H347" s="76"/>
      <c r="I347" s="118">
        <v>1</v>
      </c>
      <c r="J347" s="67">
        <v>1</v>
      </c>
      <c r="K347" s="67">
        <v>1</v>
      </c>
      <c r="L347" s="67">
        <v>1</v>
      </c>
      <c r="M347" s="67">
        <v>1</v>
      </c>
    </row>
    <row r="348" spans="1:13" x14ac:dyDescent="0.2">
      <c r="A348" s="162"/>
      <c r="B348" s="36"/>
      <c r="C348" s="37">
        <v>651004</v>
      </c>
      <c r="D348" s="37" t="s">
        <v>112</v>
      </c>
      <c r="E348" s="118">
        <v>0.8</v>
      </c>
      <c r="F348" s="67"/>
      <c r="G348" s="67"/>
      <c r="H348" s="76"/>
      <c r="I348" s="118">
        <v>0.1</v>
      </c>
      <c r="J348" s="67">
        <v>0</v>
      </c>
      <c r="K348" s="67">
        <v>0</v>
      </c>
      <c r="L348" s="67">
        <v>0</v>
      </c>
      <c r="M348" s="67">
        <v>0</v>
      </c>
    </row>
    <row r="349" spans="1:13" x14ac:dyDescent="0.2">
      <c r="A349" s="161"/>
      <c r="B349" s="36"/>
      <c r="C349" s="37">
        <v>653001</v>
      </c>
      <c r="D349" s="37" t="s">
        <v>172</v>
      </c>
      <c r="E349" s="118">
        <v>0</v>
      </c>
      <c r="F349" s="74"/>
      <c r="G349" s="74"/>
      <c r="H349" s="75"/>
      <c r="I349" s="118">
        <v>0.1</v>
      </c>
      <c r="J349" s="67">
        <v>0</v>
      </c>
      <c r="K349" s="67">
        <v>0</v>
      </c>
      <c r="L349" s="67">
        <v>0</v>
      </c>
      <c r="M349" s="67">
        <v>0</v>
      </c>
    </row>
    <row r="350" spans="1:13" x14ac:dyDescent="0.2">
      <c r="A350" s="162"/>
      <c r="B350" s="39" t="s">
        <v>173</v>
      </c>
      <c r="C350" s="39"/>
      <c r="D350" s="39" t="s">
        <v>174</v>
      </c>
      <c r="E350" s="120">
        <f t="shared" ref="E350:M350" si="42">SUM(E351:E355)</f>
        <v>43.5</v>
      </c>
      <c r="F350" s="120">
        <f t="shared" si="42"/>
        <v>0</v>
      </c>
      <c r="G350" s="120">
        <f t="shared" si="42"/>
        <v>0</v>
      </c>
      <c r="H350" s="120">
        <f t="shared" si="42"/>
        <v>0</v>
      </c>
      <c r="I350" s="120">
        <f t="shared" si="42"/>
        <v>40.1</v>
      </c>
      <c r="J350" s="120">
        <f t="shared" si="42"/>
        <v>45.8</v>
      </c>
      <c r="K350" s="120">
        <f t="shared" si="42"/>
        <v>45.8</v>
      </c>
      <c r="L350" s="120">
        <f t="shared" si="42"/>
        <v>45.8</v>
      </c>
      <c r="M350" s="120">
        <f t="shared" si="42"/>
        <v>45.8</v>
      </c>
    </row>
    <row r="351" spans="1:13" x14ac:dyDescent="0.2">
      <c r="A351" s="162"/>
      <c r="B351" s="36"/>
      <c r="C351" s="37">
        <v>632001</v>
      </c>
      <c r="D351" s="37" t="s">
        <v>175</v>
      </c>
      <c r="E351" s="118">
        <v>36.6</v>
      </c>
      <c r="F351" s="67"/>
      <c r="G351" s="67"/>
      <c r="H351" s="76"/>
      <c r="I351" s="118">
        <v>37.5</v>
      </c>
      <c r="J351" s="67">
        <v>39</v>
      </c>
      <c r="K351" s="67">
        <v>39</v>
      </c>
      <c r="L351" s="67">
        <v>39</v>
      </c>
      <c r="M351" s="67">
        <v>39</v>
      </c>
    </row>
    <row r="352" spans="1:13" x14ac:dyDescent="0.2">
      <c r="A352" s="162"/>
      <c r="B352" s="36"/>
      <c r="C352" s="37">
        <v>63300614</v>
      </c>
      <c r="D352" s="37" t="s">
        <v>435</v>
      </c>
      <c r="E352" s="118">
        <v>2.4</v>
      </c>
      <c r="F352" s="67"/>
      <c r="G352" s="67"/>
      <c r="H352" s="76"/>
      <c r="I352" s="118">
        <v>0.2</v>
      </c>
      <c r="J352" s="67">
        <v>2</v>
      </c>
      <c r="K352" s="67">
        <v>2</v>
      </c>
      <c r="L352" s="67">
        <v>2</v>
      </c>
      <c r="M352" s="67">
        <v>2</v>
      </c>
    </row>
    <row r="353" spans="1:13" x14ac:dyDescent="0.2">
      <c r="A353" s="162"/>
      <c r="B353" s="36"/>
      <c r="C353" s="37">
        <v>6330065</v>
      </c>
      <c r="D353" s="37" t="s">
        <v>134</v>
      </c>
      <c r="E353" s="118">
        <v>2.4</v>
      </c>
      <c r="F353" s="67"/>
      <c r="G353" s="67"/>
      <c r="H353" s="76"/>
      <c r="I353" s="118">
        <v>1.9</v>
      </c>
      <c r="J353" s="67">
        <v>3</v>
      </c>
      <c r="K353" s="67">
        <v>3</v>
      </c>
      <c r="L353" s="67">
        <v>3</v>
      </c>
      <c r="M353" s="67">
        <v>3</v>
      </c>
    </row>
    <row r="354" spans="1:13" x14ac:dyDescent="0.2">
      <c r="A354" s="162"/>
      <c r="B354" s="36"/>
      <c r="C354" s="37">
        <v>635006</v>
      </c>
      <c r="D354" s="37" t="s">
        <v>176</v>
      </c>
      <c r="E354" s="118">
        <v>2.1</v>
      </c>
      <c r="F354" s="67"/>
      <c r="G354" s="67"/>
      <c r="H354" s="76"/>
      <c r="I354" s="118">
        <v>0.3</v>
      </c>
      <c r="J354" s="67">
        <v>1.5</v>
      </c>
      <c r="K354" s="67">
        <v>1.5</v>
      </c>
      <c r="L354" s="67">
        <v>1.5</v>
      </c>
      <c r="M354" s="67">
        <v>1.5</v>
      </c>
    </row>
    <row r="355" spans="1:13" x14ac:dyDescent="0.2">
      <c r="A355" s="161"/>
      <c r="B355" s="36"/>
      <c r="C355" s="37">
        <v>637004</v>
      </c>
      <c r="D355" s="37" t="s">
        <v>419</v>
      </c>
      <c r="E355" s="118">
        <v>0</v>
      </c>
      <c r="F355" s="74"/>
      <c r="G355" s="74"/>
      <c r="H355" s="75"/>
      <c r="I355" s="118">
        <v>0.2</v>
      </c>
      <c r="J355" s="67">
        <v>0.3</v>
      </c>
      <c r="K355" s="67">
        <v>0.3</v>
      </c>
      <c r="L355" s="67">
        <v>0.3</v>
      </c>
      <c r="M355" s="67">
        <v>0.3</v>
      </c>
    </row>
    <row r="356" spans="1:13" x14ac:dyDescent="0.2">
      <c r="A356" s="161"/>
      <c r="B356" s="600" t="s">
        <v>232</v>
      </c>
      <c r="C356" s="601"/>
      <c r="D356" s="154" t="s">
        <v>503</v>
      </c>
      <c r="E356" s="120">
        <f>SUM(E357:E374)</f>
        <v>0</v>
      </c>
      <c r="F356" s="120"/>
      <c r="G356" s="120"/>
      <c r="H356" s="120"/>
      <c r="I356" s="120">
        <f>SUM(I357:I374)</f>
        <v>0</v>
      </c>
      <c r="J356" s="120">
        <f>SUM(J357:J359)</f>
        <v>315.60000000000008</v>
      </c>
      <c r="K356" s="120">
        <f>SUM(K357:K359)</f>
        <v>315.60000000000008</v>
      </c>
      <c r="L356" s="120">
        <f>SUM(L357:L359)</f>
        <v>324.40000000000009</v>
      </c>
      <c r="M356" s="120">
        <f>SUM(M357:M359)</f>
        <v>336.90000000000009</v>
      </c>
    </row>
    <row r="357" spans="1:13" x14ac:dyDescent="0.2">
      <c r="A357" s="161"/>
      <c r="B357" s="36">
        <v>610</v>
      </c>
      <c r="C357" s="37"/>
      <c r="D357" s="37" t="s">
        <v>459</v>
      </c>
      <c r="E357" s="118"/>
      <c r="F357" s="118"/>
      <c r="G357" s="118"/>
      <c r="H357" s="136"/>
      <c r="I357" s="118"/>
      <c r="J357" s="118">
        <v>58.7</v>
      </c>
      <c r="K357" s="118">
        <v>58.7</v>
      </c>
      <c r="L357" s="65">
        <v>59</v>
      </c>
      <c r="M357" s="65">
        <v>60</v>
      </c>
    </row>
    <row r="358" spans="1:13" x14ac:dyDescent="0.2">
      <c r="A358" s="161"/>
      <c r="B358" s="36">
        <v>620</v>
      </c>
      <c r="C358" s="37"/>
      <c r="D358" s="37" t="s">
        <v>457</v>
      </c>
      <c r="E358" s="118"/>
      <c r="F358" s="118"/>
      <c r="G358" s="118"/>
      <c r="H358" s="136"/>
      <c r="I358" s="118"/>
      <c r="J358" s="118">
        <v>21.5</v>
      </c>
      <c r="K358" s="118">
        <v>21.5</v>
      </c>
      <c r="L358" s="65">
        <v>22</v>
      </c>
      <c r="M358" s="65">
        <v>22.5</v>
      </c>
    </row>
    <row r="359" spans="1:13" x14ac:dyDescent="0.2">
      <c r="A359" s="161"/>
      <c r="B359" s="36">
        <v>630</v>
      </c>
      <c r="C359" s="88"/>
      <c r="D359" s="155" t="s">
        <v>505</v>
      </c>
      <c r="E359" s="67"/>
      <c r="F359" s="67"/>
      <c r="G359" s="67"/>
      <c r="H359" s="67"/>
      <c r="I359" s="67"/>
      <c r="J359" s="93">
        <f>SUM(J360:J374)</f>
        <v>235.40000000000006</v>
      </c>
      <c r="K359" s="93">
        <f>SUM(K360:K374)</f>
        <v>235.40000000000006</v>
      </c>
      <c r="L359" s="65">
        <f>SUM(L360:L374)</f>
        <v>243.40000000000006</v>
      </c>
      <c r="M359" s="65">
        <f>SUM(M360:M374)</f>
        <v>254.40000000000006</v>
      </c>
    </row>
    <row r="360" spans="1:13" x14ac:dyDescent="0.2">
      <c r="A360" s="161"/>
      <c r="B360" s="36"/>
      <c r="C360" s="88">
        <v>632001</v>
      </c>
      <c r="D360" s="88" t="s">
        <v>506</v>
      </c>
      <c r="E360" s="67"/>
      <c r="F360" s="67"/>
      <c r="G360" s="67"/>
      <c r="H360" s="67"/>
      <c r="I360" s="67"/>
      <c r="J360" s="67">
        <v>11.9</v>
      </c>
      <c r="K360" s="67">
        <v>11.9</v>
      </c>
      <c r="L360" s="65">
        <v>11.9</v>
      </c>
      <c r="M360" s="65">
        <v>11.9</v>
      </c>
    </row>
    <row r="361" spans="1:13" x14ac:dyDescent="0.2">
      <c r="A361" s="161"/>
      <c r="B361" s="36"/>
      <c r="C361" s="88">
        <v>632002</v>
      </c>
      <c r="D361" s="88" t="s">
        <v>507</v>
      </c>
      <c r="E361" s="67"/>
      <c r="F361" s="67"/>
      <c r="G361" s="67"/>
      <c r="H361" s="67"/>
      <c r="I361" s="67"/>
      <c r="J361" s="67">
        <v>46.5</v>
      </c>
      <c r="K361" s="67">
        <v>46.5</v>
      </c>
      <c r="L361" s="65">
        <v>46.5</v>
      </c>
      <c r="M361" s="65">
        <v>46.5</v>
      </c>
    </row>
    <row r="362" spans="1:13" x14ac:dyDescent="0.2">
      <c r="A362" s="161"/>
      <c r="B362" s="36"/>
      <c r="C362" s="37">
        <v>632000</v>
      </c>
      <c r="D362" s="37" t="s">
        <v>511</v>
      </c>
      <c r="E362" s="118"/>
      <c r="F362" s="120"/>
      <c r="G362" s="120"/>
      <c r="H362" s="153"/>
      <c r="I362" s="118"/>
      <c r="J362" s="118">
        <v>120</v>
      </c>
      <c r="K362" s="118">
        <v>120</v>
      </c>
      <c r="L362" s="65">
        <v>130</v>
      </c>
      <c r="M362" s="65">
        <v>140</v>
      </c>
    </row>
    <row r="363" spans="1:13" x14ac:dyDescent="0.2">
      <c r="A363" s="161"/>
      <c r="B363" s="36"/>
      <c r="C363" s="37">
        <v>633006</v>
      </c>
      <c r="D363" s="37" t="s">
        <v>284</v>
      </c>
      <c r="E363" s="118"/>
      <c r="F363" s="89"/>
      <c r="G363" s="67"/>
      <c r="H363" s="76"/>
      <c r="I363" s="118"/>
      <c r="J363" s="67">
        <v>10.8</v>
      </c>
      <c r="K363" s="67">
        <v>10.8</v>
      </c>
      <c r="L363" s="65">
        <v>10.8</v>
      </c>
      <c r="M363" s="65">
        <v>10.8</v>
      </c>
    </row>
    <row r="364" spans="1:13" x14ac:dyDescent="0.2">
      <c r="A364" s="161"/>
      <c r="B364" s="36"/>
      <c r="C364" s="37">
        <v>634001</v>
      </c>
      <c r="D364" s="37" t="s">
        <v>508</v>
      </c>
      <c r="E364" s="118"/>
      <c r="F364" s="89"/>
      <c r="G364" s="67"/>
      <c r="H364" s="76"/>
      <c r="I364" s="118"/>
      <c r="J364" s="67">
        <v>3</v>
      </c>
      <c r="K364" s="67">
        <v>3</v>
      </c>
      <c r="L364" s="65">
        <v>3</v>
      </c>
      <c r="M364" s="65">
        <v>3</v>
      </c>
    </row>
    <row r="365" spans="1:13" x14ac:dyDescent="0.2">
      <c r="A365" s="161"/>
      <c r="B365" s="36"/>
      <c r="C365" s="37">
        <v>6340021</v>
      </c>
      <c r="D365" s="37" t="s">
        <v>78</v>
      </c>
      <c r="E365" s="118"/>
      <c r="F365" s="89"/>
      <c r="G365" s="67"/>
      <c r="H365" s="76"/>
      <c r="I365" s="118"/>
      <c r="J365" s="67">
        <v>0.7</v>
      </c>
      <c r="K365" s="67">
        <v>0.7</v>
      </c>
      <c r="L365" s="65">
        <v>0.7</v>
      </c>
      <c r="M365" s="65">
        <v>0.7</v>
      </c>
    </row>
    <row r="366" spans="1:13" x14ac:dyDescent="0.2">
      <c r="A366" s="161"/>
      <c r="B366" s="36"/>
      <c r="C366" s="37">
        <v>6340022</v>
      </c>
      <c r="D366" s="37" t="s">
        <v>79</v>
      </c>
      <c r="E366" s="118"/>
      <c r="F366" s="89"/>
      <c r="G366" s="67"/>
      <c r="H366" s="76"/>
      <c r="I366" s="118"/>
      <c r="J366" s="67">
        <v>1.3</v>
      </c>
      <c r="K366" s="67">
        <v>1.3</v>
      </c>
      <c r="L366" s="65">
        <v>1.3</v>
      </c>
      <c r="M366" s="65">
        <v>1.3</v>
      </c>
    </row>
    <row r="367" spans="1:13" x14ac:dyDescent="0.2">
      <c r="A367" s="161"/>
      <c r="B367" s="36"/>
      <c r="C367" s="37">
        <v>634003</v>
      </c>
      <c r="D367" s="37" t="s">
        <v>509</v>
      </c>
      <c r="E367" s="118"/>
      <c r="F367" s="89"/>
      <c r="G367" s="67"/>
      <c r="H367" s="76"/>
      <c r="I367" s="118"/>
      <c r="J367" s="67">
        <v>1.3</v>
      </c>
      <c r="K367" s="67">
        <v>1.3</v>
      </c>
      <c r="L367" s="65">
        <v>1.3</v>
      </c>
      <c r="M367" s="65">
        <v>1.3</v>
      </c>
    </row>
    <row r="368" spans="1:13" x14ac:dyDescent="0.2">
      <c r="A368" s="161"/>
      <c r="B368" s="36"/>
      <c r="C368" s="37">
        <v>635002</v>
      </c>
      <c r="D368" s="37" t="s">
        <v>83</v>
      </c>
      <c r="E368" s="118"/>
      <c r="F368" s="89"/>
      <c r="G368" s="67"/>
      <c r="H368" s="76"/>
      <c r="I368" s="118"/>
      <c r="J368" s="67">
        <v>3</v>
      </c>
      <c r="K368" s="67">
        <v>3</v>
      </c>
      <c r="L368" s="65">
        <v>3</v>
      </c>
      <c r="M368" s="65">
        <v>3</v>
      </c>
    </row>
    <row r="369" spans="1:13" x14ac:dyDescent="0.2">
      <c r="A369" s="161"/>
      <c r="B369" s="36"/>
      <c r="C369" s="37">
        <v>63500610</v>
      </c>
      <c r="D369" s="37" t="s">
        <v>337</v>
      </c>
      <c r="E369" s="118"/>
      <c r="F369" s="89"/>
      <c r="G369" s="67"/>
      <c r="H369" s="76"/>
      <c r="I369" s="118"/>
      <c r="J369" s="67">
        <v>11</v>
      </c>
      <c r="K369" s="67">
        <v>11</v>
      </c>
      <c r="L369" s="65">
        <v>12</v>
      </c>
      <c r="M369" s="65">
        <v>13</v>
      </c>
    </row>
    <row r="370" spans="1:13" x14ac:dyDescent="0.2">
      <c r="A370" s="161"/>
      <c r="B370" s="36"/>
      <c r="C370" s="37">
        <v>637015</v>
      </c>
      <c r="D370" s="37" t="s">
        <v>102</v>
      </c>
      <c r="E370" s="118"/>
      <c r="F370" s="89"/>
      <c r="G370" s="67"/>
      <c r="H370" s="76"/>
      <c r="I370" s="118"/>
      <c r="J370" s="67">
        <v>4.8</v>
      </c>
      <c r="K370" s="67">
        <v>4.8</v>
      </c>
      <c r="L370" s="65">
        <v>4.8</v>
      </c>
      <c r="M370" s="65">
        <v>4.8</v>
      </c>
    </row>
    <row r="371" spans="1:13" x14ac:dyDescent="0.2">
      <c r="A371" s="161"/>
      <c r="B371" s="36"/>
      <c r="C371" s="41">
        <v>637055</v>
      </c>
      <c r="D371" s="41" t="s">
        <v>98</v>
      </c>
      <c r="E371" s="118"/>
      <c r="F371" s="89"/>
      <c r="G371" s="67"/>
      <c r="H371" s="90"/>
      <c r="I371" s="118"/>
      <c r="J371" s="67">
        <v>1.3</v>
      </c>
      <c r="K371" s="67">
        <v>1.3</v>
      </c>
      <c r="L371" s="65">
        <v>1.3</v>
      </c>
      <c r="M371" s="65">
        <v>1.3</v>
      </c>
    </row>
    <row r="372" spans="1:13" x14ac:dyDescent="0.2">
      <c r="A372" s="161"/>
      <c r="B372" s="36"/>
      <c r="C372" s="41">
        <v>637004</v>
      </c>
      <c r="D372" s="41" t="s">
        <v>454</v>
      </c>
      <c r="E372" s="118"/>
      <c r="F372" s="89"/>
      <c r="G372" s="67"/>
      <c r="H372" s="90"/>
      <c r="I372" s="118"/>
      <c r="J372" s="67">
        <v>1.5</v>
      </c>
      <c r="K372" s="67">
        <v>1.5</v>
      </c>
      <c r="L372" s="67">
        <v>1.5</v>
      </c>
      <c r="M372" s="67">
        <v>1.5</v>
      </c>
    </row>
    <row r="373" spans="1:13" x14ac:dyDescent="0.2">
      <c r="A373" s="161"/>
      <c r="B373" s="36"/>
      <c r="C373" s="41">
        <v>6370052</v>
      </c>
      <c r="D373" s="41" t="s">
        <v>95</v>
      </c>
      <c r="E373" s="118"/>
      <c r="F373" s="89"/>
      <c r="G373" s="67"/>
      <c r="H373" s="90"/>
      <c r="I373" s="118"/>
      <c r="J373" s="184">
        <v>8</v>
      </c>
      <c r="K373" s="184">
        <v>8</v>
      </c>
      <c r="L373" s="184">
        <v>5</v>
      </c>
      <c r="M373" s="184">
        <v>5</v>
      </c>
    </row>
    <row r="374" spans="1:13" x14ac:dyDescent="0.2">
      <c r="A374" s="161"/>
      <c r="B374" s="36"/>
      <c r="C374" s="41">
        <v>637041</v>
      </c>
      <c r="D374" s="41" t="s">
        <v>91</v>
      </c>
      <c r="E374" s="118"/>
      <c r="F374" s="89"/>
      <c r="G374" s="67"/>
      <c r="H374" s="90"/>
      <c r="I374" s="118"/>
      <c r="J374" s="67">
        <v>10.3</v>
      </c>
      <c r="K374" s="67">
        <v>10.3</v>
      </c>
      <c r="L374" s="67">
        <v>10.3</v>
      </c>
      <c r="M374" s="67">
        <v>10.3</v>
      </c>
    </row>
    <row r="375" spans="1:13" x14ac:dyDescent="0.2">
      <c r="A375" s="161"/>
      <c r="B375" s="39" t="s">
        <v>178</v>
      </c>
      <c r="C375" s="39"/>
      <c r="D375" s="39" t="s">
        <v>179</v>
      </c>
      <c r="E375" s="120">
        <f t="shared" ref="E375:M375" si="43">SUM(E376+E388+E404)</f>
        <v>139.19999999999999</v>
      </c>
      <c r="F375" s="120">
        <f t="shared" si="43"/>
        <v>0</v>
      </c>
      <c r="G375" s="120">
        <f t="shared" si="43"/>
        <v>0</v>
      </c>
      <c r="H375" s="120">
        <f t="shared" si="43"/>
        <v>0</v>
      </c>
      <c r="I375" s="120">
        <f t="shared" si="43"/>
        <v>162</v>
      </c>
      <c r="J375" s="120">
        <f t="shared" si="43"/>
        <v>228.4</v>
      </c>
      <c r="K375" s="120">
        <f t="shared" si="43"/>
        <v>228.4</v>
      </c>
      <c r="L375" s="120">
        <f t="shared" si="43"/>
        <v>237.60000000000002</v>
      </c>
      <c r="M375" s="120">
        <f t="shared" si="43"/>
        <v>248.90000000000003</v>
      </c>
    </row>
    <row r="376" spans="1:13" x14ac:dyDescent="0.2">
      <c r="A376" s="162"/>
      <c r="B376" s="36">
        <v>630</v>
      </c>
      <c r="C376" s="36"/>
      <c r="D376" s="36" t="s">
        <v>162</v>
      </c>
      <c r="E376" s="122">
        <f t="shared" ref="E376:M376" si="44">SUM(E377:E387)</f>
        <v>44.3</v>
      </c>
      <c r="F376" s="122">
        <f t="shared" si="44"/>
        <v>0</v>
      </c>
      <c r="G376" s="122">
        <f t="shared" si="44"/>
        <v>0</v>
      </c>
      <c r="H376" s="122">
        <f t="shared" si="44"/>
        <v>0</v>
      </c>
      <c r="I376" s="122">
        <f t="shared" si="44"/>
        <v>59.8</v>
      </c>
      <c r="J376" s="122">
        <f t="shared" si="44"/>
        <v>71.8</v>
      </c>
      <c r="K376" s="122">
        <f t="shared" si="44"/>
        <v>71.8</v>
      </c>
      <c r="L376" s="122">
        <f t="shared" si="44"/>
        <v>72.8</v>
      </c>
      <c r="M376" s="122">
        <f t="shared" si="44"/>
        <v>73</v>
      </c>
    </row>
    <row r="377" spans="1:13" x14ac:dyDescent="0.2">
      <c r="A377" s="162"/>
      <c r="B377" s="36"/>
      <c r="C377" s="37">
        <v>6320011</v>
      </c>
      <c r="D377" s="37" t="s">
        <v>310</v>
      </c>
      <c r="E377" s="118">
        <v>2</v>
      </c>
      <c r="F377" s="67"/>
      <c r="G377" s="67"/>
      <c r="H377" s="76"/>
      <c r="I377" s="118">
        <v>1.7</v>
      </c>
      <c r="J377" s="67">
        <v>1.8</v>
      </c>
      <c r="K377" s="67">
        <v>1.8</v>
      </c>
      <c r="L377" s="67">
        <v>1.8</v>
      </c>
      <c r="M377" s="67">
        <v>1.8</v>
      </c>
    </row>
    <row r="378" spans="1:13" x14ac:dyDescent="0.2">
      <c r="A378" s="162"/>
      <c r="B378" s="36"/>
      <c r="C378" s="37">
        <v>6320012</v>
      </c>
      <c r="D378" s="37" t="s">
        <v>312</v>
      </c>
      <c r="E378" s="118">
        <v>2.8</v>
      </c>
      <c r="F378" s="67"/>
      <c r="G378" s="67"/>
      <c r="H378" s="76"/>
      <c r="I378" s="118">
        <v>4.2</v>
      </c>
      <c r="J378" s="67">
        <v>4.2</v>
      </c>
      <c r="K378" s="67">
        <v>4.2</v>
      </c>
      <c r="L378" s="67">
        <v>4.2</v>
      </c>
      <c r="M378" s="67">
        <v>4.2</v>
      </c>
    </row>
    <row r="379" spans="1:13" x14ac:dyDescent="0.2">
      <c r="A379" s="162"/>
      <c r="B379" s="36"/>
      <c r="C379" s="37">
        <v>632002</v>
      </c>
      <c r="D379" s="37" t="s">
        <v>311</v>
      </c>
      <c r="E379" s="118">
        <v>0.3</v>
      </c>
      <c r="F379" s="67"/>
      <c r="G379" s="67"/>
      <c r="H379" s="76"/>
      <c r="I379" s="118">
        <v>0.5</v>
      </c>
      <c r="J379" s="67">
        <v>0.5</v>
      </c>
      <c r="K379" s="67">
        <v>0.5</v>
      </c>
      <c r="L379" s="67">
        <v>0.5</v>
      </c>
      <c r="M379" s="67">
        <v>0.5</v>
      </c>
    </row>
    <row r="380" spans="1:13" x14ac:dyDescent="0.2">
      <c r="A380" s="162"/>
      <c r="B380" s="36"/>
      <c r="C380" s="37">
        <v>6330061</v>
      </c>
      <c r="D380" s="37" t="s">
        <v>180</v>
      </c>
      <c r="E380" s="118">
        <v>1.5</v>
      </c>
      <c r="F380" s="67"/>
      <c r="G380" s="67"/>
      <c r="H380" s="76"/>
      <c r="I380" s="118">
        <v>0.3</v>
      </c>
      <c r="J380" s="67">
        <v>0.3</v>
      </c>
      <c r="K380" s="67">
        <v>0.3</v>
      </c>
      <c r="L380" s="67">
        <v>0.3</v>
      </c>
      <c r="M380" s="67">
        <v>0.3</v>
      </c>
    </row>
    <row r="381" spans="1:13" x14ac:dyDescent="0.2">
      <c r="A381" s="162"/>
      <c r="B381" s="36"/>
      <c r="C381" s="37">
        <v>6330062</v>
      </c>
      <c r="D381" s="37" t="s">
        <v>181</v>
      </c>
      <c r="E381" s="118">
        <v>14.4</v>
      </c>
      <c r="F381" s="67"/>
      <c r="G381" s="67"/>
      <c r="H381" s="76"/>
      <c r="I381" s="118">
        <v>22</v>
      </c>
      <c r="J381" s="67">
        <v>22</v>
      </c>
      <c r="K381" s="67">
        <v>22</v>
      </c>
      <c r="L381" s="67">
        <v>22</v>
      </c>
      <c r="M381" s="67">
        <v>22</v>
      </c>
    </row>
    <row r="382" spans="1:13" x14ac:dyDescent="0.2">
      <c r="A382" s="162"/>
      <c r="B382" s="36"/>
      <c r="C382" s="37">
        <v>634001</v>
      </c>
      <c r="D382" s="37" t="s">
        <v>532</v>
      </c>
      <c r="E382" s="118">
        <v>0</v>
      </c>
      <c r="F382" s="67"/>
      <c r="G382" s="67"/>
      <c r="H382" s="76"/>
      <c r="I382" s="118">
        <v>0.5</v>
      </c>
      <c r="J382" s="67">
        <v>0.5</v>
      </c>
      <c r="K382" s="67">
        <v>0.5</v>
      </c>
      <c r="L382" s="65">
        <v>0.7</v>
      </c>
      <c r="M382" s="65">
        <v>0.9</v>
      </c>
    </row>
    <row r="383" spans="1:13" x14ac:dyDescent="0.2">
      <c r="A383" s="162"/>
      <c r="B383" s="36"/>
      <c r="C383" s="37">
        <v>63500617</v>
      </c>
      <c r="D383" s="37" t="s">
        <v>358</v>
      </c>
      <c r="E383" s="118">
        <v>0</v>
      </c>
      <c r="F383" s="58"/>
      <c r="G383" s="67"/>
      <c r="H383" s="86"/>
      <c r="I383" s="118">
        <v>0.9</v>
      </c>
      <c r="J383" s="67">
        <v>0.9</v>
      </c>
      <c r="K383" s="67">
        <v>0.9</v>
      </c>
      <c r="L383" s="65">
        <v>0.9</v>
      </c>
      <c r="M383" s="65">
        <v>0.9</v>
      </c>
    </row>
    <row r="384" spans="1:13" x14ac:dyDescent="0.2">
      <c r="A384" s="162"/>
      <c r="B384" s="36"/>
      <c r="C384" s="37">
        <v>637004</v>
      </c>
      <c r="D384" s="37" t="s">
        <v>94</v>
      </c>
      <c r="E384" s="118">
        <v>0.1</v>
      </c>
      <c r="F384" s="58"/>
      <c r="G384" s="67"/>
      <c r="H384" s="86"/>
      <c r="I384" s="118">
        <v>0</v>
      </c>
      <c r="J384" s="67">
        <v>0.4</v>
      </c>
      <c r="K384" s="67">
        <v>0.4</v>
      </c>
      <c r="L384" s="65">
        <v>0.4</v>
      </c>
      <c r="M384" s="65">
        <v>0.4</v>
      </c>
    </row>
    <row r="385" spans="1:13" x14ac:dyDescent="0.2">
      <c r="A385" s="162"/>
      <c r="B385" s="36"/>
      <c r="C385" s="37">
        <v>642001</v>
      </c>
      <c r="D385" s="37" t="s">
        <v>313</v>
      </c>
      <c r="E385" s="118">
        <v>19.899999999999999</v>
      </c>
      <c r="F385" s="67"/>
      <c r="G385" s="67"/>
      <c r="H385" s="76"/>
      <c r="I385" s="118">
        <v>27.2</v>
      </c>
      <c r="J385" s="67">
        <v>36</v>
      </c>
      <c r="K385" s="67">
        <v>36</v>
      </c>
      <c r="L385" s="65">
        <v>36</v>
      </c>
      <c r="M385" s="65">
        <v>36</v>
      </c>
    </row>
    <row r="386" spans="1:13" hidden="1" x14ac:dyDescent="0.2">
      <c r="A386" s="162"/>
      <c r="B386" s="36"/>
      <c r="C386" s="37"/>
      <c r="D386" s="37"/>
      <c r="E386" s="118"/>
      <c r="F386" s="67"/>
      <c r="G386" s="67"/>
      <c r="H386" s="76"/>
      <c r="I386" s="118"/>
      <c r="J386" s="67"/>
      <c r="K386" s="67"/>
      <c r="L386" s="65"/>
      <c r="M386" s="65"/>
    </row>
    <row r="387" spans="1:13" x14ac:dyDescent="0.2">
      <c r="A387" s="161"/>
      <c r="B387" s="36"/>
      <c r="C387" s="37">
        <v>6420012</v>
      </c>
      <c r="D387" s="37" t="s">
        <v>182</v>
      </c>
      <c r="E387" s="118">
        <v>3.3</v>
      </c>
      <c r="F387" s="91"/>
      <c r="G387" s="67"/>
      <c r="H387" s="92"/>
      <c r="I387" s="118">
        <v>2.5</v>
      </c>
      <c r="J387" s="184">
        <v>5.2</v>
      </c>
      <c r="K387" s="184">
        <v>5.2</v>
      </c>
      <c r="L387" s="182">
        <v>6</v>
      </c>
      <c r="M387" s="182">
        <v>6</v>
      </c>
    </row>
    <row r="388" spans="1:13" x14ac:dyDescent="0.2">
      <c r="A388" s="166"/>
      <c r="B388" s="36" t="s">
        <v>183</v>
      </c>
      <c r="C388" s="36"/>
      <c r="D388" s="36" t="s">
        <v>482</v>
      </c>
      <c r="E388" s="122">
        <f t="shared" ref="E388:M388" si="45">SUM(E389:E392)</f>
        <v>11.3</v>
      </c>
      <c r="F388" s="122">
        <f t="shared" si="45"/>
        <v>0</v>
      </c>
      <c r="G388" s="122">
        <f t="shared" si="45"/>
        <v>0</v>
      </c>
      <c r="H388" s="122">
        <f t="shared" si="45"/>
        <v>0</v>
      </c>
      <c r="I388" s="122">
        <f t="shared" si="45"/>
        <v>13.3</v>
      </c>
      <c r="J388" s="122">
        <f t="shared" si="45"/>
        <v>19.100000000000001</v>
      </c>
      <c r="K388" s="122">
        <f t="shared" si="45"/>
        <v>19.100000000000001</v>
      </c>
      <c r="L388" s="122">
        <f t="shared" si="45"/>
        <v>17.7</v>
      </c>
      <c r="M388" s="122">
        <f t="shared" si="45"/>
        <v>17.7</v>
      </c>
    </row>
    <row r="389" spans="1:13" x14ac:dyDescent="0.2">
      <c r="A389" s="162"/>
      <c r="B389" s="36">
        <v>610</v>
      </c>
      <c r="C389" s="37"/>
      <c r="D389" s="37" t="s">
        <v>184</v>
      </c>
      <c r="E389" s="118">
        <v>7.9</v>
      </c>
      <c r="F389" s="67"/>
      <c r="G389" s="67"/>
      <c r="H389" s="76"/>
      <c r="I389" s="118">
        <v>6.9</v>
      </c>
      <c r="J389" s="67">
        <v>8</v>
      </c>
      <c r="K389" s="67">
        <v>8</v>
      </c>
      <c r="L389" s="67">
        <v>8</v>
      </c>
      <c r="M389" s="67">
        <v>8</v>
      </c>
    </row>
    <row r="390" spans="1:13" x14ac:dyDescent="0.2">
      <c r="A390" s="161"/>
      <c r="B390" s="36">
        <v>620</v>
      </c>
      <c r="C390" s="37"/>
      <c r="D390" s="37" t="s">
        <v>116</v>
      </c>
      <c r="E390" s="118">
        <v>2.4</v>
      </c>
      <c r="F390" s="91"/>
      <c r="G390" s="67"/>
      <c r="H390" s="92"/>
      <c r="I390" s="118">
        <v>2.4</v>
      </c>
      <c r="J390" s="67">
        <v>3.3</v>
      </c>
      <c r="K390" s="67">
        <v>3.3</v>
      </c>
      <c r="L390" s="67">
        <v>3.3</v>
      </c>
      <c r="M390" s="67">
        <v>3.3</v>
      </c>
    </row>
    <row r="391" spans="1:13" x14ac:dyDescent="0.2">
      <c r="A391" s="167"/>
      <c r="B391" s="36"/>
      <c r="C391" s="37"/>
      <c r="D391" s="37" t="s">
        <v>287</v>
      </c>
      <c r="E391" s="118"/>
      <c r="F391" s="118"/>
      <c r="G391" s="118"/>
      <c r="H391" s="118"/>
      <c r="I391" s="118"/>
      <c r="J391" s="118">
        <v>1.4</v>
      </c>
      <c r="K391" s="118">
        <v>1.4</v>
      </c>
      <c r="L391" s="118">
        <v>0</v>
      </c>
      <c r="M391" s="118">
        <v>0</v>
      </c>
    </row>
    <row r="392" spans="1:13" x14ac:dyDescent="0.2">
      <c r="A392" s="162"/>
      <c r="B392" s="36">
        <v>630</v>
      </c>
      <c r="C392" s="36"/>
      <c r="D392" s="36" t="s">
        <v>162</v>
      </c>
      <c r="E392" s="122">
        <f>SUM(E393:E402)</f>
        <v>0.99999999999999989</v>
      </c>
      <c r="F392" s="122">
        <f>SUM(F393:F402)</f>
        <v>0</v>
      </c>
      <c r="G392" s="122">
        <f>SUM(G393:G402)</f>
        <v>0</v>
      </c>
      <c r="H392" s="122">
        <f>SUM(H393:H402)</f>
        <v>0</v>
      </c>
      <c r="I392" s="122">
        <f>SUM(I393:I403)</f>
        <v>4</v>
      </c>
      <c r="J392" s="122">
        <f>SUM(J393:J403)</f>
        <v>6.3999999999999995</v>
      </c>
      <c r="K392" s="122">
        <f>SUM(K393:K403)</f>
        <v>6.3999999999999995</v>
      </c>
      <c r="L392" s="122">
        <f>SUM(L393:L403)</f>
        <v>6.3999999999999995</v>
      </c>
      <c r="M392" s="122">
        <f>SUM(M393:M403)</f>
        <v>6.3999999999999995</v>
      </c>
    </row>
    <row r="393" spans="1:13" x14ac:dyDescent="0.2">
      <c r="A393" s="162"/>
      <c r="B393" s="36"/>
      <c r="C393" s="37">
        <v>6320011</v>
      </c>
      <c r="D393" s="37" t="s">
        <v>56</v>
      </c>
      <c r="E393" s="118">
        <v>0.1</v>
      </c>
      <c r="F393" s="67"/>
      <c r="G393" s="67"/>
      <c r="H393" s="76"/>
      <c r="I393" s="118">
        <v>1</v>
      </c>
      <c r="J393" s="67">
        <v>1</v>
      </c>
      <c r="K393" s="67">
        <v>1</v>
      </c>
      <c r="L393" s="67">
        <v>1</v>
      </c>
      <c r="M393" s="67">
        <v>1</v>
      </c>
    </row>
    <row r="394" spans="1:13" x14ac:dyDescent="0.2">
      <c r="A394" s="162"/>
      <c r="B394" s="36"/>
      <c r="C394" s="37">
        <v>6320012</v>
      </c>
      <c r="D394" s="37" t="s">
        <v>163</v>
      </c>
      <c r="E394" s="118">
        <v>0.4</v>
      </c>
      <c r="F394" s="67"/>
      <c r="G394" s="67"/>
      <c r="H394" s="76"/>
      <c r="I394" s="118">
        <v>1.6</v>
      </c>
      <c r="J394" s="67">
        <v>1.6</v>
      </c>
      <c r="K394" s="67">
        <v>1.6</v>
      </c>
      <c r="L394" s="67">
        <v>1.6</v>
      </c>
      <c r="M394" s="67">
        <v>1.6</v>
      </c>
    </row>
    <row r="395" spans="1:13" x14ac:dyDescent="0.2">
      <c r="A395" s="162"/>
      <c r="B395" s="36"/>
      <c r="C395" s="37">
        <v>632002</v>
      </c>
      <c r="D395" s="37" t="s">
        <v>185</v>
      </c>
      <c r="E395" s="118">
        <v>0</v>
      </c>
      <c r="F395" s="67"/>
      <c r="G395" s="67"/>
      <c r="H395" s="76"/>
      <c r="I395" s="118">
        <v>0</v>
      </c>
      <c r="J395" s="67">
        <v>0</v>
      </c>
      <c r="K395" s="67">
        <v>0</v>
      </c>
      <c r="L395" s="67">
        <v>0</v>
      </c>
      <c r="M395" s="67">
        <v>0</v>
      </c>
    </row>
    <row r="396" spans="1:13" x14ac:dyDescent="0.2">
      <c r="A396" s="162"/>
      <c r="B396" s="36"/>
      <c r="C396" s="37">
        <v>6320031</v>
      </c>
      <c r="D396" s="37" t="s">
        <v>130</v>
      </c>
      <c r="E396" s="118">
        <v>0</v>
      </c>
      <c r="F396" s="67"/>
      <c r="G396" s="67"/>
      <c r="H396" s="76"/>
      <c r="I396" s="118">
        <v>0.1</v>
      </c>
      <c r="J396" s="67">
        <v>0.1</v>
      </c>
      <c r="K396" s="67">
        <v>0.1</v>
      </c>
      <c r="L396" s="67">
        <v>0.1</v>
      </c>
      <c r="M396" s="67">
        <v>0.1</v>
      </c>
    </row>
    <row r="397" spans="1:13" x14ac:dyDescent="0.2">
      <c r="A397" s="162"/>
      <c r="B397" s="36"/>
      <c r="C397" s="37">
        <v>637004</v>
      </c>
      <c r="D397" s="37" t="s">
        <v>481</v>
      </c>
      <c r="E397" s="118">
        <v>0</v>
      </c>
      <c r="F397" s="67"/>
      <c r="G397" s="67"/>
      <c r="H397" s="76"/>
      <c r="I397" s="118">
        <v>0</v>
      </c>
      <c r="J397" s="67">
        <v>3</v>
      </c>
      <c r="K397" s="67">
        <v>3</v>
      </c>
      <c r="L397" s="67">
        <v>3</v>
      </c>
      <c r="M397" s="67">
        <v>3</v>
      </c>
    </row>
    <row r="398" spans="1:13" x14ac:dyDescent="0.2">
      <c r="A398" s="162"/>
      <c r="B398" s="36"/>
      <c r="C398" s="37">
        <v>637005</v>
      </c>
      <c r="D398" s="37" t="s">
        <v>98</v>
      </c>
      <c r="E398" s="118">
        <v>0.1</v>
      </c>
      <c r="F398" s="67"/>
      <c r="G398" s="67"/>
      <c r="H398" s="76"/>
      <c r="I398" s="118">
        <v>0.1</v>
      </c>
      <c r="J398" s="67">
        <v>0.1</v>
      </c>
      <c r="K398" s="67">
        <v>0.1</v>
      </c>
      <c r="L398" s="67">
        <v>0.1</v>
      </c>
      <c r="M398" s="67">
        <v>0.1</v>
      </c>
    </row>
    <row r="399" spans="1:13" x14ac:dyDescent="0.2">
      <c r="A399" s="162"/>
      <c r="B399" s="36"/>
      <c r="C399" s="37">
        <v>637014</v>
      </c>
      <c r="D399" s="37" t="s">
        <v>101</v>
      </c>
      <c r="E399" s="118">
        <v>0.3</v>
      </c>
      <c r="F399" s="67"/>
      <c r="G399" s="67"/>
      <c r="H399" s="76"/>
      <c r="I399" s="118">
        <v>0.4</v>
      </c>
      <c r="J399" s="67">
        <v>0.4</v>
      </c>
      <c r="K399" s="67">
        <v>0.4</v>
      </c>
      <c r="L399" s="67">
        <v>0.4</v>
      </c>
      <c r="M399" s="67">
        <v>0.4</v>
      </c>
    </row>
    <row r="400" spans="1:13" x14ac:dyDescent="0.2">
      <c r="A400" s="162"/>
      <c r="B400" s="36"/>
      <c r="C400" s="37">
        <v>637016</v>
      </c>
      <c r="D400" s="37" t="s">
        <v>103</v>
      </c>
      <c r="E400" s="118">
        <v>0.1</v>
      </c>
      <c r="F400" s="67"/>
      <c r="G400" s="67"/>
      <c r="H400" s="76"/>
      <c r="I400" s="118">
        <v>0.1</v>
      </c>
      <c r="J400" s="67">
        <v>0.1</v>
      </c>
      <c r="K400" s="67">
        <v>0.1</v>
      </c>
      <c r="L400" s="67">
        <v>0.1</v>
      </c>
      <c r="M400" s="67">
        <v>0.1</v>
      </c>
    </row>
    <row r="401" spans="1:13" x14ac:dyDescent="0.2">
      <c r="A401" s="162"/>
      <c r="B401" s="36"/>
      <c r="C401" s="37">
        <v>642015</v>
      </c>
      <c r="D401" s="37" t="s">
        <v>111</v>
      </c>
      <c r="E401" s="118">
        <v>0</v>
      </c>
      <c r="F401" s="67"/>
      <c r="G401" s="67"/>
      <c r="H401" s="76"/>
      <c r="I401" s="118">
        <v>0.1</v>
      </c>
      <c r="J401" s="67">
        <v>0.1</v>
      </c>
      <c r="K401" s="67">
        <v>0.1</v>
      </c>
      <c r="L401" s="67">
        <v>0.1</v>
      </c>
      <c r="M401" s="67">
        <v>0.1</v>
      </c>
    </row>
    <row r="402" spans="1:13" x14ac:dyDescent="0.2">
      <c r="A402" s="161"/>
      <c r="B402" s="36"/>
      <c r="C402" s="37">
        <v>637027</v>
      </c>
      <c r="D402" s="37" t="s">
        <v>171</v>
      </c>
      <c r="E402" s="118">
        <v>0</v>
      </c>
      <c r="F402" s="91"/>
      <c r="G402" s="67"/>
      <c r="H402" s="92"/>
      <c r="I402" s="118">
        <v>0.6</v>
      </c>
      <c r="J402" s="67">
        <v>0</v>
      </c>
      <c r="K402" s="67">
        <v>0</v>
      </c>
      <c r="L402" s="67">
        <v>0</v>
      </c>
      <c r="M402" s="67">
        <v>0</v>
      </c>
    </row>
    <row r="403" spans="1:13" x14ac:dyDescent="0.2">
      <c r="A403" s="161"/>
      <c r="B403" s="36"/>
      <c r="C403" s="37"/>
      <c r="D403" s="37" t="s">
        <v>460</v>
      </c>
      <c r="E403" s="118">
        <v>0</v>
      </c>
      <c r="F403" s="137"/>
      <c r="G403" s="118"/>
      <c r="H403" s="138"/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</row>
    <row r="404" spans="1:13" x14ac:dyDescent="0.2">
      <c r="A404" s="162"/>
      <c r="B404" s="36" t="s">
        <v>186</v>
      </c>
      <c r="C404" s="36"/>
      <c r="D404" s="36" t="s">
        <v>516</v>
      </c>
      <c r="E404" s="122">
        <f t="shared" ref="E404:M404" si="46">SUM(E405:E407)</f>
        <v>83.6</v>
      </c>
      <c r="F404" s="122">
        <f t="shared" si="46"/>
        <v>0</v>
      </c>
      <c r="G404" s="122">
        <f t="shared" si="46"/>
        <v>0</v>
      </c>
      <c r="H404" s="122">
        <f t="shared" si="46"/>
        <v>0</v>
      </c>
      <c r="I404" s="122">
        <f t="shared" si="46"/>
        <v>88.9</v>
      </c>
      <c r="J404" s="122">
        <f t="shared" si="46"/>
        <v>137.5</v>
      </c>
      <c r="K404" s="122">
        <f t="shared" si="46"/>
        <v>137.5</v>
      </c>
      <c r="L404" s="122">
        <f t="shared" si="46"/>
        <v>147.10000000000002</v>
      </c>
      <c r="M404" s="122">
        <f t="shared" si="46"/>
        <v>158.20000000000002</v>
      </c>
    </row>
    <row r="405" spans="1:13" x14ac:dyDescent="0.2">
      <c r="A405" s="162"/>
      <c r="B405" s="36">
        <v>610</v>
      </c>
      <c r="C405" s="37"/>
      <c r="D405" s="37" t="s">
        <v>188</v>
      </c>
      <c r="E405" s="118">
        <v>31.6</v>
      </c>
      <c r="F405" s="67"/>
      <c r="G405" s="67"/>
      <c r="H405" s="86"/>
      <c r="I405" s="118">
        <v>30</v>
      </c>
      <c r="J405" s="67">
        <v>31.8</v>
      </c>
      <c r="K405" s="67">
        <v>31.8</v>
      </c>
      <c r="L405" s="65">
        <v>32</v>
      </c>
      <c r="M405" s="65">
        <v>33</v>
      </c>
    </row>
    <row r="406" spans="1:13" x14ac:dyDescent="0.2">
      <c r="A406" s="161"/>
      <c r="B406" s="36">
        <v>620</v>
      </c>
      <c r="C406" s="37"/>
      <c r="D406" s="37" t="s">
        <v>116</v>
      </c>
      <c r="E406" s="118">
        <v>10.9</v>
      </c>
      <c r="F406" s="91"/>
      <c r="G406" s="67"/>
      <c r="H406" s="92"/>
      <c r="I406" s="118">
        <v>11.7</v>
      </c>
      <c r="J406" s="67">
        <v>11.7</v>
      </c>
      <c r="K406" s="67">
        <v>11.7</v>
      </c>
      <c r="L406" s="65">
        <v>11.8</v>
      </c>
      <c r="M406" s="65">
        <v>11.9</v>
      </c>
    </row>
    <row r="407" spans="1:13" x14ac:dyDescent="0.2">
      <c r="A407" s="162"/>
      <c r="B407" s="36">
        <v>630</v>
      </c>
      <c r="C407" s="36"/>
      <c r="D407" s="36" t="s">
        <v>162</v>
      </c>
      <c r="E407" s="122">
        <f t="shared" ref="E407:M407" si="47">SUM(E408:E440)</f>
        <v>41.099999999999994</v>
      </c>
      <c r="F407" s="122">
        <f t="shared" si="47"/>
        <v>0</v>
      </c>
      <c r="G407" s="122">
        <f t="shared" si="47"/>
        <v>0</v>
      </c>
      <c r="H407" s="122">
        <f t="shared" si="47"/>
        <v>0</v>
      </c>
      <c r="I407" s="122">
        <f t="shared" si="47"/>
        <v>47.2</v>
      </c>
      <c r="J407" s="122">
        <f t="shared" si="47"/>
        <v>94.000000000000014</v>
      </c>
      <c r="K407" s="122">
        <f t="shared" si="47"/>
        <v>94.000000000000014</v>
      </c>
      <c r="L407" s="122">
        <f t="shared" si="47"/>
        <v>103.30000000000001</v>
      </c>
      <c r="M407" s="122">
        <f t="shared" si="47"/>
        <v>113.30000000000001</v>
      </c>
    </row>
    <row r="408" spans="1:13" x14ac:dyDescent="0.2">
      <c r="A408" s="162"/>
      <c r="B408" s="36"/>
      <c r="C408" s="37">
        <v>631001</v>
      </c>
      <c r="D408" s="37" t="s">
        <v>129</v>
      </c>
      <c r="E408" s="118">
        <v>0</v>
      </c>
      <c r="F408" s="67"/>
      <c r="G408" s="67"/>
      <c r="H408" s="76"/>
      <c r="I408" s="118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 x14ac:dyDescent="0.2">
      <c r="A409" s="162"/>
      <c r="B409" s="36"/>
      <c r="C409" s="37">
        <v>6320011</v>
      </c>
      <c r="D409" s="37" t="s">
        <v>56</v>
      </c>
      <c r="E409" s="118">
        <v>6.4</v>
      </c>
      <c r="F409" s="67"/>
      <c r="G409" s="67"/>
      <c r="H409" s="76"/>
      <c r="I409" s="118">
        <v>4.0999999999999996</v>
      </c>
      <c r="J409" s="67">
        <v>4.2</v>
      </c>
      <c r="K409" s="67">
        <v>4.2</v>
      </c>
      <c r="L409" s="67">
        <v>4.2</v>
      </c>
      <c r="M409" s="67">
        <v>4.2</v>
      </c>
    </row>
    <row r="410" spans="1:13" x14ac:dyDescent="0.2">
      <c r="A410" s="162"/>
      <c r="B410" s="36"/>
      <c r="C410" s="37">
        <v>6320012</v>
      </c>
      <c r="D410" s="37" t="s">
        <v>163</v>
      </c>
      <c r="E410" s="118">
        <v>6.6</v>
      </c>
      <c r="F410" s="67"/>
      <c r="G410" s="67"/>
      <c r="H410" s="76"/>
      <c r="I410" s="118">
        <v>17.3</v>
      </c>
      <c r="J410" s="67">
        <v>17.2</v>
      </c>
      <c r="K410" s="67">
        <v>17.2</v>
      </c>
      <c r="L410" s="67">
        <v>17.2</v>
      </c>
      <c r="M410" s="67">
        <v>17.2</v>
      </c>
    </row>
    <row r="411" spans="1:13" x14ac:dyDescent="0.2">
      <c r="A411" s="162"/>
      <c r="B411" s="36"/>
      <c r="C411" s="37">
        <v>632002</v>
      </c>
      <c r="D411" s="37" t="s">
        <v>164</v>
      </c>
      <c r="E411" s="118">
        <v>0.6</v>
      </c>
      <c r="F411" s="67"/>
      <c r="G411" s="67"/>
      <c r="H411" s="76"/>
      <c r="I411" s="118">
        <v>0.8</v>
      </c>
      <c r="J411" s="67">
        <v>0.8</v>
      </c>
      <c r="K411" s="67">
        <v>0.8</v>
      </c>
      <c r="L411" s="67">
        <v>0.8</v>
      </c>
      <c r="M411" s="67">
        <v>0.8</v>
      </c>
    </row>
    <row r="412" spans="1:13" x14ac:dyDescent="0.2">
      <c r="A412" s="162"/>
      <c r="B412" s="36"/>
      <c r="C412" s="37">
        <v>632003</v>
      </c>
      <c r="D412" s="37" t="s">
        <v>369</v>
      </c>
      <c r="E412" s="118">
        <v>0.8</v>
      </c>
      <c r="F412" s="67"/>
      <c r="G412" s="67"/>
      <c r="H412" s="76"/>
      <c r="I412" s="118">
        <v>1</v>
      </c>
      <c r="J412" s="67">
        <v>1</v>
      </c>
      <c r="K412" s="67">
        <v>1</v>
      </c>
      <c r="L412" s="67">
        <v>1</v>
      </c>
      <c r="M412" s="67">
        <v>1</v>
      </c>
    </row>
    <row r="413" spans="1:13" x14ac:dyDescent="0.2">
      <c r="A413" s="162"/>
      <c r="B413" s="36"/>
      <c r="C413" s="37">
        <v>633002</v>
      </c>
      <c r="D413" s="37" t="s">
        <v>132</v>
      </c>
      <c r="E413" s="118">
        <v>0.2</v>
      </c>
      <c r="F413" s="67"/>
      <c r="G413" s="67"/>
      <c r="H413" s="76"/>
      <c r="I413" s="118">
        <v>0.1</v>
      </c>
      <c r="J413" s="67">
        <v>0.1</v>
      </c>
      <c r="K413" s="67">
        <v>0.1</v>
      </c>
      <c r="L413" s="67">
        <v>0.1</v>
      </c>
      <c r="M413" s="67">
        <v>0.1</v>
      </c>
    </row>
    <row r="414" spans="1:13" x14ac:dyDescent="0.2">
      <c r="A414" s="162"/>
      <c r="B414" s="36"/>
      <c r="C414" s="37">
        <v>633004</v>
      </c>
      <c r="D414" s="37" t="s">
        <v>189</v>
      </c>
      <c r="E414" s="118">
        <v>0.2</v>
      </c>
      <c r="F414" s="67"/>
      <c r="G414" s="67"/>
      <c r="H414" s="76"/>
      <c r="I414" s="118">
        <v>0</v>
      </c>
      <c r="J414" s="67">
        <v>0</v>
      </c>
      <c r="K414" s="67">
        <v>0</v>
      </c>
      <c r="L414" s="67">
        <v>0</v>
      </c>
      <c r="M414" s="67">
        <v>0</v>
      </c>
    </row>
    <row r="415" spans="1:13" x14ac:dyDescent="0.2">
      <c r="A415" s="162"/>
      <c r="B415" s="36"/>
      <c r="C415" s="37">
        <v>633004</v>
      </c>
      <c r="D415" s="37" t="s">
        <v>469</v>
      </c>
      <c r="E415" s="118">
        <v>0</v>
      </c>
      <c r="F415" s="67"/>
      <c r="G415" s="67"/>
      <c r="H415" s="76"/>
      <c r="I415" s="118">
        <v>0</v>
      </c>
      <c r="J415" s="67">
        <v>3.5</v>
      </c>
      <c r="K415" s="67">
        <v>3.5</v>
      </c>
      <c r="L415" s="67">
        <v>3.5</v>
      </c>
      <c r="M415" s="67">
        <v>3.5</v>
      </c>
    </row>
    <row r="416" spans="1:13" x14ac:dyDescent="0.2">
      <c r="A416" s="162"/>
      <c r="B416" s="36"/>
      <c r="C416" s="37">
        <v>633006</v>
      </c>
      <c r="D416" s="37" t="s">
        <v>470</v>
      </c>
      <c r="E416" s="118">
        <v>0</v>
      </c>
      <c r="F416" s="67"/>
      <c r="G416" s="67"/>
      <c r="H416" s="76"/>
      <c r="I416" s="118">
        <v>0</v>
      </c>
      <c r="J416" s="67">
        <v>4.3</v>
      </c>
      <c r="K416" s="67">
        <v>4.3</v>
      </c>
      <c r="L416" s="67">
        <v>4.3</v>
      </c>
      <c r="M416" s="67">
        <v>4.3</v>
      </c>
    </row>
    <row r="417" spans="1:13" x14ac:dyDescent="0.2">
      <c r="A417" s="162"/>
      <c r="B417" s="36"/>
      <c r="C417" s="37">
        <v>633004</v>
      </c>
      <c r="D417" s="37" t="s">
        <v>471</v>
      </c>
      <c r="E417" s="118">
        <v>0</v>
      </c>
      <c r="F417" s="67"/>
      <c r="G417" s="67"/>
      <c r="H417" s="76"/>
      <c r="I417" s="118">
        <v>0</v>
      </c>
      <c r="J417" s="67">
        <v>0.6</v>
      </c>
      <c r="K417" s="67">
        <v>0.6</v>
      </c>
      <c r="L417" s="67">
        <v>0.6</v>
      </c>
      <c r="M417" s="67">
        <v>0.6</v>
      </c>
    </row>
    <row r="418" spans="1:13" x14ac:dyDescent="0.2">
      <c r="A418" s="162"/>
      <c r="B418" s="36"/>
      <c r="C418" s="37">
        <v>633001</v>
      </c>
      <c r="D418" s="37" t="s">
        <v>472</v>
      </c>
      <c r="E418" s="118">
        <v>0</v>
      </c>
      <c r="F418" s="67"/>
      <c r="G418" s="67"/>
      <c r="H418" s="76"/>
      <c r="I418" s="118">
        <v>0</v>
      </c>
      <c r="J418" s="67">
        <v>0.6</v>
      </c>
      <c r="K418" s="67">
        <v>0.6</v>
      </c>
      <c r="L418" s="67">
        <v>0.6</v>
      </c>
      <c r="M418" s="67">
        <v>0.6</v>
      </c>
    </row>
    <row r="419" spans="1:13" x14ac:dyDescent="0.2">
      <c r="A419" s="162"/>
      <c r="B419" s="36"/>
      <c r="C419" s="37">
        <v>633006</v>
      </c>
      <c r="D419" s="37" t="s">
        <v>134</v>
      </c>
      <c r="E419" s="118">
        <v>1.6</v>
      </c>
      <c r="F419" s="67"/>
      <c r="G419" s="67"/>
      <c r="H419" s="76"/>
      <c r="I419" s="118">
        <v>5.9</v>
      </c>
      <c r="J419" s="67">
        <v>6</v>
      </c>
      <c r="K419" s="67">
        <v>6</v>
      </c>
      <c r="L419" s="67">
        <v>6</v>
      </c>
      <c r="M419" s="67">
        <v>6</v>
      </c>
    </row>
    <row r="420" spans="1:13" x14ac:dyDescent="0.2">
      <c r="A420" s="162"/>
      <c r="B420" s="36"/>
      <c r="C420" s="37">
        <v>6330066</v>
      </c>
      <c r="D420" s="37" t="s">
        <v>301</v>
      </c>
      <c r="E420" s="118">
        <v>0.5</v>
      </c>
      <c r="F420" s="67"/>
      <c r="G420" s="67"/>
      <c r="H420" s="76"/>
      <c r="I420" s="118">
        <v>0.1</v>
      </c>
      <c r="J420" s="67">
        <v>0.1</v>
      </c>
      <c r="K420" s="67">
        <v>0.1</v>
      </c>
      <c r="L420" s="67">
        <v>0.1</v>
      </c>
      <c r="M420" s="67">
        <v>0.1</v>
      </c>
    </row>
    <row r="421" spans="1:13" x14ac:dyDescent="0.2">
      <c r="A421" s="162"/>
      <c r="B421" s="36"/>
      <c r="C421" s="37">
        <v>6330061</v>
      </c>
      <c r="D421" s="37" t="s">
        <v>190</v>
      </c>
      <c r="E421" s="118">
        <v>0.3</v>
      </c>
      <c r="F421" s="67"/>
      <c r="G421" s="67"/>
      <c r="H421" s="76"/>
      <c r="I421" s="118">
        <v>0.2</v>
      </c>
      <c r="J421" s="67">
        <v>0.2</v>
      </c>
      <c r="K421" s="67">
        <v>0.2</v>
      </c>
      <c r="L421" s="67">
        <v>0.2</v>
      </c>
      <c r="M421" s="67">
        <v>0.2</v>
      </c>
    </row>
    <row r="422" spans="1:13" x14ac:dyDescent="0.2">
      <c r="A422" s="162"/>
      <c r="B422" s="36"/>
      <c r="C422" s="37">
        <v>6330062</v>
      </c>
      <c r="D422" s="37" t="s">
        <v>191</v>
      </c>
      <c r="E422" s="118">
        <v>0.3</v>
      </c>
      <c r="F422" s="67"/>
      <c r="G422" s="67"/>
      <c r="H422" s="76"/>
      <c r="I422" s="118">
        <v>0.2</v>
      </c>
      <c r="J422" s="67">
        <v>0.2</v>
      </c>
      <c r="K422" s="67">
        <v>0.2</v>
      </c>
      <c r="L422" s="67">
        <v>0.2</v>
      </c>
      <c r="M422" s="67">
        <v>0.2</v>
      </c>
    </row>
    <row r="423" spans="1:13" x14ac:dyDescent="0.2">
      <c r="A423" s="162"/>
      <c r="B423" s="36"/>
      <c r="C423" s="37">
        <v>633013</v>
      </c>
      <c r="D423" s="37" t="s">
        <v>74</v>
      </c>
      <c r="E423" s="118">
        <v>0</v>
      </c>
      <c r="F423" s="67"/>
      <c r="G423" s="67"/>
      <c r="H423" s="76"/>
      <c r="I423" s="118">
        <v>0</v>
      </c>
      <c r="J423" s="67">
        <v>0</v>
      </c>
      <c r="K423" s="67">
        <v>0</v>
      </c>
      <c r="L423" s="67">
        <v>0</v>
      </c>
      <c r="M423" s="67">
        <v>0</v>
      </c>
    </row>
    <row r="424" spans="1:13" x14ac:dyDescent="0.2">
      <c r="A424" s="162"/>
      <c r="B424" s="36"/>
      <c r="C424" s="37">
        <v>633016</v>
      </c>
      <c r="D424" s="37" t="s">
        <v>192</v>
      </c>
      <c r="E424" s="118">
        <v>3.4</v>
      </c>
      <c r="F424" s="67"/>
      <c r="G424" s="67"/>
      <c r="H424" s="86"/>
      <c r="I424" s="118">
        <v>3.5</v>
      </c>
      <c r="J424" s="67">
        <v>3.5</v>
      </c>
      <c r="K424" s="67">
        <v>3.5</v>
      </c>
      <c r="L424" s="67">
        <v>3.5</v>
      </c>
      <c r="M424" s="67">
        <v>3.5</v>
      </c>
    </row>
    <row r="425" spans="1:13" x14ac:dyDescent="0.2">
      <c r="A425" s="162"/>
      <c r="B425" s="36"/>
      <c r="C425" s="37">
        <v>634004</v>
      </c>
      <c r="D425" s="37" t="s">
        <v>80</v>
      </c>
      <c r="E425" s="118">
        <v>0.5</v>
      </c>
      <c r="F425" s="67"/>
      <c r="G425" s="67"/>
      <c r="H425" s="86"/>
      <c r="I425" s="118">
        <v>0</v>
      </c>
      <c r="J425" s="67">
        <v>0</v>
      </c>
      <c r="K425" s="67">
        <v>0</v>
      </c>
      <c r="L425" s="67">
        <v>0</v>
      </c>
      <c r="M425" s="67">
        <v>0</v>
      </c>
    </row>
    <row r="426" spans="1:13" x14ac:dyDescent="0.2">
      <c r="A426" s="162"/>
      <c r="B426" s="36"/>
      <c r="C426" s="37">
        <v>635006</v>
      </c>
      <c r="D426" s="37" t="s">
        <v>193</v>
      </c>
      <c r="E426" s="118">
        <v>0.3</v>
      </c>
      <c r="F426" s="67"/>
      <c r="G426" s="67"/>
      <c r="H426" s="76"/>
      <c r="I426" s="118">
        <v>0.2</v>
      </c>
      <c r="J426" s="67">
        <v>5</v>
      </c>
      <c r="K426" s="67">
        <v>5</v>
      </c>
      <c r="L426" s="67">
        <v>5</v>
      </c>
      <c r="M426" s="67">
        <v>5</v>
      </c>
    </row>
    <row r="427" spans="1:13" x14ac:dyDescent="0.2">
      <c r="A427" s="162"/>
      <c r="B427" s="36"/>
      <c r="C427" s="37">
        <v>637002</v>
      </c>
      <c r="D427" s="37" t="s">
        <v>544</v>
      </c>
      <c r="E427" s="118">
        <v>13</v>
      </c>
      <c r="F427" s="67"/>
      <c r="G427" s="67"/>
      <c r="H427" s="86"/>
      <c r="I427" s="118">
        <v>7</v>
      </c>
      <c r="J427" s="67">
        <v>37.700000000000003</v>
      </c>
      <c r="K427" s="67">
        <v>37.700000000000003</v>
      </c>
      <c r="L427" s="65">
        <v>47</v>
      </c>
      <c r="M427" s="65">
        <v>57</v>
      </c>
    </row>
    <row r="428" spans="1:13" x14ac:dyDescent="0.2">
      <c r="A428" s="162"/>
      <c r="B428" s="36"/>
      <c r="C428" s="37">
        <v>637003</v>
      </c>
      <c r="D428" s="37" t="s">
        <v>90</v>
      </c>
      <c r="E428" s="118">
        <v>0.4</v>
      </c>
      <c r="F428" s="67"/>
      <c r="G428" s="67"/>
      <c r="H428" s="76"/>
      <c r="I428" s="118">
        <v>0</v>
      </c>
      <c r="J428" s="67">
        <v>0</v>
      </c>
      <c r="K428" s="67">
        <v>0</v>
      </c>
      <c r="L428" s="67">
        <v>0</v>
      </c>
      <c r="M428" s="67">
        <v>0</v>
      </c>
    </row>
    <row r="429" spans="1:13" x14ac:dyDescent="0.2">
      <c r="A429" s="162"/>
      <c r="B429" s="36"/>
      <c r="C429" s="37">
        <v>637004</v>
      </c>
      <c r="D429" s="37" t="s">
        <v>194</v>
      </c>
      <c r="E429" s="118">
        <v>0.3</v>
      </c>
      <c r="F429" s="67"/>
      <c r="G429" s="67"/>
      <c r="H429" s="76"/>
      <c r="I429" s="118">
        <v>0</v>
      </c>
      <c r="J429" s="67">
        <v>0</v>
      </c>
      <c r="K429" s="67">
        <v>0</v>
      </c>
      <c r="L429" s="67">
        <v>0</v>
      </c>
      <c r="M429" s="67">
        <v>0</v>
      </c>
    </row>
    <row r="430" spans="1:13" x14ac:dyDescent="0.2">
      <c r="A430" s="162"/>
      <c r="B430" s="36"/>
      <c r="C430" s="37">
        <v>6370045</v>
      </c>
      <c r="D430" s="37" t="s">
        <v>195</v>
      </c>
      <c r="E430" s="118">
        <v>0.8</v>
      </c>
      <c r="F430" s="67"/>
      <c r="G430" s="67"/>
      <c r="H430" s="76"/>
      <c r="I430" s="118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 x14ac:dyDescent="0.2">
      <c r="A431" s="162"/>
      <c r="B431" s="36"/>
      <c r="C431" s="37">
        <v>6370046</v>
      </c>
      <c r="D431" s="37" t="s">
        <v>94</v>
      </c>
      <c r="E431" s="118">
        <v>0.5</v>
      </c>
      <c r="F431" s="67"/>
      <c r="G431" s="67"/>
      <c r="H431" s="76"/>
      <c r="I431" s="118">
        <v>0.1</v>
      </c>
      <c r="J431" s="67">
        <v>1.6</v>
      </c>
      <c r="K431" s="67">
        <v>1.6</v>
      </c>
      <c r="L431" s="67">
        <v>1.6</v>
      </c>
      <c r="M431" s="67">
        <v>1.6</v>
      </c>
    </row>
    <row r="432" spans="1:13" x14ac:dyDescent="0.2">
      <c r="A432" s="162"/>
      <c r="B432" s="36"/>
      <c r="C432" s="37">
        <v>6370047</v>
      </c>
      <c r="D432" s="37" t="s">
        <v>196</v>
      </c>
      <c r="E432" s="118">
        <v>0</v>
      </c>
      <c r="F432" s="67"/>
      <c r="G432" s="67"/>
      <c r="H432" s="76"/>
      <c r="I432" s="118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 x14ac:dyDescent="0.2">
      <c r="A433" s="162"/>
      <c r="B433" s="36"/>
      <c r="C433" s="37">
        <v>637005</v>
      </c>
      <c r="D433" s="37" t="s">
        <v>197</v>
      </c>
      <c r="E433" s="118">
        <v>0.7</v>
      </c>
      <c r="F433" s="67"/>
      <c r="G433" s="67"/>
      <c r="H433" s="76"/>
      <c r="I433" s="118">
        <v>0.4</v>
      </c>
      <c r="J433" s="67">
        <v>0.4</v>
      </c>
      <c r="K433" s="67">
        <v>0.4</v>
      </c>
      <c r="L433" s="67">
        <v>0.4</v>
      </c>
      <c r="M433" s="67">
        <v>0.4</v>
      </c>
    </row>
    <row r="434" spans="1:13" x14ac:dyDescent="0.2">
      <c r="A434" s="162"/>
      <c r="B434" s="36"/>
      <c r="C434" s="37">
        <v>637014</v>
      </c>
      <c r="D434" s="37" t="s">
        <v>101</v>
      </c>
      <c r="E434" s="118">
        <v>2</v>
      </c>
      <c r="F434" s="67"/>
      <c r="G434" s="67"/>
      <c r="H434" s="76"/>
      <c r="I434" s="118">
        <v>2.1</v>
      </c>
      <c r="J434" s="67">
        <v>2.2000000000000002</v>
      </c>
      <c r="K434" s="67">
        <v>2.2000000000000002</v>
      </c>
      <c r="L434" s="67">
        <v>2.2000000000000002</v>
      </c>
      <c r="M434" s="67">
        <v>2.2000000000000002</v>
      </c>
    </row>
    <row r="435" spans="1:13" x14ac:dyDescent="0.2">
      <c r="A435" s="162"/>
      <c r="B435" s="36"/>
      <c r="C435" s="37">
        <v>637012</v>
      </c>
      <c r="D435" s="37" t="s">
        <v>103</v>
      </c>
      <c r="E435" s="118">
        <v>0.3</v>
      </c>
      <c r="F435" s="67"/>
      <c r="G435" s="67"/>
      <c r="H435" s="76"/>
      <c r="I435" s="118">
        <v>0.3</v>
      </c>
      <c r="J435" s="67">
        <v>0.5</v>
      </c>
      <c r="K435" s="67">
        <v>0.5</v>
      </c>
      <c r="L435" s="67">
        <v>0.5</v>
      </c>
      <c r="M435" s="67">
        <v>0.5</v>
      </c>
    </row>
    <row r="436" spans="1:13" x14ac:dyDescent="0.2">
      <c r="A436" s="162"/>
      <c r="B436" s="36"/>
      <c r="C436" s="37">
        <v>637027</v>
      </c>
      <c r="D436" s="37" t="s">
        <v>198</v>
      </c>
      <c r="E436" s="118">
        <v>0.5</v>
      </c>
      <c r="F436" s="67"/>
      <c r="G436" s="67"/>
      <c r="H436" s="76"/>
      <c r="I436" s="118">
        <v>0.9</v>
      </c>
      <c r="J436" s="67">
        <v>1</v>
      </c>
      <c r="K436" s="67">
        <v>1</v>
      </c>
      <c r="L436" s="67">
        <v>1</v>
      </c>
      <c r="M436" s="67">
        <v>1</v>
      </c>
    </row>
    <row r="437" spans="1:13" x14ac:dyDescent="0.2">
      <c r="A437" s="162"/>
      <c r="B437" s="36"/>
      <c r="C437" s="37">
        <v>642001</v>
      </c>
      <c r="D437" s="37" t="s">
        <v>199</v>
      </c>
      <c r="E437" s="118">
        <v>0.4</v>
      </c>
      <c r="F437" s="67"/>
      <c r="G437" s="67"/>
      <c r="H437" s="76"/>
      <c r="I437" s="118">
        <v>0.1</v>
      </c>
      <c r="J437" s="67">
        <v>3.2</v>
      </c>
      <c r="K437" s="67">
        <v>3.2</v>
      </c>
      <c r="L437" s="67">
        <v>3.2</v>
      </c>
      <c r="M437" s="67">
        <v>3.2</v>
      </c>
    </row>
    <row r="438" spans="1:13" x14ac:dyDescent="0.2">
      <c r="A438" s="162"/>
      <c r="B438" s="36"/>
      <c r="C438" s="37">
        <v>642001</v>
      </c>
      <c r="D438" s="37" t="s">
        <v>436</v>
      </c>
      <c r="E438" s="118">
        <v>0</v>
      </c>
      <c r="F438" s="67"/>
      <c r="G438" s="67"/>
      <c r="H438" s="76"/>
      <c r="I438" s="118">
        <v>0.5</v>
      </c>
      <c r="J438" s="67">
        <v>0</v>
      </c>
      <c r="K438" s="67">
        <v>0</v>
      </c>
      <c r="L438" s="67">
        <v>0</v>
      </c>
      <c r="M438" s="67">
        <v>0</v>
      </c>
    </row>
    <row r="439" spans="1:13" x14ac:dyDescent="0.2">
      <c r="A439" s="162"/>
      <c r="B439" s="36"/>
      <c r="C439" s="37">
        <v>642012</v>
      </c>
      <c r="D439" s="37" t="s">
        <v>110</v>
      </c>
      <c r="E439" s="118">
        <v>0</v>
      </c>
      <c r="F439" s="67"/>
      <c r="G439" s="67"/>
      <c r="H439" s="76"/>
      <c r="I439" s="118">
        <v>2.2999999999999998</v>
      </c>
      <c r="J439" s="67">
        <v>0</v>
      </c>
      <c r="K439" s="67">
        <v>0</v>
      </c>
      <c r="L439" s="67">
        <v>0</v>
      </c>
      <c r="M439" s="67">
        <v>0</v>
      </c>
    </row>
    <row r="440" spans="1:13" x14ac:dyDescent="0.2">
      <c r="A440" s="161"/>
      <c r="B440" s="36"/>
      <c r="C440" s="37">
        <v>642015</v>
      </c>
      <c r="D440" s="37" t="s">
        <v>517</v>
      </c>
      <c r="E440" s="118">
        <v>0.5</v>
      </c>
      <c r="F440" s="74"/>
      <c r="G440" s="74"/>
      <c r="H440" s="75"/>
      <c r="I440" s="118">
        <v>0.1</v>
      </c>
      <c r="J440" s="67">
        <v>0.1</v>
      </c>
      <c r="K440" s="67">
        <v>0.1</v>
      </c>
      <c r="L440" s="67">
        <v>0.1</v>
      </c>
      <c r="M440" s="67">
        <v>0.1</v>
      </c>
    </row>
    <row r="441" spans="1:13" x14ac:dyDescent="0.2">
      <c r="A441" s="162"/>
      <c r="B441" s="602" t="s">
        <v>504</v>
      </c>
      <c r="C441" s="603"/>
      <c r="D441" s="39" t="s">
        <v>177</v>
      </c>
      <c r="E441" s="120">
        <f t="shared" ref="E441:M441" si="48">SUM(E442:E448)</f>
        <v>5.9</v>
      </c>
      <c r="F441" s="120">
        <f t="shared" si="48"/>
        <v>0</v>
      </c>
      <c r="G441" s="120">
        <f t="shared" si="48"/>
        <v>0</v>
      </c>
      <c r="H441" s="120">
        <f t="shared" si="48"/>
        <v>0</v>
      </c>
      <c r="I441" s="120">
        <f t="shared" si="48"/>
        <v>6</v>
      </c>
      <c r="J441" s="120">
        <f t="shared" si="48"/>
        <v>9.6</v>
      </c>
      <c r="K441" s="120">
        <f t="shared" si="48"/>
        <v>9.6</v>
      </c>
      <c r="L441" s="120">
        <f t="shared" si="48"/>
        <v>9.6999999999999993</v>
      </c>
      <c r="M441" s="120">
        <f t="shared" si="48"/>
        <v>9.7999999999999989</v>
      </c>
    </row>
    <row r="442" spans="1:13" x14ac:dyDescent="0.2">
      <c r="A442" s="162"/>
      <c r="B442" s="36"/>
      <c r="C442" s="37">
        <v>632001</v>
      </c>
      <c r="D442" s="37" t="s">
        <v>56</v>
      </c>
      <c r="E442" s="118">
        <v>2.8</v>
      </c>
      <c r="F442" s="67"/>
      <c r="G442" s="67"/>
      <c r="H442" s="76"/>
      <c r="I442" s="118">
        <v>1.8</v>
      </c>
      <c r="J442" s="67">
        <v>2.2999999999999998</v>
      </c>
      <c r="K442" s="67">
        <v>2.2999999999999998</v>
      </c>
      <c r="L442" s="67">
        <v>2.2999999999999998</v>
      </c>
      <c r="M442" s="67">
        <v>2.2999999999999998</v>
      </c>
    </row>
    <row r="443" spans="1:13" x14ac:dyDescent="0.2">
      <c r="A443" s="162"/>
      <c r="B443" s="36"/>
      <c r="C443" s="37">
        <v>632002</v>
      </c>
      <c r="D443" s="37" t="s">
        <v>164</v>
      </c>
      <c r="E443" s="118">
        <v>0.3</v>
      </c>
      <c r="F443" s="67"/>
      <c r="G443" s="67"/>
      <c r="H443" s="76"/>
      <c r="I443" s="118">
        <v>0.4</v>
      </c>
      <c r="J443" s="67">
        <v>0.6</v>
      </c>
      <c r="K443" s="67">
        <v>0.6</v>
      </c>
      <c r="L443" s="67">
        <v>0.6</v>
      </c>
      <c r="M443" s="67">
        <v>0.6</v>
      </c>
    </row>
    <row r="444" spans="1:13" x14ac:dyDescent="0.2">
      <c r="A444" s="162"/>
      <c r="B444" s="36"/>
      <c r="C444" s="37">
        <v>633006</v>
      </c>
      <c r="D444" s="37" t="s">
        <v>134</v>
      </c>
      <c r="E444" s="118">
        <v>0.7</v>
      </c>
      <c r="F444" s="67"/>
      <c r="G444" s="67"/>
      <c r="H444" s="76"/>
      <c r="I444" s="118">
        <v>0.6</v>
      </c>
      <c r="J444" s="67">
        <v>3</v>
      </c>
      <c r="K444" s="67">
        <v>3</v>
      </c>
      <c r="L444" s="67">
        <v>3</v>
      </c>
      <c r="M444" s="67">
        <v>3</v>
      </c>
    </row>
    <row r="445" spans="1:13" x14ac:dyDescent="0.2">
      <c r="A445" s="162"/>
      <c r="B445" s="36"/>
      <c r="C445" s="37">
        <v>634001</v>
      </c>
      <c r="D445" s="37" t="s">
        <v>533</v>
      </c>
      <c r="E445" s="118">
        <v>0</v>
      </c>
      <c r="F445" s="67"/>
      <c r="G445" s="67"/>
      <c r="H445" s="76"/>
      <c r="I445" s="118">
        <v>0.3</v>
      </c>
      <c r="J445" s="67">
        <v>0.5</v>
      </c>
      <c r="K445" s="67">
        <v>0.5</v>
      </c>
      <c r="L445" s="65">
        <v>0.6</v>
      </c>
      <c r="M445" s="65">
        <v>0.7</v>
      </c>
    </row>
    <row r="446" spans="1:13" x14ac:dyDescent="0.2">
      <c r="A446" s="162"/>
      <c r="B446" s="36"/>
      <c r="C446" s="37">
        <v>637001</v>
      </c>
      <c r="D446" s="37" t="s">
        <v>89</v>
      </c>
      <c r="E446" s="118">
        <v>0</v>
      </c>
      <c r="F446" s="67"/>
      <c r="G446" s="67"/>
      <c r="H446" s="76"/>
      <c r="I446" s="118">
        <v>0</v>
      </c>
      <c r="J446" s="67">
        <v>0.1</v>
      </c>
      <c r="K446" s="67">
        <v>0.1</v>
      </c>
      <c r="L446" s="67">
        <v>0.1</v>
      </c>
      <c r="M446" s="67">
        <v>0.1</v>
      </c>
    </row>
    <row r="447" spans="1:13" x14ac:dyDescent="0.2">
      <c r="A447" s="162"/>
      <c r="B447" s="36"/>
      <c r="C447" s="37">
        <v>637004</v>
      </c>
      <c r="D447" s="37" t="s">
        <v>297</v>
      </c>
      <c r="E447" s="118">
        <v>2.1</v>
      </c>
      <c r="F447" s="67"/>
      <c r="G447" s="67"/>
      <c r="H447" s="76"/>
      <c r="I447" s="118">
        <v>2.9</v>
      </c>
      <c r="J447" s="67">
        <v>2.9</v>
      </c>
      <c r="K447" s="67">
        <v>2.9</v>
      </c>
      <c r="L447" s="67">
        <v>2.9</v>
      </c>
      <c r="M447" s="67">
        <v>2.9</v>
      </c>
    </row>
    <row r="448" spans="1:13" x14ac:dyDescent="0.2">
      <c r="A448" s="161"/>
      <c r="B448" s="36"/>
      <c r="C448" s="37">
        <v>637005</v>
      </c>
      <c r="D448" s="37" t="s">
        <v>480</v>
      </c>
      <c r="E448" s="118">
        <v>0</v>
      </c>
      <c r="F448" s="74"/>
      <c r="G448" s="74"/>
      <c r="H448" s="75"/>
      <c r="I448" s="118">
        <v>0</v>
      </c>
      <c r="J448" s="67">
        <v>0.2</v>
      </c>
      <c r="K448" s="67">
        <v>0.2</v>
      </c>
      <c r="L448" s="67">
        <v>0.2</v>
      </c>
      <c r="M448" s="67">
        <v>0.2</v>
      </c>
    </row>
    <row r="449" spans="1:13" x14ac:dyDescent="0.2">
      <c r="A449" s="161"/>
      <c r="B449" s="39" t="s">
        <v>200</v>
      </c>
      <c r="C449" s="39"/>
      <c r="D449" s="39" t="s">
        <v>201</v>
      </c>
      <c r="E449" s="120">
        <f t="shared" ref="E449:M449" si="49">SUM(E450+E463+E468+E473+E476+E477)</f>
        <v>405.6</v>
      </c>
      <c r="F449" s="120">
        <f t="shared" si="49"/>
        <v>0</v>
      </c>
      <c r="G449" s="120">
        <f t="shared" si="49"/>
        <v>0</v>
      </c>
      <c r="H449" s="120">
        <f t="shared" si="49"/>
        <v>0</v>
      </c>
      <c r="I449" s="120">
        <f t="shared" si="49"/>
        <v>417.40000000000003</v>
      </c>
      <c r="J449" s="120">
        <f t="shared" si="49"/>
        <v>426.34999999999991</v>
      </c>
      <c r="K449" s="120">
        <f t="shared" si="49"/>
        <v>426.34999999999991</v>
      </c>
      <c r="L449" s="120">
        <f t="shared" si="49"/>
        <v>441.34999999999997</v>
      </c>
      <c r="M449" s="120">
        <f t="shared" si="49"/>
        <v>468.34999999999997</v>
      </c>
    </row>
    <row r="450" spans="1:13" x14ac:dyDescent="0.2">
      <c r="A450" s="162"/>
      <c r="B450" s="36" t="s">
        <v>202</v>
      </c>
      <c r="C450" s="36"/>
      <c r="D450" s="36" t="s">
        <v>203</v>
      </c>
      <c r="E450" s="122">
        <f t="shared" ref="E450:J450" si="50">SUM(E451:E462)</f>
        <v>303.7</v>
      </c>
      <c r="F450" s="122">
        <f t="shared" si="50"/>
        <v>0</v>
      </c>
      <c r="G450" s="122">
        <f t="shared" si="50"/>
        <v>0</v>
      </c>
      <c r="H450" s="122">
        <f t="shared" si="50"/>
        <v>0</v>
      </c>
      <c r="I450" s="122">
        <f t="shared" si="50"/>
        <v>304.90000000000003</v>
      </c>
      <c r="J450" s="122">
        <f t="shared" si="50"/>
        <v>327.49999999999994</v>
      </c>
      <c r="K450" s="122">
        <f>SUM(K451:K462)</f>
        <v>327.49999999999994</v>
      </c>
      <c r="L450" s="122">
        <f>SUM(L451:L462)</f>
        <v>340.69999999999993</v>
      </c>
      <c r="M450" s="122">
        <f>SUM(M451:M462)</f>
        <v>364.69999999999993</v>
      </c>
    </row>
    <row r="451" spans="1:13" x14ac:dyDescent="0.2">
      <c r="A451" s="162"/>
      <c r="B451" s="36">
        <v>610</v>
      </c>
      <c r="C451" s="37"/>
      <c r="D451" s="37" t="s">
        <v>184</v>
      </c>
      <c r="E451" s="118">
        <v>168.3</v>
      </c>
      <c r="F451" s="67"/>
      <c r="G451" s="67"/>
      <c r="H451" s="76"/>
      <c r="I451" s="118">
        <v>172.5</v>
      </c>
      <c r="J451" s="67">
        <v>176</v>
      </c>
      <c r="K451" s="67">
        <v>176</v>
      </c>
      <c r="L451" s="65">
        <v>180</v>
      </c>
      <c r="M451" s="65">
        <v>190</v>
      </c>
    </row>
    <row r="452" spans="1:13" x14ac:dyDescent="0.2">
      <c r="A452" s="162"/>
      <c r="B452" s="36">
        <v>620</v>
      </c>
      <c r="C452" s="37"/>
      <c r="D452" s="37" t="s">
        <v>116</v>
      </c>
      <c r="E452" s="118">
        <v>59.7</v>
      </c>
      <c r="F452" s="67"/>
      <c r="G452" s="67"/>
      <c r="H452" s="76"/>
      <c r="I452" s="118">
        <v>62.2</v>
      </c>
      <c r="J452" s="67">
        <v>63.5</v>
      </c>
      <c r="K452" s="67">
        <v>63.5</v>
      </c>
      <c r="L452" s="65">
        <v>65</v>
      </c>
      <c r="M452" s="65">
        <v>68</v>
      </c>
    </row>
    <row r="453" spans="1:13" x14ac:dyDescent="0.2">
      <c r="A453" s="162"/>
      <c r="B453" s="36"/>
      <c r="C453" s="37"/>
      <c r="D453" s="37" t="s">
        <v>287</v>
      </c>
      <c r="E453" s="118"/>
      <c r="F453" s="67"/>
      <c r="G453" s="67"/>
      <c r="H453" s="76"/>
      <c r="I453" s="118"/>
      <c r="J453" s="67">
        <v>0.8</v>
      </c>
      <c r="K453" s="67">
        <v>0.8</v>
      </c>
      <c r="L453" s="65">
        <v>0</v>
      </c>
      <c r="M453" s="65">
        <v>0</v>
      </c>
    </row>
    <row r="454" spans="1:13" x14ac:dyDescent="0.2">
      <c r="A454" s="162"/>
      <c r="B454" s="36"/>
      <c r="C454" s="37"/>
      <c r="D454" s="37" t="s">
        <v>457</v>
      </c>
      <c r="E454" s="118"/>
      <c r="F454" s="67"/>
      <c r="G454" s="67"/>
      <c r="H454" s="76"/>
      <c r="I454" s="118"/>
      <c r="J454" s="67">
        <v>0.3</v>
      </c>
      <c r="K454" s="67">
        <v>0.3</v>
      </c>
      <c r="L454" s="65">
        <v>0</v>
      </c>
      <c r="M454" s="65">
        <v>0</v>
      </c>
    </row>
    <row r="455" spans="1:13" x14ac:dyDescent="0.2">
      <c r="A455" s="162"/>
      <c r="B455" s="36">
        <v>630</v>
      </c>
      <c r="C455" s="37"/>
      <c r="D455" s="37" t="s">
        <v>117</v>
      </c>
      <c r="E455" s="118">
        <v>64</v>
      </c>
      <c r="F455" s="67"/>
      <c r="G455" s="67"/>
      <c r="H455" s="76"/>
      <c r="I455" s="118">
        <v>58.1</v>
      </c>
      <c r="J455" s="67">
        <v>71.7</v>
      </c>
      <c r="K455" s="67">
        <v>71.7</v>
      </c>
      <c r="L455" s="65">
        <v>81</v>
      </c>
      <c r="M455" s="65">
        <v>91</v>
      </c>
    </row>
    <row r="456" spans="1:13" x14ac:dyDescent="0.2">
      <c r="A456" s="162"/>
      <c r="B456" s="36"/>
      <c r="C456" s="37"/>
      <c r="D456" s="37" t="s">
        <v>461</v>
      </c>
      <c r="E456" s="118"/>
      <c r="F456" s="67"/>
      <c r="G456" s="67"/>
      <c r="H456" s="76"/>
      <c r="I456" s="118"/>
      <c r="J456" s="67">
        <v>1.3</v>
      </c>
      <c r="K456" s="67">
        <v>1.3</v>
      </c>
      <c r="L456" s="65">
        <v>0</v>
      </c>
      <c r="M456" s="65">
        <v>0</v>
      </c>
    </row>
    <row r="457" spans="1:13" x14ac:dyDescent="0.2">
      <c r="A457" s="162"/>
      <c r="B457" s="36"/>
      <c r="C457" s="37"/>
      <c r="D457" s="37" t="s">
        <v>462</v>
      </c>
      <c r="E457" s="118"/>
      <c r="F457" s="67"/>
      <c r="G457" s="67"/>
      <c r="H457" s="76"/>
      <c r="I457" s="118"/>
      <c r="J457" s="67">
        <v>0.2</v>
      </c>
      <c r="K457" s="67">
        <v>0.2</v>
      </c>
      <c r="L457" s="65">
        <v>0.2</v>
      </c>
      <c r="M457" s="65">
        <v>0.2</v>
      </c>
    </row>
    <row r="458" spans="1:13" x14ac:dyDescent="0.2">
      <c r="A458" s="162"/>
      <c r="B458" s="36">
        <v>630</v>
      </c>
      <c r="C458" s="37"/>
      <c r="D458" s="37" t="s">
        <v>491</v>
      </c>
      <c r="E458" s="118">
        <v>0</v>
      </c>
      <c r="F458" s="67"/>
      <c r="G458" s="67"/>
      <c r="H458" s="76"/>
      <c r="I458" s="118">
        <v>0</v>
      </c>
      <c r="J458" s="67">
        <v>0.4</v>
      </c>
      <c r="K458" s="67">
        <v>0.4</v>
      </c>
      <c r="L458" s="65">
        <v>0.4</v>
      </c>
      <c r="M458" s="65">
        <v>0.4</v>
      </c>
    </row>
    <row r="459" spans="1:13" x14ac:dyDescent="0.2">
      <c r="A459" s="162"/>
      <c r="B459" s="36">
        <v>630</v>
      </c>
      <c r="C459" s="37"/>
      <c r="D459" s="37" t="s">
        <v>492</v>
      </c>
      <c r="E459" s="118">
        <v>0</v>
      </c>
      <c r="F459" s="67"/>
      <c r="G459" s="67"/>
      <c r="H459" s="76"/>
      <c r="I459" s="118">
        <v>0</v>
      </c>
      <c r="J459" s="67">
        <v>0.5</v>
      </c>
      <c r="K459" s="67">
        <v>0.5</v>
      </c>
      <c r="L459" s="65">
        <v>0.5</v>
      </c>
      <c r="M459" s="65">
        <v>0.5</v>
      </c>
    </row>
    <row r="460" spans="1:13" x14ac:dyDescent="0.2">
      <c r="A460" s="162"/>
      <c r="B460" s="36">
        <v>630</v>
      </c>
      <c r="C460" s="37"/>
      <c r="D460" s="37" t="s">
        <v>493</v>
      </c>
      <c r="E460" s="118">
        <v>0</v>
      </c>
      <c r="F460" s="67"/>
      <c r="G460" s="67"/>
      <c r="H460" s="76"/>
      <c r="I460" s="118">
        <v>0</v>
      </c>
      <c r="J460" s="67">
        <v>0.4</v>
      </c>
      <c r="K460" s="67">
        <v>0.4</v>
      </c>
      <c r="L460" s="65">
        <v>0.4</v>
      </c>
      <c r="M460" s="65">
        <v>0.4</v>
      </c>
    </row>
    <row r="461" spans="1:13" x14ac:dyDescent="0.2">
      <c r="A461" s="162"/>
      <c r="B461" s="36">
        <v>640</v>
      </c>
      <c r="C461" s="37"/>
      <c r="D461" s="37" t="s">
        <v>494</v>
      </c>
      <c r="E461" s="118">
        <v>0</v>
      </c>
      <c r="F461" s="66"/>
      <c r="G461" s="67"/>
      <c r="H461" s="94"/>
      <c r="I461" s="118">
        <v>0</v>
      </c>
      <c r="J461" s="67">
        <v>0.2</v>
      </c>
      <c r="K461" s="67">
        <v>0.2</v>
      </c>
      <c r="L461" s="65">
        <v>0.2</v>
      </c>
      <c r="M461" s="65">
        <v>0.2</v>
      </c>
    </row>
    <row r="462" spans="1:13" x14ac:dyDescent="0.2">
      <c r="A462" s="162"/>
      <c r="B462" s="84"/>
      <c r="C462" s="37"/>
      <c r="D462" s="84" t="s">
        <v>397</v>
      </c>
      <c r="E462" s="118">
        <v>11.7</v>
      </c>
      <c r="F462" s="67"/>
      <c r="G462" s="67"/>
      <c r="H462" s="76"/>
      <c r="I462" s="118">
        <v>12.1</v>
      </c>
      <c r="J462" s="67">
        <v>12.2</v>
      </c>
      <c r="K462" s="67">
        <v>12.2</v>
      </c>
      <c r="L462" s="65">
        <v>13</v>
      </c>
      <c r="M462" s="65">
        <v>14</v>
      </c>
    </row>
    <row r="463" spans="1:13" x14ac:dyDescent="0.2">
      <c r="A463" s="162"/>
      <c r="B463" s="36" t="s">
        <v>305</v>
      </c>
      <c r="C463" s="37"/>
      <c r="D463" s="36" t="s">
        <v>325</v>
      </c>
      <c r="E463" s="122">
        <f t="shared" ref="E463:M463" si="51">SUM(E464:E467)</f>
        <v>32.700000000000003</v>
      </c>
      <c r="F463" s="122">
        <f t="shared" si="51"/>
        <v>0</v>
      </c>
      <c r="G463" s="122">
        <f t="shared" si="51"/>
        <v>0</v>
      </c>
      <c r="H463" s="122">
        <f t="shared" si="51"/>
        <v>0</v>
      </c>
      <c r="I463" s="122">
        <f t="shared" si="51"/>
        <v>33.4</v>
      </c>
      <c r="J463" s="122">
        <f t="shared" si="51"/>
        <v>39.4</v>
      </c>
      <c r="K463" s="122">
        <f t="shared" si="51"/>
        <v>39.4</v>
      </c>
      <c r="L463" s="65">
        <f t="shared" si="51"/>
        <v>40</v>
      </c>
      <c r="M463" s="65">
        <f t="shared" si="51"/>
        <v>41.5</v>
      </c>
    </row>
    <row r="464" spans="1:13" x14ac:dyDescent="0.2">
      <c r="A464" s="162"/>
      <c r="B464" s="36">
        <v>610</v>
      </c>
      <c r="C464" s="37"/>
      <c r="D464" s="37" t="s">
        <v>184</v>
      </c>
      <c r="E464" s="118">
        <v>23.6</v>
      </c>
      <c r="F464" s="67"/>
      <c r="G464" s="67"/>
      <c r="H464" s="76"/>
      <c r="I464" s="118">
        <v>23.5</v>
      </c>
      <c r="J464" s="67">
        <v>25.1</v>
      </c>
      <c r="K464" s="67">
        <v>25.1</v>
      </c>
      <c r="L464" s="65">
        <v>26</v>
      </c>
      <c r="M464" s="65">
        <v>27</v>
      </c>
    </row>
    <row r="465" spans="1:13" x14ac:dyDescent="0.2">
      <c r="A465" s="162"/>
      <c r="B465" s="36">
        <v>620</v>
      </c>
      <c r="C465" s="37"/>
      <c r="D465" s="37" t="s">
        <v>116</v>
      </c>
      <c r="E465" s="118">
        <v>8.1999999999999993</v>
      </c>
      <c r="F465" s="66"/>
      <c r="G465" s="67"/>
      <c r="H465" s="94"/>
      <c r="I465" s="118">
        <v>8.1999999999999993</v>
      </c>
      <c r="J465" s="67">
        <v>9</v>
      </c>
      <c r="K465" s="67">
        <v>9</v>
      </c>
      <c r="L465" s="65">
        <v>9.5</v>
      </c>
      <c r="M465" s="65">
        <v>10</v>
      </c>
    </row>
    <row r="466" spans="1:13" x14ac:dyDescent="0.2">
      <c r="A466" s="162"/>
      <c r="B466" s="36"/>
      <c r="C466" s="37"/>
      <c r="D466" s="37" t="s">
        <v>463</v>
      </c>
      <c r="E466" s="118"/>
      <c r="F466" s="66"/>
      <c r="G466" s="67"/>
      <c r="H466" s="94"/>
      <c r="I466" s="118"/>
      <c r="J466" s="67">
        <v>0.8</v>
      </c>
      <c r="K466" s="67">
        <v>0.8</v>
      </c>
      <c r="L466" s="65">
        <v>0</v>
      </c>
      <c r="M466" s="65">
        <v>0</v>
      </c>
    </row>
    <row r="467" spans="1:13" x14ac:dyDescent="0.2">
      <c r="A467" s="162"/>
      <c r="B467" s="36">
        <v>630</v>
      </c>
      <c r="C467" s="37"/>
      <c r="D467" s="37" t="s">
        <v>117</v>
      </c>
      <c r="E467" s="118">
        <v>0.9</v>
      </c>
      <c r="F467" s="67"/>
      <c r="G467" s="67"/>
      <c r="H467" s="76"/>
      <c r="I467" s="118">
        <v>1.7</v>
      </c>
      <c r="J467" s="67">
        <v>4.5</v>
      </c>
      <c r="K467" s="67">
        <v>4.5</v>
      </c>
      <c r="L467" s="65">
        <v>4.5</v>
      </c>
      <c r="M467" s="65">
        <v>4.5</v>
      </c>
    </row>
    <row r="468" spans="1:13" x14ac:dyDescent="0.2">
      <c r="A468" s="162"/>
      <c r="B468" s="36" t="s">
        <v>303</v>
      </c>
      <c r="C468" s="37"/>
      <c r="D468" s="36" t="s">
        <v>304</v>
      </c>
      <c r="E468" s="122">
        <f t="shared" ref="E468:M468" si="52">SUM(E469:E472)</f>
        <v>51.599999999999994</v>
      </c>
      <c r="F468" s="122">
        <f t="shared" si="52"/>
        <v>0</v>
      </c>
      <c r="G468" s="122">
        <f t="shared" si="52"/>
        <v>0</v>
      </c>
      <c r="H468" s="122">
        <f t="shared" si="52"/>
        <v>0</v>
      </c>
      <c r="I468" s="122">
        <f t="shared" si="52"/>
        <v>55.1</v>
      </c>
      <c r="J468" s="122">
        <f t="shared" si="52"/>
        <v>56.15</v>
      </c>
      <c r="K468" s="122">
        <f t="shared" si="52"/>
        <v>56.15</v>
      </c>
      <c r="L468" s="65">
        <f t="shared" si="52"/>
        <v>57.35</v>
      </c>
      <c r="M468" s="65">
        <f t="shared" si="52"/>
        <v>58.85</v>
      </c>
    </row>
    <row r="469" spans="1:13" x14ac:dyDescent="0.2">
      <c r="A469" s="162"/>
      <c r="B469" s="36">
        <v>610</v>
      </c>
      <c r="C469" s="37"/>
      <c r="D469" s="37" t="s">
        <v>184</v>
      </c>
      <c r="E469" s="118">
        <v>29.8</v>
      </c>
      <c r="F469" s="67"/>
      <c r="G469" s="67"/>
      <c r="H469" s="76"/>
      <c r="I469" s="118">
        <v>31.7</v>
      </c>
      <c r="J469" s="67">
        <v>32.299999999999997</v>
      </c>
      <c r="K469" s="67">
        <v>32.299999999999997</v>
      </c>
      <c r="L469" s="65">
        <v>33</v>
      </c>
      <c r="M469" s="65">
        <v>34</v>
      </c>
    </row>
    <row r="470" spans="1:13" x14ac:dyDescent="0.2">
      <c r="A470" s="162"/>
      <c r="B470" s="36">
        <v>620</v>
      </c>
      <c r="C470" s="37"/>
      <c r="D470" s="37" t="s">
        <v>116</v>
      </c>
      <c r="E470" s="118">
        <v>10.6</v>
      </c>
      <c r="F470" s="66"/>
      <c r="G470" s="67"/>
      <c r="H470" s="94"/>
      <c r="I470" s="118">
        <v>11.3</v>
      </c>
      <c r="J470" s="67">
        <v>11.5</v>
      </c>
      <c r="K470" s="67">
        <v>11.5</v>
      </c>
      <c r="L470" s="65">
        <v>12</v>
      </c>
      <c r="M470" s="65">
        <v>12.5</v>
      </c>
    </row>
    <row r="471" spans="1:13" x14ac:dyDescent="0.2">
      <c r="A471" s="162"/>
      <c r="B471" s="36">
        <v>630</v>
      </c>
      <c r="C471" s="37"/>
      <c r="D471" s="37" t="s">
        <v>495</v>
      </c>
      <c r="E471" s="118">
        <v>11.2</v>
      </c>
      <c r="F471" s="67"/>
      <c r="G471" s="67"/>
      <c r="H471" s="76"/>
      <c r="I471" s="118">
        <v>12.1</v>
      </c>
      <c r="J471" s="67">
        <v>12.35</v>
      </c>
      <c r="K471" s="67">
        <v>12.35</v>
      </c>
      <c r="L471" s="65">
        <v>12.35</v>
      </c>
      <c r="M471" s="65">
        <v>12.35</v>
      </c>
    </row>
    <row r="472" spans="1:13" hidden="1" x14ac:dyDescent="0.2">
      <c r="A472" s="162"/>
      <c r="B472" s="84"/>
      <c r="C472" s="37"/>
      <c r="D472" s="84"/>
      <c r="E472" s="118"/>
      <c r="F472" s="67"/>
      <c r="G472" s="67"/>
      <c r="H472" s="76"/>
      <c r="I472" s="118"/>
      <c r="J472" s="67"/>
      <c r="K472" s="67"/>
      <c r="L472" s="67"/>
      <c r="M472" s="67"/>
    </row>
    <row r="473" spans="1:13" x14ac:dyDescent="0.2">
      <c r="A473" s="161"/>
      <c r="B473" s="36" t="s">
        <v>204</v>
      </c>
      <c r="C473" s="36"/>
      <c r="D473" s="36" t="s">
        <v>205</v>
      </c>
      <c r="E473" s="122">
        <f t="shared" ref="E473:M473" si="53">SUM(E474+E475)</f>
        <v>0</v>
      </c>
      <c r="F473" s="122">
        <f t="shared" si="53"/>
        <v>0</v>
      </c>
      <c r="G473" s="122">
        <f t="shared" si="53"/>
        <v>0</v>
      </c>
      <c r="H473" s="122">
        <f t="shared" si="53"/>
        <v>0</v>
      </c>
      <c r="I473" s="122">
        <f t="shared" si="53"/>
        <v>10.200000000000001</v>
      </c>
      <c r="J473" s="122">
        <f t="shared" si="53"/>
        <v>0</v>
      </c>
      <c r="K473" s="122">
        <f t="shared" si="53"/>
        <v>0</v>
      </c>
      <c r="L473" s="122">
        <f t="shared" si="53"/>
        <v>0</v>
      </c>
      <c r="M473" s="122">
        <f t="shared" si="53"/>
        <v>0</v>
      </c>
    </row>
    <row r="474" spans="1:13" x14ac:dyDescent="0.2">
      <c r="A474" s="161"/>
      <c r="B474" s="36">
        <v>630</v>
      </c>
      <c r="C474" s="36"/>
      <c r="D474" s="84" t="s">
        <v>275</v>
      </c>
      <c r="E474" s="118">
        <v>0</v>
      </c>
      <c r="F474" s="66"/>
      <c r="G474" s="93"/>
      <c r="H474" s="95"/>
      <c r="I474" s="118">
        <v>9.8000000000000007</v>
      </c>
      <c r="J474" s="65">
        <v>0</v>
      </c>
      <c r="K474" s="65">
        <v>0</v>
      </c>
      <c r="L474" s="65">
        <v>0</v>
      </c>
      <c r="M474" s="65">
        <v>0</v>
      </c>
    </row>
    <row r="475" spans="1:13" x14ac:dyDescent="0.2">
      <c r="A475" s="162"/>
      <c r="B475" s="36">
        <v>640</v>
      </c>
      <c r="C475" s="37"/>
      <c r="D475" s="37" t="s">
        <v>372</v>
      </c>
      <c r="E475" s="118">
        <v>0</v>
      </c>
      <c r="F475" s="67"/>
      <c r="G475" s="67"/>
      <c r="H475" s="76"/>
      <c r="I475" s="118">
        <v>0.4</v>
      </c>
      <c r="J475" s="65">
        <v>0</v>
      </c>
      <c r="K475" s="65">
        <v>0</v>
      </c>
      <c r="L475" s="65">
        <v>0</v>
      </c>
      <c r="M475" s="65">
        <v>0</v>
      </c>
    </row>
    <row r="476" spans="1:13" x14ac:dyDescent="0.2">
      <c r="A476" s="162"/>
      <c r="B476" s="36" t="s">
        <v>206</v>
      </c>
      <c r="C476" s="36"/>
      <c r="D476" s="36" t="s">
        <v>496</v>
      </c>
      <c r="E476" s="122">
        <v>3.8</v>
      </c>
      <c r="F476" s="67"/>
      <c r="G476" s="67"/>
      <c r="H476" s="76"/>
      <c r="I476" s="122">
        <v>3</v>
      </c>
      <c r="J476" s="93">
        <v>3.3</v>
      </c>
      <c r="K476" s="93">
        <v>3.3</v>
      </c>
      <c r="L476" s="93">
        <v>3.3</v>
      </c>
      <c r="M476" s="93">
        <v>3.3</v>
      </c>
    </row>
    <row r="477" spans="1:13" x14ac:dyDescent="0.2">
      <c r="A477" s="162"/>
      <c r="B477" s="36" t="s">
        <v>207</v>
      </c>
      <c r="C477" s="36"/>
      <c r="D477" s="36" t="s">
        <v>208</v>
      </c>
      <c r="E477" s="122">
        <f t="shared" ref="E477:M477" si="54">SUM(E478:E480)</f>
        <v>13.8</v>
      </c>
      <c r="F477" s="122">
        <f t="shared" si="54"/>
        <v>0</v>
      </c>
      <c r="G477" s="122">
        <f t="shared" si="54"/>
        <v>0</v>
      </c>
      <c r="H477" s="122">
        <f t="shared" si="54"/>
        <v>0</v>
      </c>
      <c r="I477" s="122">
        <f t="shared" si="54"/>
        <v>10.8</v>
      </c>
      <c r="J477" s="122">
        <f t="shared" si="54"/>
        <v>0</v>
      </c>
      <c r="K477" s="122">
        <f t="shared" si="54"/>
        <v>0</v>
      </c>
      <c r="L477" s="122">
        <f t="shared" si="54"/>
        <v>0</v>
      </c>
      <c r="M477" s="122">
        <f t="shared" si="54"/>
        <v>0</v>
      </c>
    </row>
    <row r="478" spans="1:13" x14ac:dyDescent="0.2">
      <c r="A478" s="161"/>
      <c r="B478" s="36">
        <v>610</v>
      </c>
      <c r="C478" s="37"/>
      <c r="D478" s="37" t="s">
        <v>184</v>
      </c>
      <c r="E478" s="118">
        <v>8.8000000000000007</v>
      </c>
      <c r="F478" s="74"/>
      <c r="G478" s="74"/>
      <c r="H478" s="75"/>
      <c r="I478" s="118">
        <v>5.5</v>
      </c>
      <c r="J478" s="67">
        <v>0</v>
      </c>
      <c r="K478" s="67">
        <v>0</v>
      </c>
      <c r="L478" s="67">
        <v>0</v>
      </c>
      <c r="M478" s="67">
        <v>0</v>
      </c>
    </row>
    <row r="479" spans="1:13" x14ac:dyDescent="0.2">
      <c r="A479" s="162"/>
      <c r="B479" s="36">
        <v>620</v>
      </c>
      <c r="C479" s="37"/>
      <c r="D479" s="37" t="s">
        <v>116</v>
      </c>
      <c r="E479" s="118">
        <v>3.2</v>
      </c>
      <c r="F479" s="67"/>
      <c r="G479" s="67"/>
      <c r="H479" s="76"/>
      <c r="I479" s="118">
        <v>2.2000000000000002</v>
      </c>
      <c r="J479" s="67">
        <v>0</v>
      </c>
      <c r="K479" s="67">
        <v>0</v>
      </c>
      <c r="L479" s="67">
        <v>0</v>
      </c>
      <c r="M479" s="67">
        <v>0</v>
      </c>
    </row>
    <row r="480" spans="1:13" x14ac:dyDescent="0.2">
      <c r="A480" s="162"/>
      <c r="B480" s="36">
        <v>630</v>
      </c>
      <c r="C480" s="37"/>
      <c r="D480" s="37" t="s">
        <v>117</v>
      </c>
      <c r="E480" s="118">
        <v>1.8</v>
      </c>
      <c r="F480" s="67"/>
      <c r="G480" s="67"/>
      <c r="H480" s="76"/>
      <c r="I480" s="118">
        <v>3.1</v>
      </c>
      <c r="J480" s="67">
        <v>0</v>
      </c>
      <c r="K480" s="67">
        <v>0</v>
      </c>
      <c r="L480" s="67">
        <v>0</v>
      </c>
      <c r="M480" s="67">
        <v>0</v>
      </c>
    </row>
    <row r="481" spans="1:13" x14ac:dyDescent="0.2">
      <c r="A481" s="162"/>
      <c r="B481" s="39" t="s">
        <v>209</v>
      </c>
      <c r="C481" s="39"/>
      <c r="D481" s="39" t="s">
        <v>210</v>
      </c>
      <c r="E481" s="120">
        <f t="shared" ref="E481:M481" si="55">SUM(E482:E485)</f>
        <v>30.9</v>
      </c>
      <c r="F481" s="120">
        <f t="shared" si="55"/>
        <v>0</v>
      </c>
      <c r="G481" s="120">
        <f t="shared" si="55"/>
        <v>0</v>
      </c>
      <c r="H481" s="120">
        <f t="shared" si="55"/>
        <v>0</v>
      </c>
      <c r="I481" s="120">
        <f t="shared" si="55"/>
        <v>27.5</v>
      </c>
      <c r="J481" s="120">
        <f t="shared" si="55"/>
        <v>27.5</v>
      </c>
      <c r="K481" s="120">
        <f t="shared" si="55"/>
        <v>27.5</v>
      </c>
      <c r="L481" s="120">
        <f t="shared" si="55"/>
        <v>27.5</v>
      </c>
      <c r="M481" s="120">
        <f t="shared" si="55"/>
        <v>27.5</v>
      </c>
    </row>
    <row r="482" spans="1:13" x14ac:dyDescent="0.2">
      <c r="A482" s="162"/>
      <c r="B482" s="36">
        <v>610</v>
      </c>
      <c r="C482" s="37"/>
      <c r="D482" s="37" t="s">
        <v>115</v>
      </c>
      <c r="E482" s="118">
        <v>21.3</v>
      </c>
      <c r="F482" s="67"/>
      <c r="G482" s="67"/>
      <c r="H482" s="76"/>
      <c r="I482" s="118">
        <v>18.8</v>
      </c>
      <c r="J482" s="67">
        <v>18.8</v>
      </c>
      <c r="K482" s="67">
        <v>18.8</v>
      </c>
      <c r="L482" s="67">
        <v>18.8</v>
      </c>
      <c r="M482" s="67">
        <v>18.8</v>
      </c>
    </row>
    <row r="483" spans="1:13" x14ac:dyDescent="0.2">
      <c r="A483" s="161"/>
      <c r="B483" s="36">
        <v>620</v>
      </c>
      <c r="C483" s="37"/>
      <c r="D483" s="37" t="s">
        <v>116</v>
      </c>
      <c r="E483" s="118">
        <v>7.2</v>
      </c>
      <c r="F483" s="74"/>
      <c r="G483" s="74"/>
      <c r="H483" s="75"/>
      <c r="I483" s="118">
        <v>6.3</v>
      </c>
      <c r="J483" s="67">
        <v>6.3</v>
      </c>
      <c r="K483" s="67">
        <v>6.3</v>
      </c>
      <c r="L483" s="67">
        <v>6.3</v>
      </c>
      <c r="M483" s="67">
        <v>6.3</v>
      </c>
    </row>
    <row r="484" spans="1:13" x14ac:dyDescent="0.2">
      <c r="A484" s="162"/>
      <c r="B484" s="36">
        <v>630</v>
      </c>
      <c r="C484" s="37"/>
      <c r="D484" s="37" t="s">
        <v>117</v>
      </c>
      <c r="E484" s="118">
        <v>2.4</v>
      </c>
      <c r="F484" s="67"/>
      <c r="G484" s="67"/>
      <c r="H484" s="76"/>
      <c r="I484" s="118">
        <v>2.4</v>
      </c>
      <c r="J484" s="67">
        <v>2.4</v>
      </c>
      <c r="K484" s="67">
        <v>2.4</v>
      </c>
      <c r="L484" s="67">
        <v>2.4</v>
      </c>
      <c r="M484" s="67">
        <v>2.4</v>
      </c>
    </row>
    <row r="485" spans="1:13" hidden="1" x14ac:dyDescent="0.2">
      <c r="A485" s="162"/>
      <c r="B485" s="36">
        <v>642</v>
      </c>
      <c r="C485" s="37"/>
      <c r="D485" s="37" t="s">
        <v>111</v>
      </c>
      <c r="E485" s="118">
        <v>0</v>
      </c>
      <c r="F485" s="67"/>
      <c r="G485" s="67"/>
      <c r="H485" s="76"/>
      <c r="I485" s="118">
        <v>0</v>
      </c>
      <c r="J485" s="67">
        <v>0</v>
      </c>
      <c r="K485" s="67">
        <v>0</v>
      </c>
      <c r="L485" s="67">
        <v>0</v>
      </c>
      <c r="M485" s="67">
        <v>0</v>
      </c>
    </row>
    <row r="486" spans="1:13" x14ac:dyDescent="0.2">
      <c r="A486" s="162"/>
      <c r="B486" s="39" t="s">
        <v>211</v>
      </c>
      <c r="C486" s="39"/>
      <c r="D486" s="39" t="s">
        <v>212</v>
      </c>
      <c r="E486" s="120">
        <f t="shared" ref="E486:M486" si="56">SUM(E487:E494)</f>
        <v>252.4</v>
      </c>
      <c r="F486" s="120">
        <f t="shared" si="56"/>
        <v>2.4</v>
      </c>
      <c r="G486" s="120">
        <f t="shared" si="56"/>
        <v>2.4</v>
      </c>
      <c r="H486" s="120">
        <f t="shared" si="56"/>
        <v>2.4</v>
      </c>
      <c r="I486" s="120">
        <f t="shared" si="56"/>
        <v>152.9</v>
      </c>
      <c r="J486" s="120">
        <f t="shared" si="56"/>
        <v>270.10000000000002</v>
      </c>
      <c r="K486" s="120">
        <f t="shared" si="56"/>
        <v>270.10000000000002</v>
      </c>
      <c r="L486" s="120">
        <f t="shared" si="56"/>
        <v>270.10000000000002</v>
      </c>
      <c r="M486" s="120">
        <f t="shared" si="56"/>
        <v>270.10000000000002</v>
      </c>
    </row>
    <row r="487" spans="1:13" x14ac:dyDescent="0.2">
      <c r="A487" s="162"/>
      <c r="B487" s="36">
        <v>640</v>
      </c>
      <c r="C487" s="37"/>
      <c r="D487" s="37" t="s">
        <v>518</v>
      </c>
      <c r="E487" s="118">
        <v>80</v>
      </c>
      <c r="F487" s="67"/>
      <c r="G487" s="96"/>
      <c r="H487" s="97"/>
      <c r="I487" s="118">
        <v>4.5999999999999996</v>
      </c>
      <c r="J487" s="184">
        <v>0</v>
      </c>
      <c r="K487" s="184">
        <v>0</v>
      </c>
      <c r="L487" s="184">
        <v>0</v>
      </c>
      <c r="M487" s="184">
        <v>0</v>
      </c>
    </row>
    <row r="488" spans="1:13" x14ac:dyDescent="0.2">
      <c r="A488" s="162"/>
      <c r="B488" s="36">
        <v>640</v>
      </c>
      <c r="C488" s="37"/>
      <c r="D488" s="37" t="s">
        <v>352</v>
      </c>
      <c r="E488" s="118">
        <v>6</v>
      </c>
      <c r="F488" s="67"/>
      <c r="G488" s="96"/>
      <c r="H488" s="97"/>
      <c r="I488" s="118">
        <v>9.5</v>
      </c>
      <c r="J488" s="67">
        <v>13.5</v>
      </c>
      <c r="K488" s="67">
        <v>13.5</v>
      </c>
      <c r="L488" s="67">
        <v>13.5</v>
      </c>
      <c r="M488" s="67">
        <v>13.5</v>
      </c>
    </row>
    <row r="489" spans="1:13" x14ac:dyDescent="0.2">
      <c r="A489" s="161"/>
      <c r="B489" s="36">
        <v>640</v>
      </c>
      <c r="C489" s="37"/>
      <c r="D489" s="37" t="s">
        <v>483</v>
      </c>
      <c r="E489" s="118">
        <v>0</v>
      </c>
      <c r="F489" s="67"/>
      <c r="G489" s="67"/>
      <c r="H489" s="76"/>
      <c r="I489" s="118">
        <v>0</v>
      </c>
      <c r="J489" s="67">
        <v>102.4</v>
      </c>
      <c r="K489" s="67">
        <v>102.4</v>
      </c>
      <c r="L489" s="67">
        <v>102.4</v>
      </c>
      <c r="M489" s="67">
        <v>102.4</v>
      </c>
    </row>
    <row r="490" spans="1:13" x14ac:dyDescent="0.2">
      <c r="A490" s="161"/>
      <c r="B490" s="36">
        <v>640</v>
      </c>
      <c r="C490" s="37"/>
      <c r="D490" s="37" t="s">
        <v>393</v>
      </c>
      <c r="E490" s="123">
        <v>19.7</v>
      </c>
      <c r="F490" s="67"/>
      <c r="G490" s="67"/>
      <c r="H490" s="76"/>
      <c r="I490" s="123">
        <v>0</v>
      </c>
      <c r="J490" s="96">
        <v>14</v>
      </c>
      <c r="K490" s="96">
        <v>14</v>
      </c>
      <c r="L490" s="96">
        <v>14</v>
      </c>
      <c r="M490" s="96">
        <v>14</v>
      </c>
    </row>
    <row r="491" spans="1:13" x14ac:dyDescent="0.2">
      <c r="A491" s="162"/>
      <c r="B491" s="36">
        <v>640</v>
      </c>
      <c r="C491" s="37"/>
      <c r="D491" s="37" t="s">
        <v>420</v>
      </c>
      <c r="E491" s="123">
        <v>0</v>
      </c>
      <c r="F491" s="123"/>
      <c r="G491" s="123"/>
      <c r="H491" s="123"/>
      <c r="I491" s="123">
        <v>0.7</v>
      </c>
      <c r="J491" s="123">
        <v>0.9</v>
      </c>
      <c r="K491" s="123">
        <v>0.9</v>
      </c>
      <c r="L491" s="123">
        <v>0.9</v>
      </c>
      <c r="M491" s="123">
        <v>0.9</v>
      </c>
    </row>
    <row r="492" spans="1:13" x14ac:dyDescent="0.2">
      <c r="A492" s="161"/>
      <c r="B492" s="36">
        <v>640</v>
      </c>
      <c r="C492" s="37"/>
      <c r="D492" s="37" t="s">
        <v>350</v>
      </c>
      <c r="E492" s="118">
        <v>0.5</v>
      </c>
      <c r="F492" s="74"/>
      <c r="G492" s="74"/>
      <c r="H492" s="75"/>
      <c r="I492" s="118">
        <v>0.8</v>
      </c>
      <c r="J492" s="67">
        <v>2</v>
      </c>
      <c r="K492" s="67">
        <v>2</v>
      </c>
      <c r="L492" s="67">
        <v>2</v>
      </c>
      <c r="M492" s="67">
        <v>2</v>
      </c>
    </row>
    <row r="493" spans="1:13" x14ac:dyDescent="0.2">
      <c r="A493" s="162"/>
      <c r="B493" s="36">
        <v>640</v>
      </c>
      <c r="C493" s="37"/>
      <c r="D493" s="37" t="s">
        <v>272</v>
      </c>
      <c r="E493" s="67">
        <v>2.7</v>
      </c>
      <c r="F493" s="67">
        <v>2.4</v>
      </c>
      <c r="G493" s="67">
        <v>2.4</v>
      </c>
      <c r="H493" s="67">
        <v>2.4</v>
      </c>
      <c r="I493" s="67">
        <v>2.4</v>
      </c>
      <c r="J493" s="67">
        <v>2.4</v>
      </c>
      <c r="K493" s="67">
        <v>2.4</v>
      </c>
      <c r="L493" s="67">
        <v>2.4</v>
      </c>
      <c r="M493" s="67">
        <v>2.4</v>
      </c>
    </row>
    <row r="494" spans="1:13" x14ac:dyDescent="0.2">
      <c r="A494" s="162"/>
      <c r="B494" s="36">
        <v>640</v>
      </c>
      <c r="C494" s="37"/>
      <c r="D494" s="37" t="s">
        <v>213</v>
      </c>
      <c r="E494" s="118">
        <v>143.5</v>
      </c>
      <c r="F494" s="67"/>
      <c r="G494" s="67"/>
      <c r="H494" s="76"/>
      <c r="I494" s="118">
        <v>134.9</v>
      </c>
      <c r="J494" s="67">
        <v>134.9</v>
      </c>
      <c r="K494" s="67">
        <v>134.9</v>
      </c>
      <c r="L494" s="67">
        <v>134.9</v>
      </c>
      <c r="M494" s="67">
        <v>134.9</v>
      </c>
    </row>
    <row r="495" spans="1:13" x14ac:dyDescent="0.2">
      <c r="A495" s="162"/>
      <c r="B495" s="39"/>
      <c r="C495" s="39"/>
      <c r="D495" s="39" t="s">
        <v>40</v>
      </c>
      <c r="E495" s="120">
        <f>SUM(E496)</f>
        <v>101.49999999999999</v>
      </c>
      <c r="F495" s="120">
        <f t="shared" ref="F495:M495" si="57">SUM(F496)</f>
        <v>0</v>
      </c>
      <c r="G495" s="120">
        <f t="shared" si="57"/>
        <v>0</v>
      </c>
      <c r="H495" s="120">
        <f t="shared" si="57"/>
        <v>0</v>
      </c>
      <c r="I495" s="120">
        <f>SUM(I496)</f>
        <v>205.6</v>
      </c>
      <c r="J495" s="120">
        <f t="shared" si="57"/>
        <v>261.5</v>
      </c>
      <c r="K495" s="120">
        <f t="shared" si="57"/>
        <v>261.5</v>
      </c>
      <c r="L495" s="120">
        <f t="shared" si="57"/>
        <v>264.5</v>
      </c>
      <c r="M495" s="120">
        <f t="shared" si="57"/>
        <v>274.5</v>
      </c>
    </row>
    <row r="496" spans="1:13" x14ac:dyDescent="0.2">
      <c r="A496" s="162"/>
      <c r="B496" s="36" t="s">
        <v>214</v>
      </c>
      <c r="C496" s="36"/>
      <c r="D496" s="36" t="s">
        <v>251</v>
      </c>
      <c r="E496" s="122">
        <f t="shared" ref="E496:M496" si="58">SUM(E497:E501)</f>
        <v>101.49999999999999</v>
      </c>
      <c r="F496" s="118">
        <f t="shared" si="58"/>
        <v>0</v>
      </c>
      <c r="G496" s="118">
        <f t="shared" si="58"/>
        <v>0</v>
      </c>
      <c r="H496" s="118">
        <f t="shared" si="58"/>
        <v>0</v>
      </c>
      <c r="I496" s="122">
        <f t="shared" si="58"/>
        <v>205.6</v>
      </c>
      <c r="J496" s="122">
        <f t="shared" si="58"/>
        <v>261.5</v>
      </c>
      <c r="K496" s="122">
        <f t="shared" si="58"/>
        <v>261.5</v>
      </c>
      <c r="L496" s="122">
        <f t="shared" si="58"/>
        <v>264.5</v>
      </c>
      <c r="M496" s="122">
        <f t="shared" si="58"/>
        <v>274.5</v>
      </c>
    </row>
    <row r="497" spans="1:13" x14ac:dyDescent="0.2">
      <c r="A497" s="162"/>
      <c r="B497" s="36"/>
      <c r="C497" s="44">
        <v>821005</v>
      </c>
      <c r="D497" s="37" t="s">
        <v>430</v>
      </c>
      <c r="E497" s="118">
        <v>71.599999999999994</v>
      </c>
      <c r="F497" s="67"/>
      <c r="G497" s="67"/>
      <c r="H497" s="76"/>
      <c r="I497" s="118">
        <v>70.400000000000006</v>
      </c>
      <c r="J497" s="67">
        <v>119.4</v>
      </c>
      <c r="K497" s="67">
        <v>119.4</v>
      </c>
      <c r="L497" s="67">
        <v>119.4</v>
      </c>
      <c r="M497" s="67">
        <v>119.4</v>
      </c>
    </row>
    <row r="498" spans="1:13" x14ac:dyDescent="0.2">
      <c r="A498" s="162"/>
      <c r="B498" s="36"/>
      <c r="C498" s="44">
        <v>821004</v>
      </c>
      <c r="D498" s="37" t="s">
        <v>429</v>
      </c>
      <c r="E498" s="118">
        <v>0</v>
      </c>
      <c r="F498" s="67"/>
      <c r="G498" s="80"/>
      <c r="H498" s="76"/>
      <c r="I498" s="118">
        <v>110.1</v>
      </c>
      <c r="J498" s="67">
        <v>110.4</v>
      </c>
      <c r="K498" s="67">
        <v>110.4</v>
      </c>
      <c r="L498" s="67">
        <v>110.4</v>
      </c>
      <c r="M498" s="67">
        <v>110.4</v>
      </c>
    </row>
    <row r="499" spans="1:13" x14ac:dyDescent="0.2">
      <c r="A499" s="161"/>
      <c r="B499" s="45" t="s">
        <v>262</v>
      </c>
      <c r="C499" s="44">
        <v>8210051</v>
      </c>
      <c r="D499" s="37" t="s">
        <v>260</v>
      </c>
      <c r="E499" s="118">
        <v>13.6</v>
      </c>
      <c r="F499" s="74"/>
      <c r="G499" s="74"/>
      <c r="H499" s="75"/>
      <c r="I499" s="118">
        <v>17</v>
      </c>
      <c r="J499" s="67">
        <v>23.8</v>
      </c>
      <c r="K499" s="67">
        <v>23.8</v>
      </c>
      <c r="L499" s="65">
        <v>30</v>
      </c>
      <c r="M499" s="65">
        <v>40</v>
      </c>
    </row>
    <row r="500" spans="1:13" x14ac:dyDescent="0.2">
      <c r="A500" s="162"/>
      <c r="B500" s="36"/>
      <c r="C500" s="44">
        <v>8210052</v>
      </c>
      <c r="D500" s="37" t="s">
        <v>261</v>
      </c>
      <c r="E500" s="118">
        <v>4.7</v>
      </c>
      <c r="F500" s="66"/>
      <c r="G500" s="67"/>
      <c r="H500" s="94"/>
      <c r="I500" s="118">
        <v>4.7</v>
      </c>
      <c r="J500" s="67">
        <v>4.7</v>
      </c>
      <c r="K500" s="67">
        <v>4.7</v>
      </c>
      <c r="L500" s="65">
        <v>4.7</v>
      </c>
      <c r="M500" s="65">
        <v>4.7</v>
      </c>
    </row>
    <row r="501" spans="1:13" x14ac:dyDescent="0.2">
      <c r="A501" s="162"/>
      <c r="B501" s="36" t="s">
        <v>444</v>
      </c>
      <c r="C501" s="37">
        <v>8411</v>
      </c>
      <c r="D501" s="37" t="s">
        <v>519</v>
      </c>
      <c r="E501" s="118">
        <v>11.6</v>
      </c>
      <c r="F501" s="67"/>
      <c r="G501" s="67"/>
      <c r="H501" s="76"/>
      <c r="I501" s="118">
        <v>3.4</v>
      </c>
      <c r="J501" s="67">
        <v>3.2</v>
      </c>
      <c r="K501" s="67">
        <v>3.2</v>
      </c>
      <c r="L501" s="65">
        <v>0</v>
      </c>
      <c r="M501" s="65">
        <v>0</v>
      </c>
    </row>
    <row r="502" spans="1:13" x14ac:dyDescent="0.2">
      <c r="A502" s="162"/>
      <c r="B502" s="39"/>
      <c r="C502" s="39"/>
      <c r="D502" s="39" t="s">
        <v>215</v>
      </c>
      <c r="E502" s="120">
        <f t="shared" ref="E502:M502" si="59">SUM(E503+E509+E511+E518+E520+E526+E534+E544+E548+E550+E558+E563)</f>
        <v>184.70000000000002</v>
      </c>
      <c r="F502" s="120">
        <f t="shared" si="59"/>
        <v>0</v>
      </c>
      <c r="G502" s="120">
        <f t="shared" si="59"/>
        <v>0</v>
      </c>
      <c r="H502" s="120">
        <f t="shared" si="59"/>
        <v>0</v>
      </c>
      <c r="I502" s="120">
        <f t="shared" si="59"/>
        <v>116.19999999999999</v>
      </c>
      <c r="J502" s="120">
        <f t="shared" si="59"/>
        <v>2828.9</v>
      </c>
      <c r="K502" s="120">
        <f t="shared" si="59"/>
        <v>2828.9</v>
      </c>
      <c r="L502" s="120">
        <f t="shared" si="59"/>
        <v>459.9</v>
      </c>
      <c r="M502" s="120">
        <f t="shared" si="59"/>
        <v>431.9</v>
      </c>
    </row>
    <row r="503" spans="1:13" x14ac:dyDescent="0.2">
      <c r="A503" s="162"/>
      <c r="B503" s="36" t="s">
        <v>216</v>
      </c>
      <c r="C503" s="36"/>
      <c r="D503" s="36" t="s">
        <v>217</v>
      </c>
      <c r="E503" s="93">
        <f t="shared" ref="E503:J503" si="60">SUM(E504:E508)</f>
        <v>0</v>
      </c>
      <c r="F503" s="93">
        <f t="shared" si="60"/>
        <v>0</v>
      </c>
      <c r="G503" s="93">
        <f t="shared" si="60"/>
        <v>0</v>
      </c>
      <c r="H503" s="93">
        <f t="shared" si="60"/>
        <v>0</v>
      </c>
      <c r="I503" s="93">
        <f t="shared" si="60"/>
        <v>0.8</v>
      </c>
      <c r="J503" s="93">
        <f t="shared" si="60"/>
        <v>104.4</v>
      </c>
      <c r="K503" s="93">
        <f>SUM(K504:K508)</f>
        <v>104.4</v>
      </c>
      <c r="L503" s="93">
        <f>SUM(L504:L508)</f>
        <v>44</v>
      </c>
      <c r="M503" s="93">
        <f>SUM(M504:M508)</f>
        <v>24</v>
      </c>
    </row>
    <row r="504" spans="1:13" x14ac:dyDescent="0.2">
      <c r="A504" s="161"/>
      <c r="B504" s="36"/>
      <c r="C504" s="37">
        <v>711003</v>
      </c>
      <c r="D504" s="37" t="s">
        <v>294</v>
      </c>
      <c r="E504" s="118">
        <v>0</v>
      </c>
      <c r="F504" s="67"/>
      <c r="G504" s="67"/>
      <c r="H504" s="76"/>
      <c r="I504" s="118">
        <v>0</v>
      </c>
      <c r="J504" s="67">
        <v>2.9</v>
      </c>
      <c r="K504" s="67">
        <v>2.9</v>
      </c>
      <c r="L504" s="67">
        <v>0</v>
      </c>
      <c r="M504" s="67">
        <v>0</v>
      </c>
    </row>
    <row r="505" spans="1:13" x14ac:dyDescent="0.2">
      <c r="A505" s="162"/>
      <c r="B505" s="36"/>
      <c r="C505" s="37">
        <v>713002</v>
      </c>
      <c r="D505" s="37" t="s">
        <v>218</v>
      </c>
      <c r="E505" s="118">
        <v>0</v>
      </c>
      <c r="F505" s="67"/>
      <c r="G505" s="67"/>
      <c r="H505" s="76"/>
      <c r="I505" s="118">
        <v>0</v>
      </c>
      <c r="J505" s="67">
        <v>0</v>
      </c>
      <c r="K505" s="67">
        <v>0</v>
      </c>
      <c r="L505" s="67">
        <v>2</v>
      </c>
      <c r="M505" s="67">
        <v>2</v>
      </c>
    </row>
    <row r="506" spans="1:13" x14ac:dyDescent="0.2">
      <c r="A506" s="161"/>
      <c r="B506" s="36"/>
      <c r="C506" s="37">
        <v>713004</v>
      </c>
      <c r="D506" s="37" t="s">
        <v>219</v>
      </c>
      <c r="E506" s="118">
        <v>0</v>
      </c>
      <c r="F506" s="67"/>
      <c r="G506" s="67"/>
      <c r="H506" s="76"/>
      <c r="I506" s="118">
        <v>0.8</v>
      </c>
      <c r="J506" s="67">
        <v>0</v>
      </c>
      <c r="K506" s="67">
        <v>0</v>
      </c>
      <c r="L506" s="67">
        <v>2</v>
      </c>
      <c r="M506" s="67">
        <v>2</v>
      </c>
    </row>
    <row r="507" spans="1:13" x14ac:dyDescent="0.2">
      <c r="A507" s="162"/>
      <c r="B507" s="36"/>
      <c r="C507" s="37">
        <v>717003</v>
      </c>
      <c r="D507" s="37" t="s">
        <v>221</v>
      </c>
      <c r="E507" s="118">
        <v>0</v>
      </c>
      <c r="F507" s="67"/>
      <c r="G507" s="67"/>
      <c r="H507" s="76"/>
      <c r="I507" s="118">
        <v>0</v>
      </c>
      <c r="J507" s="184">
        <v>61.5</v>
      </c>
      <c r="K507" s="184">
        <v>61.5</v>
      </c>
      <c r="L507" s="65">
        <v>20</v>
      </c>
      <c r="M507" s="65">
        <v>10</v>
      </c>
    </row>
    <row r="508" spans="1:13" x14ac:dyDescent="0.2">
      <c r="A508" s="162"/>
      <c r="B508" s="36"/>
      <c r="C508" s="37"/>
      <c r="D508" s="37" t="s">
        <v>500</v>
      </c>
      <c r="E508" s="118">
        <v>0</v>
      </c>
      <c r="F508" s="118"/>
      <c r="G508" s="118"/>
      <c r="H508" s="136"/>
      <c r="I508" s="118">
        <v>0</v>
      </c>
      <c r="J508" s="185">
        <v>40</v>
      </c>
      <c r="K508" s="185">
        <v>40</v>
      </c>
      <c r="L508" s="65">
        <v>20</v>
      </c>
      <c r="M508" s="65">
        <v>10</v>
      </c>
    </row>
    <row r="509" spans="1:13" x14ac:dyDescent="0.2">
      <c r="A509" s="162"/>
      <c r="B509" s="36" t="s">
        <v>127</v>
      </c>
      <c r="C509" s="36"/>
      <c r="D509" s="36" t="s">
        <v>222</v>
      </c>
      <c r="E509" s="122">
        <f>SUM(E510)</f>
        <v>0</v>
      </c>
      <c r="F509" s="122">
        <f t="shared" ref="F509:M509" si="61">SUM(F510)</f>
        <v>0</v>
      </c>
      <c r="G509" s="122">
        <f t="shared" si="61"/>
        <v>0</v>
      </c>
      <c r="H509" s="122">
        <f t="shared" si="61"/>
        <v>0</v>
      </c>
      <c r="I509" s="122">
        <f>SUM(I510)</f>
        <v>0</v>
      </c>
      <c r="J509" s="122">
        <f t="shared" si="61"/>
        <v>0</v>
      </c>
      <c r="K509" s="122">
        <f t="shared" si="61"/>
        <v>0</v>
      </c>
      <c r="L509" s="122">
        <f t="shared" si="61"/>
        <v>0</v>
      </c>
      <c r="M509" s="122">
        <f t="shared" si="61"/>
        <v>0</v>
      </c>
    </row>
    <row r="510" spans="1:13" x14ac:dyDescent="0.2">
      <c r="A510" s="162"/>
      <c r="B510" s="36"/>
      <c r="C510" s="37">
        <v>714001</v>
      </c>
      <c r="D510" s="37" t="s">
        <v>220</v>
      </c>
      <c r="E510" s="118">
        <v>0</v>
      </c>
      <c r="F510" s="67"/>
      <c r="G510" s="67"/>
      <c r="H510" s="76"/>
      <c r="I510" s="118">
        <v>0</v>
      </c>
      <c r="J510" s="67">
        <v>0</v>
      </c>
      <c r="K510" s="67">
        <v>0</v>
      </c>
      <c r="L510" s="67">
        <v>0</v>
      </c>
      <c r="M510" s="67">
        <v>0</v>
      </c>
    </row>
    <row r="511" spans="1:13" x14ac:dyDescent="0.2">
      <c r="A511" s="162"/>
      <c r="B511" s="36" t="s">
        <v>223</v>
      </c>
      <c r="C511" s="36"/>
      <c r="D511" s="36" t="s">
        <v>224</v>
      </c>
      <c r="E511" s="122">
        <f t="shared" ref="E511:M511" si="62">SUM(E512:E517)</f>
        <v>73.7</v>
      </c>
      <c r="F511" s="122">
        <f t="shared" si="62"/>
        <v>0</v>
      </c>
      <c r="G511" s="122">
        <f t="shared" si="62"/>
        <v>0</v>
      </c>
      <c r="H511" s="122">
        <f t="shared" si="62"/>
        <v>0</v>
      </c>
      <c r="I511" s="122">
        <f t="shared" si="62"/>
        <v>3</v>
      </c>
      <c r="J511" s="122">
        <f t="shared" si="62"/>
        <v>130</v>
      </c>
      <c r="K511" s="122">
        <f t="shared" si="62"/>
        <v>130</v>
      </c>
      <c r="L511" s="122">
        <f t="shared" si="62"/>
        <v>60</v>
      </c>
      <c r="M511" s="122">
        <f t="shared" si="62"/>
        <v>30</v>
      </c>
    </row>
    <row r="512" spans="1:13" x14ac:dyDescent="0.2">
      <c r="A512" s="162"/>
      <c r="B512" s="36"/>
      <c r="C512" s="37">
        <v>715</v>
      </c>
      <c r="D512" s="37" t="s">
        <v>273</v>
      </c>
      <c r="E512" s="118">
        <v>0</v>
      </c>
      <c r="F512" s="67"/>
      <c r="G512" s="67"/>
      <c r="H512" s="76"/>
      <c r="I512" s="118">
        <v>0</v>
      </c>
      <c r="J512" s="67">
        <v>0</v>
      </c>
      <c r="K512" s="67">
        <v>0</v>
      </c>
      <c r="L512" s="67">
        <v>0</v>
      </c>
      <c r="M512" s="67">
        <v>0</v>
      </c>
    </row>
    <row r="513" spans="1:13" x14ac:dyDescent="0.2">
      <c r="A513" s="162"/>
      <c r="B513" s="36"/>
      <c r="C513" s="37">
        <v>717</v>
      </c>
      <c r="D513" s="37" t="s">
        <v>536</v>
      </c>
      <c r="E513" s="118">
        <v>65.2</v>
      </c>
      <c r="F513" s="67"/>
      <c r="G513" s="67"/>
      <c r="H513" s="76"/>
      <c r="I513" s="118">
        <v>0</v>
      </c>
      <c r="J513" s="67">
        <v>30</v>
      </c>
      <c r="K513" s="67">
        <v>30</v>
      </c>
      <c r="L513" s="67">
        <v>30</v>
      </c>
      <c r="M513" s="67">
        <v>0</v>
      </c>
    </row>
    <row r="514" spans="1:13" x14ac:dyDescent="0.2">
      <c r="A514" s="162"/>
      <c r="B514" s="36"/>
      <c r="C514" s="37">
        <v>716</v>
      </c>
      <c r="D514" s="37" t="s">
        <v>359</v>
      </c>
      <c r="E514" s="118">
        <v>8.5</v>
      </c>
      <c r="F514" s="67"/>
      <c r="G514" s="67"/>
      <c r="H514" s="76"/>
      <c r="I514" s="118">
        <v>3</v>
      </c>
      <c r="J514" s="67">
        <v>0</v>
      </c>
      <c r="K514" s="67">
        <v>0</v>
      </c>
      <c r="L514" s="67">
        <v>0</v>
      </c>
      <c r="M514" s="67">
        <v>0</v>
      </c>
    </row>
    <row r="515" spans="1:13" x14ac:dyDescent="0.2">
      <c r="A515" s="162"/>
      <c r="B515" s="36"/>
      <c r="C515" s="37"/>
      <c r="D515" s="37" t="s">
        <v>527</v>
      </c>
      <c r="E515" s="118">
        <v>0</v>
      </c>
      <c r="F515" s="67"/>
      <c r="G515" s="67"/>
      <c r="H515" s="76"/>
      <c r="I515" s="118">
        <v>0</v>
      </c>
      <c r="J515" s="67">
        <v>5</v>
      </c>
      <c r="K515" s="67">
        <v>5</v>
      </c>
      <c r="L515" s="67">
        <v>30</v>
      </c>
      <c r="M515" s="67">
        <v>30</v>
      </c>
    </row>
    <row r="516" spans="1:13" x14ac:dyDescent="0.2">
      <c r="A516" s="162"/>
      <c r="B516" s="36"/>
      <c r="C516" s="37"/>
      <c r="D516" s="37" t="s">
        <v>464</v>
      </c>
      <c r="E516" s="118">
        <v>0</v>
      </c>
      <c r="F516" s="67"/>
      <c r="G516" s="67"/>
      <c r="H516" s="76"/>
      <c r="I516" s="118">
        <v>0</v>
      </c>
      <c r="J516" s="67">
        <v>10</v>
      </c>
      <c r="K516" s="67">
        <v>10</v>
      </c>
      <c r="L516" s="67">
        <v>0</v>
      </c>
      <c r="M516" s="67">
        <v>0</v>
      </c>
    </row>
    <row r="517" spans="1:13" x14ac:dyDescent="0.2">
      <c r="A517" s="162"/>
      <c r="B517" s="36"/>
      <c r="C517" s="37">
        <v>71700223</v>
      </c>
      <c r="D517" s="37" t="s">
        <v>344</v>
      </c>
      <c r="E517" s="118">
        <v>0</v>
      </c>
      <c r="F517" s="67"/>
      <c r="G517" s="67"/>
      <c r="H517" s="76"/>
      <c r="I517" s="118">
        <v>0</v>
      </c>
      <c r="J517" s="65">
        <v>85</v>
      </c>
      <c r="K517" s="65">
        <v>85</v>
      </c>
      <c r="L517" s="65">
        <v>0</v>
      </c>
      <c r="M517" s="65">
        <v>0</v>
      </c>
    </row>
    <row r="518" spans="1:13" x14ac:dyDescent="0.2">
      <c r="A518" s="162"/>
      <c r="B518" s="36" t="s">
        <v>225</v>
      </c>
      <c r="C518" s="36"/>
      <c r="D518" s="36" t="s">
        <v>226</v>
      </c>
      <c r="E518" s="122">
        <f t="shared" ref="E518:M518" si="63">SUM(E519:E519)</f>
        <v>0</v>
      </c>
      <c r="F518" s="122">
        <f t="shared" si="63"/>
        <v>0</v>
      </c>
      <c r="G518" s="122">
        <f t="shared" si="63"/>
        <v>0</v>
      </c>
      <c r="H518" s="122">
        <f t="shared" si="63"/>
        <v>0</v>
      </c>
      <c r="I518" s="122">
        <f t="shared" si="63"/>
        <v>2.4</v>
      </c>
      <c r="J518" s="122">
        <f t="shared" si="63"/>
        <v>814.2</v>
      </c>
      <c r="K518" s="122">
        <f t="shared" si="63"/>
        <v>814.2</v>
      </c>
      <c r="L518" s="122">
        <f t="shared" si="63"/>
        <v>0</v>
      </c>
      <c r="M518" s="122">
        <f t="shared" si="63"/>
        <v>0</v>
      </c>
    </row>
    <row r="519" spans="1:13" x14ac:dyDescent="0.2">
      <c r="A519" s="162"/>
      <c r="B519" s="36"/>
      <c r="C519" s="37">
        <v>716</v>
      </c>
      <c r="D519" s="37" t="s">
        <v>421</v>
      </c>
      <c r="E519" s="118">
        <v>0</v>
      </c>
      <c r="F519" s="67"/>
      <c r="G519" s="67"/>
      <c r="H519" s="76"/>
      <c r="I519" s="118">
        <v>2.4</v>
      </c>
      <c r="J519" s="67">
        <v>814.2</v>
      </c>
      <c r="K519" s="67">
        <v>814.2</v>
      </c>
      <c r="L519" s="67">
        <v>0</v>
      </c>
      <c r="M519" s="67">
        <v>0</v>
      </c>
    </row>
    <row r="520" spans="1:13" x14ac:dyDescent="0.2">
      <c r="A520" s="162"/>
      <c r="B520" s="36" t="s">
        <v>155</v>
      </c>
      <c r="C520" s="36"/>
      <c r="D520" s="36" t="s">
        <v>277</v>
      </c>
      <c r="E520" s="122">
        <f t="shared" ref="E520:M520" si="64">SUM(E522:E525)</f>
        <v>2.2000000000000002</v>
      </c>
      <c r="F520" s="122">
        <f t="shared" si="64"/>
        <v>0</v>
      </c>
      <c r="G520" s="122">
        <f t="shared" si="64"/>
        <v>0</v>
      </c>
      <c r="H520" s="122">
        <f t="shared" si="64"/>
        <v>0</v>
      </c>
      <c r="I520" s="122">
        <f t="shared" si="64"/>
        <v>0</v>
      </c>
      <c r="J520" s="122">
        <f t="shared" si="64"/>
        <v>5.8</v>
      </c>
      <c r="K520" s="122">
        <f t="shared" si="64"/>
        <v>5.8</v>
      </c>
      <c r="L520" s="122">
        <f t="shared" si="64"/>
        <v>3</v>
      </c>
      <c r="M520" s="122">
        <f t="shared" si="64"/>
        <v>3</v>
      </c>
    </row>
    <row r="521" spans="1:13" hidden="1" x14ac:dyDescent="0.2">
      <c r="A521" s="162"/>
      <c r="B521" s="36"/>
      <c r="C521" s="84">
        <v>713004</v>
      </c>
      <c r="D521" s="84" t="s">
        <v>371</v>
      </c>
      <c r="E521" s="118">
        <v>0</v>
      </c>
      <c r="F521" s="67"/>
      <c r="G521" s="67"/>
      <c r="H521" s="76"/>
      <c r="I521" s="118">
        <v>0</v>
      </c>
      <c r="J521" s="67"/>
      <c r="K521" s="67"/>
      <c r="L521" s="67"/>
      <c r="M521" s="67"/>
    </row>
    <row r="522" spans="1:13" hidden="1" x14ac:dyDescent="0.2">
      <c r="A522" s="162"/>
      <c r="B522" s="36"/>
      <c r="C522" s="37">
        <v>7170011</v>
      </c>
      <c r="D522" s="37" t="s">
        <v>227</v>
      </c>
      <c r="E522" s="118">
        <v>0</v>
      </c>
      <c r="F522" s="67"/>
      <c r="G522" s="67"/>
      <c r="H522" s="76"/>
      <c r="I522" s="118">
        <v>0</v>
      </c>
      <c r="J522" s="67"/>
      <c r="K522" s="67"/>
      <c r="L522" s="67"/>
      <c r="M522" s="67"/>
    </row>
    <row r="523" spans="1:13" hidden="1" x14ac:dyDescent="0.2">
      <c r="A523" s="162"/>
      <c r="B523" s="36"/>
      <c r="C523" s="37">
        <v>7170012</v>
      </c>
      <c r="D523" s="37" t="s">
        <v>274</v>
      </c>
      <c r="E523" s="118">
        <v>0</v>
      </c>
      <c r="F523" s="67"/>
      <c r="G523" s="67"/>
      <c r="H523" s="86"/>
      <c r="I523" s="118">
        <v>0</v>
      </c>
      <c r="J523" s="67"/>
      <c r="K523" s="67"/>
      <c r="L523" s="67"/>
      <c r="M523" s="67"/>
    </row>
    <row r="524" spans="1:13" x14ac:dyDescent="0.2">
      <c r="A524" s="162"/>
      <c r="B524" s="36"/>
      <c r="C524" s="37">
        <v>7170016</v>
      </c>
      <c r="D524" s="37" t="s">
        <v>525</v>
      </c>
      <c r="E524" s="118">
        <v>2.2000000000000002</v>
      </c>
      <c r="F524" s="66"/>
      <c r="G524" s="67"/>
      <c r="H524" s="98"/>
      <c r="I524" s="118">
        <v>0</v>
      </c>
      <c r="J524" s="67">
        <v>3</v>
      </c>
      <c r="K524" s="67">
        <v>3</v>
      </c>
      <c r="L524" s="67">
        <v>3</v>
      </c>
      <c r="M524" s="67">
        <v>3</v>
      </c>
    </row>
    <row r="525" spans="1:13" x14ac:dyDescent="0.2">
      <c r="A525" s="162"/>
      <c r="B525" s="36"/>
      <c r="C525" s="37">
        <v>7170017</v>
      </c>
      <c r="D525" s="37" t="s">
        <v>328</v>
      </c>
      <c r="E525" s="118">
        <v>0</v>
      </c>
      <c r="F525" s="67"/>
      <c r="G525" s="67"/>
      <c r="H525" s="86"/>
      <c r="I525" s="118">
        <v>0</v>
      </c>
      <c r="J525" s="67">
        <v>2.8</v>
      </c>
      <c r="K525" s="67">
        <v>2.8</v>
      </c>
      <c r="L525" s="67">
        <v>0</v>
      </c>
      <c r="M525" s="67">
        <v>0</v>
      </c>
    </row>
    <row r="526" spans="1:13" x14ac:dyDescent="0.2">
      <c r="A526" s="162"/>
      <c r="B526" s="36" t="s">
        <v>267</v>
      </c>
      <c r="C526" s="36"/>
      <c r="D526" s="36" t="s">
        <v>268</v>
      </c>
      <c r="E526" s="122">
        <f t="shared" ref="E526:M526" si="65">SUM(E527:E533)</f>
        <v>3</v>
      </c>
      <c r="F526" s="122">
        <f t="shared" si="65"/>
        <v>0</v>
      </c>
      <c r="G526" s="122">
        <f t="shared" si="65"/>
        <v>0</v>
      </c>
      <c r="H526" s="122">
        <f t="shared" si="65"/>
        <v>0</v>
      </c>
      <c r="I526" s="122">
        <f t="shared" si="65"/>
        <v>21.2</v>
      </c>
      <c r="J526" s="93">
        <f t="shared" si="65"/>
        <v>53.599999999999994</v>
      </c>
      <c r="K526" s="93">
        <f t="shared" si="65"/>
        <v>53.599999999999994</v>
      </c>
      <c r="L526" s="93">
        <f t="shared" si="65"/>
        <v>51</v>
      </c>
      <c r="M526" s="93">
        <f t="shared" si="65"/>
        <v>51</v>
      </c>
    </row>
    <row r="527" spans="1:13" x14ac:dyDescent="0.2">
      <c r="A527" s="162"/>
      <c r="B527" s="36"/>
      <c r="C527" s="37">
        <v>7170011</v>
      </c>
      <c r="D527" s="37" t="s">
        <v>314</v>
      </c>
      <c r="E527" s="118">
        <v>0</v>
      </c>
      <c r="F527" s="118"/>
      <c r="G527" s="118"/>
      <c r="H527" s="118"/>
      <c r="I527" s="118">
        <v>0</v>
      </c>
      <c r="J527" s="118">
        <v>5.5</v>
      </c>
      <c r="K527" s="118">
        <v>5.5</v>
      </c>
      <c r="L527" s="118">
        <v>0</v>
      </c>
      <c r="M527" s="118">
        <v>0</v>
      </c>
    </row>
    <row r="528" spans="1:13" x14ac:dyDescent="0.2">
      <c r="A528" s="162"/>
      <c r="B528" s="36"/>
      <c r="C528" s="37">
        <v>7170012</v>
      </c>
      <c r="D528" s="37" t="s">
        <v>315</v>
      </c>
      <c r="E528" s="118">
        <v>3</v>
      </c>
      <c r="F528" s="118"/>
      <c r="G528" s="118"/>
      <c r="H528" s="118"/>
      <c r="I528" s="118">
        <v>20.399999999999999</v>
      </c>
      <c r="J528" s="118">
        <v>0</v>
      </c>
      <c r="K528" s="118">
        <v>0</v>
      </c>
      <c r="L528" s="118">
        <v>0</v>
      </c>
      <c r="M528" s="118">
        <v>0</v>
      </c>
    </row>
    <row r="529" spans="1:13" x14ac:dyDescent="0.2">
      <c r="A529" s="161"/>
      <c r="B529" s="36"/>
      <c r="C529" s="44">
        <v>717001</v>
      </c>
      <c r="D529" s="37" t="s">
        <v>323</v>
      </c>
      <c r="E529" s="118">
        <v>0</v>
      </c>
      <c r="F529" s="67"/>
      <c r="G529" s="67"/>
      <c r="H529" s="76"/>
      <c r="I529" s="118">
        <v>0</v>
      </c>
      <c r="J529" s="67">
        <v>13.6</v>
      </c>
      <c r="K529" s="67">
        <v>13.6</v>
      </c>
      <c r="L529" s="67">
        <v>27</v>
      </c>
      <c r="M529" s="67">
        <v>27</v>
      </c>
    </row>
    <row r="530" spans="1:13" x14ac:dyDescent="0.2">
      <c r="A530" s="162"/>
      <c r="B530" s="36"/>
      <c r="C530" s="44">
        <v>717001</v>
      </c>
      <c r="D530" s="37" t="s">
        <v>324</v>
      </c>
      <c r="E530" s="118">
        <v>0</v>
      </c>
      <c r="F530" s="66"/>
      <c r="G530" s="67"/>
      <c r="H530" s="94"/>
      <c r="I530" s="118">
        <v>0</v>
      </c>
      <c r="J530" s="67">
        <v>10.7</v>
      </c>
      <c r="K530" s="67">
        <v>10.7</v>
      </c>
      <c r="L530" s="67">
        <v>0</v>
      </c>
      <c r="M530" s="67">
        <v>0</v>
      </c>
    </row>
    <row r="531" spans="1:13" x14ac:dyDescent="0.2">
      <c r="A531" s="162"/>
      <c r="B531" s="36"/>
      <c r="C531" s="44"/>
      <c r="D531" s="37" t="s">
        <v>465</v>
      </c>
      <c r="E531" s="118">
        <v>0</v>
      </c>
      <c r="F531" s="66"/>
      <c r="G531" s="67"/>
      <c r="H531" s="94"/>
      <c r="I531" s="118">
        <v>0</v>
      </c>
      <c r="J531" s="67">
        <v>3</v>
      </c>
      <c r="K531" s="67">
        <v>3</v>
      </c>
      <c r="L531" s="67">
        <v>4</v>
      </c>
      <c r="M531" s="67">
        <v>4</v>
      </c>
    </row>
    <row r="532" spans="1:13" x14ac:dyDescent="0.2">
      <c r="A532" s="162"/>
      <c r="B532" s="36"/>
      <c r="C532" s="37">
        <v>7161</v>
      </c>
      <c r="D532" s="37" t="s">
        <v>341</v>
      </c>
      <c r="E532" s="118">
        <v>0</v>
      </c>
      <c r="F532" s="67"/>
      <c r="G532" s="67"/>
      <c r="H532" s="76"/>
      <c r="I532" s="118">
        <v>0.8</v>
      </c>
      <c r="J532" s="67">
        <v>14.4</v>
      </c>
      <c r="K532" s="67">
        <v>14.4</v>
      </c>
      <c r="L532" s="67">
        <v>20</v>
      </c>
      <c r="M532" s="67">
        <v>20</v>
      </c>
    </row>
    <row r="533" spans="1:13" x14ac:dyDescent="0.2">
      <c r="A533" s="162"/>
      <c r="B533" s="36"/>
      <c r="C533" s="37">
        <v>717</v>
      </c>
      <c r="D533" s="37" t="s">
        <v>373</v>
      </c>
      <c r="E533" s="118">
        <v>0</v>
      </c>
      <c r="F533" s="67"/>
      <c r="G533" s="67"/>
      <c r="H533" s="76"/>
      <c r="I533" s="118">
        <v>0</v>
      </c>
      <c r="J533" s="67">
        <v>6.4</v>
      </c>
      <c r="K533" s="67">
        <v>6.4</v>
      </c>
      <c r="L533" s="67">
        <v>0</v>
      </c>
      <c r="M533" s="67">
        <v>0</v>
      </c>
    </row>
    <row r="534" spans="1:13" x14ac:dyDescent="0.2">
      <c r="A534" s="162"/>
      <c r="B534" s="36" t="s">
        <v>228</v>
      </c>
      <c r="C534" s="36"/>
      <c r="D534" s="36" t="s">
        <v>229</v>
      </c>
      <c r="E534" s="122">
        <f t="shared" ref="E534:M534" si="66">SUM(E535:E543)</f>
        <v>76.599999999999994</v>
      </c>
      <c r="F534" s="122">
        <f t="shared" si="66"/>
        <v>0</v>
      </c>
      <c r="G534" s="122">
        <f t="shared" si="66"/>
        <v>0</v>
      </c>
      <c r="H534" s="122">
        <f t="shared" si="66"/>
        <v>0</v>
      </c>
      <c r="I534" s="122">
        <f t="shared" si="66"/>
        <v>47.2</v>
      </c>
      <c r="J534" s="122">
        <f t="shared" si="66"/>
        <v>89.9</v>
      </c>
      <c r="K534" s="122">
        <f t="shared" si="66"/>
        <v>89.9</v>
      </c>
      <c r="L534" s="122">
        <f t="shared" si="66"/>
        <v>171.9</v>
      </c>
      <c r="M534" s="122">
        <f t="shared" si="66"/>
        <v>203.9</v>
      </c>
    </row>
    <row r="535" spans="1:13" x14ac:dyDescent="0.2">
      <c r="A535" s="162"/>
      <c r="B535" s="36"/>
      <c r="C535" s="37">
        <v>7170024</v>
      </c>
      <c r="D535" s="37" t="s">
        <v>502</v>
      </c>
      <c r="E535" s="118">
        <v>30.3</v>
      </c>
      <c r="F535" s="67"/>
      <c r="G535" s="67"/>
      <c r="H535" s="86"/>
      <c r="I535" s="118">
        <v>47.2</v>
      </c>
      <c r="J535" s="67">
        <v>48.9</v>
      </c>
      <c r="K535" s="67">
        <v>48.9</v>
      </c>
      <c r="L535" s="67">
        <v>48.9</v>
      </c>
      <c r="M535" s="67">
        <v>48.9</v>
      </c>
    </row>
    <row r="536" spans="1:13" x14ac:dyDescent="0.2">
      <c r="A536" s="162"/>
      <c r="B536" s="36"/>
      <c r="C536" s="37">
        <v>713005</v>
      </c>
      <c r="D536" s="37" t="s">
        <v>230</v>
      </c>
      <c r="E536" s="118">
        <v>1.7</v>
      </c>
      <c r="F536" s="67"/>
      <c r="G536" s="67"/>
      <c r="H536" s="76"/>
      <c r="I536" s="118">
        <v>0</v>
      </c>
      <c r="J536" s="67">
        <v>20.8</v>
      </c>
      <c r="K536" s="67">
        <v>20.8</v>
      </c>
      <c r="L536" s="67">
        <v>18</v>
      </c>
      <c r="M536" s="67">
        <v>0</v>
      </c>
    </row>
    <row r="537" spans="1:13" x14ac:dyDescent="0.2">
      <c r="A537" s="162"/>
      <c r="B537" s="36"/>
      <c r="C537" s="37">
        <v>713004</v>
      </c>
      <c r="D537" s="37" t="s">
        <v>497</v>
      </c>
      <c r="E537" s="118">
        <v>0</v>
      </c>
      <c r="F537" s="67"/>
      <c r="G537" s="67"/>
      <c r="H537" s="76"/>
      <c r="I537" s="118">
        <v>0</v>
      </c>
      <c r="J537" s="67">
        <v>3</v>
      </c>
      <c r="K537" s="67">
        <v>3</v>
      </c>
      <c r="L537" s="67">
        <v>0</v>
      </c>
      <c r="M537" s="67">
        <v>0</v>
      </c>
    </row>
    <row r="538" spans="1:13" x14ac:dyDescent="0.2">
      <c r="A538" s="162"/>
      <c r="B538" s="36"/>
      <c r="C538" s="37">
        <v>716</v>
      </c>
      <c r="D538" s="37" t="s">
        <v>366</v>
      </c>
      <c r="E538" s="118">
        <v>0</v>
      </c>
      <c r="F538" s="67"/>
      <c r="G538" s="67"/>
      <c r="H538" s="76"/>
      <c r="I538" s="118">
        <v>0</v>
      </c>
      <c r="J538" s="67">
        <v>5</v>
      </c>
      <c r="K538" s="67">
        <v>5</v>
      </c>
      <c r="L538" s="67">
        <v>5</v>
      </c>
      <c r="M538" s="67">
        <v>5</v>
      </c>
    </row>
    <row r="539" spans="1:13" x14ac:dyDescent="0.2">
      <c r="A539" s="162"/>
      <c r="B539" s="36"/>
      <c r="C539" s="37"/>
      <c r="D539" s="37" t="s">
        <v>466</v>
      </c>
      <c r="E539" s="118">
        <v>0</v>
      </c>
      <c r="F539" s="67"/>
      <c r="G539" s="67"/>
      <c r="H539" s="76"/>
      <c r="I539" s="118">
        <v>0</v>
      </c>
      <c r="J539" s="67">
        <v>10</v>
      </c>
      <c r="K539" s="67">
        <v>10</v>
      </c>
      <c r="L539" s="67">
        <v>0</v>
      </c>
      <c r="M539" s="67">
        <v>0</v>
      </c>
    </row>
    <row r="540" spans="1:13" x14ac:dyDescent="0.2">
      <c r="A540" s="162"/>
      <c r="B540" s="36"/>
      <c r="C540" s="37">
        <v>716</v>
      </c>
      <c r="D540" s="37" t="s">
        <v>276</v>
      </c>
      <c r="E540" s="118">
        <v>3</v>
      </c>
      <c r="F540" s="89"/>
      <c r="G540" s="67"/>
      <c r="H540" s="76"/>
      <c r="I540" s="118">
        <v>0</v>
      </c>
      <c r="J540" s="67">
        <v>2.2000000000000002</v>
      </c>
      <c r="K540" s="67">
        <v>2.2000000000000002</v>
      </c>
      <c r="L540" s="67">
        <v>0</v>
      </c>
      <c r="M540" s="67">
        <v>0</v>
      </c>
    </row>
    <row r="541" spans="1:13" x14ac:dyDescent="0.2">
      <c r="A541" s="161"/>
      <c r="B541" s="36"/>
      <c r="C541" s="37" t="s">
        <v>342</v>
      </c>
      <c r="D541" s="37" t="s">
        <v>231</v>
      </c>
      <c r="E541" s="118">
        <v>7</v>
      </c>
      <c r="F541" s="89"/>
      <c r="G541" s="67"/>
      <c r="H541" s="76"/>
      <c r="I541" s="118">
        <v>0</v>
      </c>
      <c r="J541" s="67">
        <v>0</v>
      </c>
      <c r="K541" s="67">
        <v>0</v>
      </c>
      <c r="L541" s="67">
        <v>0</v>
      </c>
      <c r="M541" s="67">
        <v>0</v>
      </c>
    </row>
    <row r="542" spans="1:13" x14ac:dyDescent="0.2">
      <c r="A542" s="162"/>
      <c r="B542" s="36"/>
      <c r="C542" s="37"/>
      <c r="D542" s="37" t="s">
        <v>520</v>
      </c>
      <c r="E542" s="118">
        <v>30.8</v>
      </c>
      <c r="F542" s="89"/>
      <c r="G542" s="67"/>
      <c r="H542" s="76"/>
      <c r="I542" s="118">
        <v>0</v>
      </c>
      <c r="J542" s="67">
        <v>0</v>
      </c>
      <c r="K542" s="67">
        <v>0</v>
      </c>
      <c r="L542" s="67">
        <v>0</v>
      </c>
      <c r="M542" s="67">
        <v>0</v>
      </c>
    </row>
    <row r="543" spans="1:13" x14ac:dyDescent="0.2">
      <c r="A543" s="161"/>
      <c r="B543" s="36"/>
      <c r="C543" s="37"/>
      <c r="D543" s="37" t="s">
        <v>528</v>
      </c>
      <c r="E543" s="118">
        <v>3.8</v>
      </c>
      <c r="F543" s="66"/>
      <c r="G543" s="67"/>
      <c r="H543" s="94"/>
      <c r="I543" s="118">
        <v>0</v>
      </c>
      <c r="J543" s="67">
        <v>0</v>
      </c>
      <c r="K543" s="67">
        <v>0</v>
      </c>
      <c r="L543" s="65">
        <v>100</v>
      </c>
      <c r="M543" s="65">
        <v>150</v>
      </c>
    </row>
    <row r="544" spans="1:13" x14ac:dyDescent="0.2">
      <c r="A544" s="161"/>
      <c r="B544" s="36" t="s">
        <v>540</v>
      </c>
      <c r="C544" s="36"/>
      <c r="D544" s="36" t="s">
        <v>233</v>
      </c>
      <c r="E544" s="122">
        <f t="shared" ref="E544:M544" si="67">SUM(E545:E547)</f>
        <v>0.8</v>
      </c>
      <c r="F544" s="122">
        <f t="shared" si="67"/>
        <v>0</v>
      </c>
      <c r="G544" s="122">
        <f t="shared" si="67"/>
        <v>0</v>
      </c>
      <c r="H544" s="122">
        <f t="shared" si="67"/>
        <v>0</v>
      </c>
      <c r="I544" s="122">
        <f t="shared" si="67"/>
        <v>16.8</v>
      </c>
      <c r="J544" s="122">
        <f t="shared" si="67"/>
        <v>40</v>
      </c>
      <c r="K544" s="122">
        <f t="shared" si="67"/>
        <v>40</v>
      </c>
      <c r="L544" s="122">
        <f t="shared" si="67"/>
        <v>40</v>
      </c>
      <c r="M544" s="122">
        <f t="shared" si="67"/>
        <v>30</v>
      </c>
    </row>
    <row r="545" spans="1:13" x14ac:dyDescent="0.2">
      <c r="A545" s="162"/>
      <c r="B545" s="79"/>
      <c r="C545" s="37">
        <v>716</v>
      </c>
      <c r="D545" s="37" t="s">
        <v>343</v>
      </c>
      <c r="E545" s="118">
        <v>0</v>
      </c>
      <c r="F545" s="89"/>
      <c r="G545" s="67"/>
      <c r="H545" s="83"/>
      <c r="I545" s="118">
        <v>16.8</v>
      </c>
      <c r="J545" s="67">
        <v>0</v>
      </c>
      <c r="K545" s="67">
        <v>0</v>
      </c>
      <c r="L545" s="67">
        <v>0</v>
      </c>
      <c r="M545" s="67">
        <v>0</v>
      </c>
    </row>
    <row r="546" spans="1:13" x14ac:dyDescent="0.2">
      <c r="A546" s="162"/>
      <c r="B546" s="36"/>
      <c r="C546" s="37">
        <v>7170022</v>
      </c>
      <c r="D546" s="37" t="s">
        <v>234</v>
      </c>
      <c r="E546" s="118">
        <v>0.8</v>
      </c>
      <c r="F546" s="89"/>
      <c r="G546" s="67"/>
      <c r="H546" s="83"/>
      <c r="I546" s="118">
        <v>0</v>
      </c>
      <c r="J546" s="67">
        <v>30</v>
      </c>
      <c r="K546" s="67">
        <v>30</v>
      </c>
      <c r="L546" s="67">
        <v>30</v>
      </c>
      <c r="M546" s="67">
        <v>30</v>
      </c>
    </row>
    <row r="547" spans="1:13" x14ac:dyDescent="0.2">
      <c r="A547" s="162"/>
      <c r="B547" s="36"/>
      <c r="C547" s="37"/>
      <c r="D547" s="37" t="s">
        <v>467</v>
      </c>
      <c r="E547" s="118">
        <v>0</v>
      </c>
      <c r="F547" s="139"/>
      <c r="G547" s="118"/>
      <c r="H547" s="135"/>
      <c r="I547" s="118">
        <v>0</v>
      </c>
      <c r="J547" s="118">
        <v>10</v>
      </c>
      <c r="K547" s="118">
        <v>10</v>
      </c>
      <c r="L547" s="118">
        <v>10</v>
      </c>
      <c r="M547" s="118">
        <v>0</v>
      </c>
    </row>
    <row r="548" spans="1:13" x14ac:dyDescent="0.2">
      <c r="A548" s="162"/>
      <c r="B548" s="36" t="s">
        <v>173</v>
      </c>
      <c r="C548" s="36"/>
      <c r="D548" s="36" t="s">
        <v>235</v>
      </c>
      <c r="E548" s="122">
        <f t="shared" ref="E548:M548" si="68">SUM(E549:E549)</f>
        <v>0</v>
      </c>
      <c r="F548" s="122">
        <f t="shared" si="68"/>
        <v>0</v>
      </c>
      <c r="G548" s="122">
        <f t="shared" si="68"/>
        <v>0</v>
      </c>
      <c r="H548" s="122">
        <f t="shared" si="68"/>
        <v>0</v>
      </c>
      <c r="I548" s="122">
        <f t="shared" si="68"/>
        <v>0</v>
      </c>
      <c r="J548" s="122">
        <f t="shared" si="68"/>
        <v>3</v>
      </c>
      <c r="K548" s="122">
        <f t="shared" si="68"/>
        <v>3</v>
      </c>
      <c r="L548" s="122">
        <f t="shared" si="68"/>
        <v>0</v>
      </c>
      <c r="M548" s="122">
        <f t="shared" si="68"/>
        <v>0</v>
      </c>
    </row>
    <row r="549" spans="1:13" x14ac:dyDescent="0.2">
      <c r="A549" s="162"/>
      <c r="B549" s="36"/>
      <c r="C549" s="37">
        <v>7170021</v>
      </c>
      <c r="D549" s="37" t="s">
        <v>534</v>
      </c>
      <c r="E549" s="118">
        <v>0</v>
      </c>
      <c r="F549" s="89"/>
      <c r="G549" s="67"/>
      <c r="H549" s="83"/>
      <c r="I549" s="118">
        <v>0</v>
      </c>
      <c r="J549" s="121">
        <v>3</v>
      </c>
      <c r="K549" s="121">
        <v>3</v>
      </c>
      <c r="L549" s="121">
        <v>0</v>
      </c>
      <c r="M549" s="121">
        <v>0</v>
      </c>
    </row>
    <row r="550" spans="1:13" x14ac:dyDescent="0.2">
      <c r="A550" s="161"/>
      <c r="B550" s="36" t="s">
        <v>236</v>
      </c>
      <c r="C550" s="36"/>
      <c r="D550" s="36" t="s">
        <v>237</v>
      </c>
      <c r="E550" s="122">
        <f>SUM(E552:E557)</f>
        <v>1.1000000000000001</v>
      </c>
      <c r="F550" s="122">
        <f>SUM(F552:F557)</f>
        <v>0</v>
      </c>
      <c r="G550" s="122">
        <f>SUM(G552:G557)</f>
        <v>0</v>
      </c>
      <c r="H550" s="122">
        <f>SUM(H552:H557)</f>
        <v>0</v>
      </c>
      <c r="I550" s="122">
        <f>SUM(I551:I557)</f>
        <v>15.6</v>
      </c>
      <c r="J550" s="122">
        <f>SUM(J551:J557)</f>
        <v>1008</v>
      </c>
      <c r="K550" s="122">
        <f>SUM(K551:K557)</f>
        <v>1008</v>
      </c>
      <c r="L550" s="122">
        <f>SUM(L551:L557)</f>
        <v>0</v>
      </c>
      <c r="M550" s="122">
        <f>SUM(M551:M557)</f>
        <v>0</v>
      </c>
    </row>
    <row r="551" spans="1:13" x14ac:dyDescent="0.2">
      <c r="A551" s="161"/>
      <c r="B551" s="36"/>
      <c r="C551" s="84">
        <v>712001</v>
      </c>
      <c r="D551" s="84" t="s">
        <v>474</v>
      </c>
      <c r="E551" s="121">
        <v>0</v>
      </c>
      <c r="F551" s="121"/>
      <c r="G551" s="121"/>
      <c r="H551" s="121"/>
      <c r="I551" s="121">
        <v>0</v>
      </c>
      <c r="J551" s="121">
        <v>27.4</v>
      </c>
      <c r="K551" s="121">
        <v>27.4</v>
      </c>
      <c r="L551" s="121">
        <v>0</v>
      </c>
      <c r="M551" s="121">
        <v>0</v>
      </c>
    </row>
    <row r="552" spans="1:13" x14ac:dyDescent="0.2">
      <c r="A552" s="162"/>
      <c r="B552" s="37"/>
      <c r="C552" s="37">
        <v>717</v>
      </c>
      <c r="D552" s="37" t="s">
        <v>367</v>
      </c>
      <c r="E552" s="118">
        <v>0</v>
      </c>
      <c r="F552" s="80"/>
      <c r="G552" s="80"/>
      <c r="H552" s="82"/>
      <c r="I552" s="118">
        <v>0</v>
      </c>
      <c r="J552" s="67">
        <v>220.2</v>
      </c>
      <c r="K552" s="67">
        <v>220.2</v>
      </c>
      <c r="L552" s="121">
        <v>0</v>
      </c>
      <c r="M552" s="121">
        <v>0</v>
      </c>
    </row>
    <row r="553" spans="1:13" x14ac:dyDescent="0.2">
      <c r="A553" s="162"/>
      <c r="B553" s="37"/>
      <c r="C553" s="37"/>
      <c r="D553" s="37" t="s">
        <v>453</v>
      </c>
      <c r="E553" s="118">
        <v>0</v>
      </c>
      <c r="F553" s="80"/>
      <c r="G553" s="80"/>
      <c r="H553" s="82"/>
      <c r="I553" s="118">
        <v>0</v>
      </c>
      <c r="J553" s="67">
        <v>339.2</v>
      </c>
      <c r="K553" s="67">
        <v>339.2</v>
      </c>
      <c r="L553" s="121">
        <v>0</v>
      </c>
      <c r="M553" s="121">
        <v>0</v>
      </c>
    </row>
    <row r="554" spans="1:13" x14ac:dyDescent="0.2">
      <c r="A554" s="162"/>
      <c r="B554" s="37"/>
      <c r="C554" s="37"/>
      <c r="D554" s="37" t="s">
        <v>521</v>
      </c>
      <c r="E554" s="118">
        <v>1.1000000000000001</v>
      </c>
      <c r="F554" s="80"/>
      <c r="G554" s="80"/>
      <c r="H554" s="82">
        <v>0</v>
      </c>
      <c r="I554" s="118">
        <v>0</v>
      </c>
      <c r="J554" s="184">
        <v>0</v>
      </c>
      <c r="K554" s="184">
        <v>0</v>
      </c>
      <c r="L554" s="186">
        <v>0</v>
      </c>
      <c r="M554" s="186">
        <v>0</v>
      </c>
    </row>
    <row r="555" spans="1:13" x14ac:dyDescent="0.2">
      <c r="A555" s="162"/>
      <c r="B555" s="36"/>
      <c r="C555" s="37"/>
      <c r="D555" s="37" t="s">
        <v>468</v>
      </c>
      <c r="E555" s="118">
        <v>0</v>
      </c>
      <c r="F555" s="66"/>
      <c r="G555" s="67"/>
      <c r="H555" s="94"/>
      <c r="I555" s="118">
        <v>0</v>
      </c>
      <c r="J555" s="67">
        <v>421.2</v>
      </c>
      <c r="K555" s="67">
        <v>421.2</v>
      </c>
      <c r="L555" s="121">
        <v>0</v>
      </c>
      <c r="M555" s="121">
        <v>0</v>
      </c>
    </row>
    <row r="556" spans="1:13" x14ac:dyDescent="0.2">
      <c r="A556" s="162"/>
      <c r="B556" s="36"/>
      <c r="C556" s="37">
        <v>716</v>
      </c>
      <c r="D556" s="37" t="s">
        <v>238</v>
      </c>
      <c r="E556" s="118">
        <v>0</v>
      </c>
      <c r="F556" s="66"/>
      <c r="G556" s="67"/>
      <c r="H556" s="94"/>
      <c r="I556" s="118">
        <v>2.1</v>
      </c>
      <c r="J556" s="67">
        <v>0</v>
      </c>
      <c r="K556" s="67">
        <v>0</v>
      </c>
      <c r="L556" s="121">
        <v>0</v>
      </c>
      <c r="M556" s="121">
        <v>0</v>
      </c>
    </row>
    <row r="557" spans="1:13" x14ac:dyDescent="0.2">
      <c r="A557" s="162"/>
      <c r="B557" s="79"/>
      <c r="C557" s="37">
        <v>716</v>
      </c>
      <c r="D557" s="37" t="s">
        <v>409</v>
      </c>
      <c r="E557" s="118">
        <v>0</v>
      </c>
      <c r="F557" s="89"/>
      <c r="G557" s="67"/>
      <c r="H557" s="83"/>
      <c r="I557" s="118">
        <v>13.5</v>
      </c>
      <c r="J557" s="121">
        <v>0</v>
      </c>
      <c r="K557" s="121">
        <v>0</v>
      </c>
      <c r="L557" s="121">
        <v>0</v>
      </c>
      <c r="M557" s="121">
        <v>0</v>
      </c>
    </row>
    <row r="558" spans="1:13" x14ac:dyDescent="0.2">
      <c r="A558" s="162"/>
      <c r="B558" s="36" t="s">
        <v>239</v>
      </c>
      <c r="C558" s="36">
        <v>717</v>
      </c>
      <c r="D558" s="36" t="s">
        <v>240</v>
      </c>
      <c r="E558" s="122">
        <f>SUM(E559:E562)</f>
        <v>27.300000000000004</v>
      </c>
      <c r="F558" s="122">
        <f t="shared" ref="F558:M558" si="69">SUM(F559:F562)</f>
        <v>0</v>
      </c>
      <c r="G558" s="122">
        <f t="shared" si="69"/>
        <v>0</v>
      </c>
      <c r="H558" s="122">
        <f t="shared" si="69"/>
        <v>0</v>
      </c>
      <c r="I558" s="122">
        <f t="shared" si="69"/>
        <v>9.1999999999999993</v>
      </c>
      <c r="J558" s="122">
        <f t="shared" si="69"/>
        <v>580</v>
      </c>
      <c r="K558" s="122">
        <f t="shared" si="69"/>
        <v>580</v>
      </c>
      <c r="L558" s="122">
        <f t="shared" si="69"/>
        <v>90</v>
      </c>
      <c r="M558" s="122">
        <f t="shared" si="69"/>
        <v>90</v>
      </c>
    </row>
    <row r="559" spans="1:13" x14ac:dyDescent="0.2">
      <c r="A559" s="161"/>
      <c r="B559" s="36"/>
      <c r="C559" s="37">
        <v>717</v>
      </c>
      <c r="D559" s="37" t="s">
        <v>522</v>
      </c>
      <c r="E559" s="118">
        <v>16.600000000000001</v>
      </c>
      <c r="F559" s="89"/>
      <c r="G559" s="67"/>
      <c r="H559" s="83"/>
      <c r="I559" s="118">
        <v>6.1</v>
      </c>
      <c r="J559" s="67">
        <v>490</v>
      </c>
      <c r="K559" s="67">
        <v>490</v>
      </c>
      <c r="L559" s="67">
        <v>0</v>
      </c>
      <c r="M559" s="67">
        <v>0</v>
      </c>
    </row>
    <row r="560" spans="1:13" x14ac:dyDescent="0.2">
      <c r="A560" s="162"/>
      <c r="B560" s="36"/>
      <c r="C560" s="37">
        <v>717</v>
      </c>
      <c r="D560" s="37" t="s">
        <v>523</v>
      </c>
      <c r="E560" s="118">
        <v>10.1</v>
      </c>
      <c r="F560" s="89"/>
      <c r="G560" s="67"/>
      <c r="H560" s="83"/>
      <c r="I560" s="118">
        <v>0</v>
      </c>
      <c r="J560" s="67">
        <v>0</v>
      </c>
      <c r="K560" s="67">
        <v>0</v>
      </c>
      <c r="L560" s="67">
        <v>0</v>
      </c>
      <c r="M560" s="67">
        <v>0</v>
      </c>
    </row>
    <row r="561" spans="1:13" x14ac:dyDescent="0.2">
      <c r="A561" s="161"/>
      <c r="B561" s="36"/>
      <c r="C561" s="37">
        <v>717</v>
      </c>
      <c r="D561" s="37" t="s">
        <v>364</v>
      </c>
      <c r="E561" s="118">
        <v>0</v>
      </c>
      <c r="F561" s="74"/>
      <c r="G561" s="74"/>
      <c r="H561" s="75"/>
      <c r="I561" s="118">
        <v>0</v>
      </c>
      <c r="J561" s="67">
        <v>90</v>
      </c>
      <c r="K561" s="67">
        <v>90</v>
      </c>
      <c r="L561" s="67">
        <v>90</v>
      </c>
      <c r="M561" s="67">
        <v>90</v>
      </c>
    </row>
    <row r="562" spans="1:13" x14ac:dyDescent="0.2">
      <c r="A562" s="161"/>
      <c r="B562" s="36"/>
      <c r="C562" s="37">
        <v>716</v>
      </c>
      <c r="D562" s="37" t="s">
        <v>524</v>
      </c>
      <c r="E562" s="118">
        <v>0.6</v>
      </c>
      <c r="F562" s="120"/>
      <c r="G562" s="120"/>
      <c r="H562" s="153">
        <v>0</v>
      </c>
      <c r="I562" s="118">
        <v>3.1</v>
      </c>
      <c r="J562" s="118">
        <v>0</v>
      </c>
      <c r="K562" s="118">
        <v>0</v>
      </c>
      <c r="L562" s="118">
        <v>0</v>
      </c>
      <c r="M562" s="118">
        <v>0</v>
      </c>
    </row>
    <row r="563" spans="1:13" x14ac:dyDescent="0.2">
      <c r="A563" s="162"/>
      <c r="B563" s="99" t="s">
        <v>124</v>
      </c>
      <c r="C563" s="99"/>
      <c r="D563" s="99" t="s">
        <v>125</v>
      </c>
      <c r="E563" s="124">
        <f>SUM(E564)</f>
        <v>0</v>
      </c>
      <c r="F563" s="124">
        <f t="shared" ref="F563:M563" si="70">SUM(F564)</f>
        <v>0</v>
      </c>
      <c r="G563" s="124">
        <f t="shared" si="70"/>
        <v>0</v>
      </c>
      <c r="H563" s="124">
        <f t="shared" si="70"/>
        <v>0</v>
      </c>
      <c r="I563" s="124">
        <f>SUM(I564)</f>
        <v>0</v>
      </c>
      <c r="J563" s="124">
        <f t="shared" si="70"/>
        <v>0</v>
      </c>
      <c r="K563" s="124">
        <f t="shared" si="70"/>
        <v>0</v>
      </c>
      <c r="L563" s="124">
        <f t="shared" si="70"/>
        <v>0</v>
      </c>
      <c r="M563" s="124">
        <f t="shared" si="70"/>
        <v>0</v>
      </c>
    </row>
    <row r="564" spans="1:13" x14ac:dyDescent="0.2">
      <c r="A564" s="168"/>
      <c r="B564" s="36"/>
      <c r="C564" s="37">
        <v>723001</v>
      </c>
      <c r="D564" s="37" t="s">
        <v>351</v>
      </c>
      <c r="E564" s="118">
        <v>0</v>
      </c>
      <c r="F564" s="93"/>
      <c r="G564" s="66"/>
      <c r="H564" s="95"/>
      <c r="I564" s="118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 x14ac:dyDescent="0.2">
      <c r="A565" s="162"/>
      <c r="B565" s="39"/>
      <c r="C565" s="39"/>
      <c r="D565" s="39" t="s">
        <v>395</v>
      </c>
      <c r="E565" s="120">
        <f t="shared" ref="E565:M565" si="71">SUM(E568+E572+E577+E581+E586+E590+E594+E597)</f>
        <v>1418.9</v>
      </c>
      <c r="F565" s="120">
        <f t="shared" si="71"/>
        <v>0</v>
      </c>
      <c r="G565" s="120">
        <f t="shared" si="71"/>
        <v>0</v>
      </c>
      <c r="H565" s="120">
        <f t="shared" si="71"/>
        <v>0</v>
      </c>
      <c r="I565" s="120">
        <f t="shared" si="71"/>
        <v>1533.5000000000002</v>
      </c>
      <c r="J565" s="120">
        <f t="shared" si="71"/>
        <v>1603.4999999999998</v>
      </c>
      <c r="K565" s="120">
        <f t="shared" si="71"/>
        <v>1603.4999999999998</v>
      </c>
      <c r="L565" s="120">
        <f t="shared" si="71"/>
        <v>1667.9999999999998</v>
      </c>
      <c r="M565" s="120">
        <f t="shared" si="71"/>
        <v>1740.9999999999998</v>
      </c>
    </row>
    <row r="566" spans="1:13" x14ac:dyDescent="0.2">
      <c r="A566" s="162"/>
      <c r="B566" s="36"/>
      <c r="C566" s="36"/>
      <c r="D566" s="36" t="s">
        <v>399</v>
      </c>
      <c r="E566" s="122">
        <f t="shared" ref="E566:J566" si="72">SUM(E568 +E577)</f>
        <v>1187.8</v>
      </c>
      <c r="F566" s="122">
        <f t="shared" si="72"/>
        <v>0</v>
      </c>
      <c r="G566" s="122">
        <f t="shared" si="72"/>
        <v>0</v>
      </c>
      <c r="H566" s="122">
        <f t="shared" si="72"/>
        <v>0</v>
      </c>
      <c r="I566" s="122">
        <f t="shared" si="72"/>
        <v>1205</v>
      </c>
      <c r="J566" s="122">
        <f t="shared" si="72"/>
        <v>1240.8</v>
      </c>
      <c r="K566" s="122">
        <f>SUM(K568 +K577)</f>
        <v>1240.8</v>
      </c>
      <c r="L566" s="122">
        <f>SUM(L568 +L577)</f>
        <v>1294.5</v>
      </c>
      <c r="M566" s="122">
        <f>SUM(M568 +M577)</f>
        <v>1354.5</v>
      </c>
    </row>
    <row r="567" spans="1:13" x14ac:dyDescent="0.2">
      <c r="A567" s="162"/>
      <c r="B567" s="36" t="s">
        <v>448</v>
      </c>
      <c r="C567" s="36"/>
      <c r="D567" s="36"/>
      <c r="E567" s="122">
        <f t="shared" ref="E567:M567" si="73">SUM(E572+E581+E597)</f>
        <v>47.400000000000006</v>
      </c>
      <c r="F567" s="122">
        <f t="shared" si="73"/>
        <v>0</v>
      </c>
      <c r="G567" s="122">
        <f t="shared" si="73"/>
        <v>0</v>
      </c>
      <c r="H567" s="122">
        <f t="shared" si="73"/>
        <v>0</v>
      </c>
      <c r="I567" s="122">
        <f t="shared" si="73"/>
        <v>80.3</v>
      </c>
      <c r="J567" s="122">
        <f t="shared" si="73"/>
        <v>69.400000000000006</v>
      </c>
      <c r="K567" s="122">
        <f t="shared" si="73"/>
        <v>69.400000000000006</v>
      </c>
      <c r="L567" s="122">
        <f t="shared" si="73"/>
        <v>73.699999999999989</v>
      </c>
      <c r="M567" s="122">
        <f t="shared" si="73"/>
        <v>79.699999999999989</v>
      </c>
    </row>
    <row r="568" spans="1:13" x14ac:dyDescent="0.2">
      <c r="A568" s="163"/>
      <c r="B568" s="100"/>
      <c r="C568" s="100"/>
      <c r="D568" s="100" t="s">
        <v>389</v>
      </c>
      <c r="E568" s="122">
        <f t="shared" ref="E568:M568" si="74">SUM(E569:E571)</f>
        <v>626</v>
      </c>
      <c r="F568" s="122">
        <f t="shared" si="74"/>
        <v>0</v>
      </c>
      <c r="G568" s="122">
        <f t="shared" si="74"/>
        <v>0</v>
      </c>
      <c r="H568" s="122">
        <f t="shared" si="74"/>
        <v>0</v>
      </c>
      <c r="I568" s="122">
        <f t="shared" si="74"/>
        <v>653.79999999999995</v>
      </c>
      <c r="J568" s="122">
        <f t="shared" si="74"/>
        <v>670.8</v>
      </c>
      <c r="K568" s="122">
        <f t="shared" si="74"/>
        <v>670.8</v>
      </c>
      <c r="L568" s="122">
        <f t="shared" si="74"/>
        <v>694.3</v>
      </c>
      <c r="M568" s="122">
        <f t="shared" si="74"/>
        <v>714.3</v>
      </c>
    </row>
    <row r="569" spans="1:13" x14ac:dyDescent="0.2">
      <c r="A569" s="162"/>
      <c r="B569" s="36"/>
      <c r="C569" s="37">
        <v>610</v>
      </c>
      <c r="D569" s="37" t="s">
        <v>184</v>
      </c>
      <c r="E569" s="118">
        <v>367.3</v>
      </c>
      <c r="F569" s="67"/>
      <c r="G569" s="67"/>
      <c r="H569" s="76"/>
      <c r="I569" s="118">
        <v>388.4</v>
      </c>
      <c r="J569" s="67">
        <v>395.4</v>
      </c>
      <c r="K569" s="67">
        <v>395.4</v>
      </c>
      <c r="L569" s="121">
        <v>410</v>
      </c>
      <c r="M569" s="121">
        <v>420</v>
      </c>
    </row>
    <row r="570" spans="1:13" x14ac:dyDescent="0.2">
      <c r="A570" s="162"/>
      <c r="B570" s="36"/>
      <c r="C570" s="37">
        <v>620</v>
      </c>
      <c r="D570" s="37" t="s">
        <v>116</v>
      </c>
      <c r="E570" s="118">
        <v>136.1</v>
      </c>
      <c r="F570" s="67"/>
      <c r="G570" s="67"/>
      <c r="H570" s="76"/>
      <c r="I570" s="118">
        <v>135.69999999999999</v>
      </c>
      <c r="J570" s="67">
        <v>147.1</v>
      </c>
      <c r="K570" s="67">
        <v>147.1</v>
      </c>
      <c r="L570" s="121">
        <v>156</v>
      </c>
      <c r="M570" s="121">
        <v>166</v>
      </c>
    </row>
    <row r="571" spans="1:13" x14ac:dyDescent="0.2">
      <c r="A571" s="162"/>
      <c r="B571" s="36"/>
      <c r="C571" s="37">
        <v>630</v>
      </c>
      <c r="D571" s="37" t="s">
        <v>117</v>
      </c>
      <c r="E571" s="118">
        <v>122.6</v>
      </c>
      <c r="F571" s="67"/>
      <c r="G571" s="67"/>
      <c r="H571" s="76"/>
      <c r="I571" s="118">
        <v>129.69999999999999</v>
      </c>
      <c r="J571" s="67">
        <v>128.30000000000001</v>
      </c>
      <c r="K571" s="67">
        <v>128.30000000000001</v>
      </c>
      <c r="L571" s="121">
        <v>128.30000000000001</v>
      </c>
      <c r="M571" s="121">
        <v>128.30000000000001</v>
      </c>
    </row>
    <row r="572" spans="1:13" x14ac:dyDescent="0.2">
      <c r="A572" s="162"/>
      <c r="B572" s="100" t="s">
        <v>398</v>
      </c>
      <c r="C572" s="100"/>
      <c r="D572" s="100"/>
      <c r="E572" s="122">
        <f t="shared" ref="E572:M572" si="75">SUM(E573:E576)</f>
        <v>32.300000000000004</v>
      </c>
      <c r="F572" s="122">
        <f t="shared" si="75"/>
        <v>0</v>
      </c>
      <c r="G572" s="122">
        <f t="shared" si="75"/>
        <v>0</v>
      </c>
      <c r="H572" s="122">
        <f t="shared" si="75"/>
        <v>0</v>
      </c>
      <c r="I572" s="122">
        <f t="shared" si="75"/>
        <v>47.4</v>
      </c>
      <c r="J572" s="122">
        <f t="shared" si="75"/>
        <v>40.700000000000003</v>
      </c>
      <c r="K572" s="122">
        <f t="shared" si="75"/>
        <v>40.700000000000003</v>
      </c>
      <c r="L572" s="122">
        <f t="shared" si="75"/>
        <v>44.1</v>
      </c>
      <c r="M572" s="122">
        <f t="shared" si="75"/>
        <v>49.1</v>
      </c>
    </row>
    <row r="573" spans="1:13" x14ac:dyDescent="0.2">
      <c r="A573" s="168"/>
      <c r="B573" s="36"/>
      <c r="C573" s="37">
        <v>630</v>
      </c>
      <c r="D573" s="37" t="s">
        <v>307</v>
      </c>
      <c r="E573" s="118">
        <v>10.6</v>
      </c>
      <c r="F573" s="93"/>
      <c r="G573" s="66"/>
      <c r="H573" s="95"/>
      <c r="I573" s="118">
        <v>10.7</v>
      </c>
      <c r="J573" s="67">
        <v>6.6</v>
      </c>
      <c r="K573" s="67">
        <v>6.6</v>
      </c>
      <c r="L573" s="121">
        <v>10</v>
      </c>
      <c r="M573" s="121">
        <v>15</v>
      </c>
    </row>
    <row r="574" spans="1:13" x14ac:dyDescent="0.2">
      <c r="A574" s="162"/>
      <c r="B574" s="36"/>
      <c r="C574" s="37">
        <v>610</v>
      </c>
      <c r="D574" s="37" t="s">
        <v>308</v>
      </c>
      <c r="E574" s="118">
        <v>6.7</v>
      </c>
      <c r="F574" s="67"/>
      <c r="G574" s="67"/>
      <c r="H574" s="76"/>
      <c r="I574" s="118">
        <v>22.7</v>
      </c>
      <c r="J574" s="67">
        <v>23.5</v>
      </c>
      <c r="K574" s="67">
        <v>23.5</v>
      </c>
      <c r="L574" s="121">
        <v>23.5</v>
      </c>
      <c r="M574" s="121">
        <v>23.5</v>
      </c>
    </row>
    <row r="575" spans="1:13" x14ac:dyDescent="0.2">
      <c r="A575" s="162"/>
      <c r="B575" s="36"/>
      <c r="C575" s="37">
        <v>640</v>
      </c>
      <c r="D575" s="37" t="s">
        <v>390</v>
      </c>
      <c r="E575" s="118">
        <v>13.4</v>
      </c>
      <c r="F575" s="67"/>
      <c r="G575" s="67"/>
      <c r="H575" s="76"/>
      <c r="I575" s="118">
        <v>14</v>
      </c>
      <c r="J575" s="67">
        <v>10.6</v>
      </c>
      <c r="K575" s="67">
        <v>10.6</v>
      </c>
      <c r="L575" s="121">
        <v>10.6</v>
      </c>
      <c r="M575" s="121">
        <v>10.6</v>
      </c>
    </row>
    <row r="576" spans="1:13" x14ac:dyDescent="0.2">
      <c r="A576" s="162"/>
      <c r="B576" s="36"/>
      <c r="C576" s="37">
        <v>640</v>
      </c>
      <c r="D576" s="37" t="s">
        <v>287</v>
      </c>
      <c r="E576" s="118">
        <v>1.6</v>
      </c>
      <c r="F576" s="67"/>
      <c r="G576" s="67"/>
      <c r="H576" s="76"/>
      <c r="I576" s="118">
        <v>0</v>
      </c>
      <c r="J576" s="67">
        <v>0</v>
      </c>
      <c r="K576" s="67">
        <v>0</v>
      </c>
      <c r="L576" s="121">
        <v>0</v>
      </c>
      <c r="M576" s="121">
        <v>0</v>
      </c>
    </row>
    <row r="577" spans="1:13" x14ac:dyDescent="0.2">
      <c r="A577" s="162"/>
      <c r="B577" s="100"/>
      <c r="C577" s="100"/>
      <c r="D577" s="100" t="s">
        <v>391</v>
      </c>
      <c r="E577" s="122">
        <f t="shared" ref="E577:M577" si="76">SUM(E578:E580)</f>
        <v>561.79999999999995</v>
      </c>
      <c r="F577" s="122">
        <f t="shared" si="76"/>
        <v>0</v>
      </c>
      <c r="G577" s="122">
        <f t="shared" si="76"/>
        <v>0</v>
      </c>
      <c r="H577" s="122">
        <f t="shared" si="76"/>
        <v>0</v>
      </c>
      <c r="I577" s="122">
        <f t="shared" si="76"/>
        <v>551.20000000000005</v>
      </c>
      <c r="J577" s="122">
        <f t="shared" si="76"/>
        <v>570</v>
      </c>
      <c r="K577" s="122">
        <f t="shared" si="76"/>
        <v>570</v>
      </c>
      <c r="L577" s="122">
        <f t="shared" si="76"/>
        <v>600.20000000000005</v>
      </c>
      <c r="M577" s="122">
        <f t="shared" si="76"/>
        <v>640.20000000000005</v>
      </c>
    </row>
    <row r="578" spans="1:13" x14ac:dyDescent="0.2">
      <c r="A578" s="162"/>
      <c r="B578" s="36"/>
      <c r="C578" s="37">
        <v>610</v>
      </c>
      <c r="D578" s="37" t="s">
        <v>184</v>
      </c>
      <c r="E578" s="118">
        <v>333.9</v>
      </c>
      <c r="F578" s="67"/>
      <c r="G578" s="67"/>
      <c r="H578" s="76"/>
      <c r="I578" s="118">
        <v>338.8</v>
      </c>
      <c r="J578" s="67">
        <v>372.4</v>
      </c>
      <c r="K578" s="67">
        <v>372.4</v>
      </c>
      <c r="L578" s="121">
        <v>400</v>
      </c>
      <c r="M578" s="121">
        <v>430</v>
      </c>
    </row>
    <row r="579" spans="1:13" x14ac:dyDescent="0.2">
      <c r="A579" s="162"/>
      <c r="B579" s="36"/>
      <c r="C579" s="37">
        <v>620</v>
      </c>
      <c r="D579" s="37" t="s">
        <v>116</v>
      </c>
      <c r="E579" s="118">
        <v>127.2</v>
      </c>
      <c r="F579" s="67"/>
      <c r="G579" s="67"/>
      <c r="H579" s="76"/>
      <c r="I579" s="118">
        <v>118.4</v>
      </c>
      <c r="J579" s="67">
        <v>97.4</v>
      </c>
      <c r="K579" s="67">
        <v>97.4</v>
      </c>
      <c r="L579" s="121">
        <v>100</v>
      </c>
      <c r="M579" s="121">
        <v>110</v>
      </c>
    </row>
    <row r="580" spans="1:13" x14ac:dyDescent="0.2">
      <c r="A580" s="162"/>
      <c r="B580" s="36"/>
      <c r="C580" s="37">
        <v>630</v>
      </c>
      <c r="D580" s="37" t="s">
        <v>117</v>
      </c>
      <c r="E580" s="118">
        <v>100.7</v>
      </c>
      <c r="F580" s="67"/>
      <c r="G580" s="67"/>
      <c r="H580" s="76"/>
      <c r="I580" s="118">
        <v>94</v>
      </c>
      <c r="J580" s="67">
        <v>100.2</v>
      </c>
      <c r="K580" s="67">
        <v>100.2</v>
      </c>
      <c r="L580" s="121">
        <v>100.2</v>
      </c>
      <c r="M580" s="121">
        <v>100.2</v>
      </c>
    </row>
    <row r="581" spans="1:13" x14ac:dyDescent="0.2">
      <c r="A581" s="161"/>
      <c r="B581" s="100" t="s">
        <v>394</v>
      </c>
      <c r="C581" s="100"/>
      <c r="D581" s="100"/>
      <c r="E581" s="122">
        <f t="shared" ref="E581:M581" si="77">SUM(E582:E585)</f>
        <v>13.9</v>
      </c>
      <c r="F581" s="122">
        <f t="shared" si="77"/>
        <v>0</v>
      </c>
      <c r="G581" s="122">
        <f t="shared" si="77"/>
        <v>0</v>
      </c>
      <c r="H581" s="122">
        <f t="shared" si="77"/>
        <v>0</v>
      </c>
      <c r="I581" s="122">
        <f t="shared" si="77"/>
        <v>32.9</v>
      </c>
      <c r="J581" s="122">
        <f t="shared" si="77"/>
        <v>27.6</v>
      </c>
      <c r="K581" s="122">
        <f t="shared" si="77"/>
        <v>27.6</v>
      </c>
      <c r="L581" s="121">
        <f t="shared" si="77"/>
        <v>28.5</v>
      </c>
      <c r="M581" s="121">
        <f t="shared" si="77"/>
        <v>29.5</v>
      </c>
    </row>
    <row r="582" spans="1:13" x14ac:dyDescent="0.2">
      <c r="A582" s="162"/>
      <c r="B582" s="36"/>
      <c r="C582" s="37">
        <v>630</v>
      </c>
      <c r="D582" s="37" t="s">
        <v>307</v>
      </c>
      <c r="E582" s="118">
        <v>10.6</v>
      </c>
      <c r="F582" s="66"/>
      <c r="G582" s="67"/>
      <c r="H582" s="94"/>
      <c r="I582" s="118">
        <v>10.199999999999999</v>
      </c>
      <c r="J582" s="67">
        <v>6.2</v>
      </c>
      <c r="K582" s="67">
        <v>6.2</v>
      </c>
      <c r="L582" s="121">
        <v>6.2</v>
      </c>
      <c r="M582" s="121">
        <v>6.2</v>
      </c>
    </row>
    <row r="583" spans="1:13" x14ac:dyDescent="0.2">
      <c r="A583" s="162"/>
      <c r="B583" s="36"/>
      <c r="C583" s="37">
        <v>610</v>
      </c>
      <c r="D583" s="37" t="s">
        <v>308</v>
      </c>
      <c r="E583" s="118">
        <v>0</v>
      </c>
      <c r="F583" s="67"/>
      <c r="G583" s="67"/>
      <c r="H583" s="76"/>
      <c r="I583" s="118">
        <v>18.100000000000001</v>
      </c>
      <c r="J583" s="67">
        <v>18.100000000000001</v>
      </c>
      <c r="K583" s="67">
        <v>18.100000000000001</v>
      </c>
      <c r="L583" s="121">
        <v>19</v>
      </c>
      <c r="M583" s="121">
        <v>20</v>
      </c>
    </row>
    <row r="584" spans="1:13" x14ac:dyDescent="0.2">
      <c r="A584" s="162"/>
      <c r="B584" s="36"/>
      <c r="C584" s="37">
        <v>640</v>
      </c>
      <c r="D584" s="37" t="s">
        <v>287</v>
      </c>
      <c r="E584" s="118">
        <v>0.9</v>
      </c>
      <c r="F584" s="67"/>
      <c r="G584" s="67"/>
      <c r="H584" s="76"/>
      <c r="I584" s="118">
        <v>0</v>
      </c>
      <c r="J584" s="67">
        <v>0</v>
      </c>
      <c r="K584" s="67">
        <v>0</v>
      </c>
      <c r="L584" s="121">
        <v>0</v>
      </c>
      <c r="M584" s="121">
        <v>0</v>
      </c>
    </row>
    <row r="585" spans="1:13" x14ac:dyDescent="0.2">
      <c r="A585" s="162"/>
      <c r="B585" s="36"/>
      <c r="C585" s="37">
        <v>640</v>
      </c>
      <c r="D585" s="37" t="s">
        <v>392</v>
      </c>
      <c r="E585" s="118">
        <v>2.4</v>
      </c>
      <c r="F585" s="67"/>
      <c r="G585" s="67"/>
      <c r="H585" s="76"/>
      <c r="I585" s="118">
        <v>4.5999999999999996</v>
      </c>
      <c r="J585" s="67">
        <v>3.3</v>
      </c>
      <c r="K585" s="67">
        <v>3.3</v>
      </c>
      <c r="L585" s="121">
        <v>3.3</v>
      </c>
      <c r="M585" s="121">
        <v>3.3</v>
      </c>
    </row>
    <row r="586" spans="1:13" x14ac:dyDescent="0.2">
      <c r="A586" s="162"/>
      <c r="B586" s="36" t="s">
        <v>361</v>
      </c>
      <c r="C586" s="37"/>
      <c r="D586" s="36" t="s">
        <v>363</v>
      </c>
      <c r="E586" s="122">
        <f t="shared" ref="E586:M586" si="78">SUM(E587:E589)</f>
        <v>88.699999999999989</v>
      </c>
      <c r="F586" s="122">
        <f t="shared" si="78"/>
        <v>0</v>
      </c>
      <c r="G586" s="122">
        <f t="shared" si="78"/>
        <v>0</v>
      </c>
      <c r="H586" s="122">
        <f t="shared" si="78"/>
        <v>0</v>
      </c>
      <c r="I586" s="122">
        <f t="shared" si="78"/>
        <v>82</v>
      </c>
      <c r="J586" s="122">
        <f t="shared" si="78"/>
        <v>94</v>
      </c>
      <c r="K586" s="122">
        <f t="shared" si="78"/>
        <v>94</v>
      </c>
      <c r="L586" s="122">
        <f t="shared" si="78"/>
        <v>98</v>
      </c>
      <c r="M586" s="122">
        <f t="shared" si="78"/>
        <v>103</v>
      </c>
    </row>
    <row r="587" spans="1:13" x14ac:dyDescent="0.2">
      <c r="A587" s="162"/>
      <c r="B587" s="42">
        <v>610</v>
      </c>
      <c r="C587" s="43"/>
      <c r="D587" s="37" t="s">
        <v>184</v>
      </c>
      <c r="E587" s="118">
        <v>59.8</v>
      </c>
      <c r="F587" s="67"/>
      <c r="G587" s="67"/>
      <c r="H587" s="76"/>
      <c r="I587" s="118">
        <v>55.2</v>
      </c>
      <c r="J587" s="67">
        <v>61.3</v>
      </c>
      <c r="K587" s="67">
        <v>61.3</v>
      </c>
      <c r="L587" s="121">
        <v>63</v>
      </c>
      <c r="M587" s="121">
        <v>65</v>
      </c>
    </row>
    <row r="588" spans="1:13" x14ac:dyDescent="0.2">
      <c r="A588" s="162"/>
      <c r="B588" s="42">
        <v>620</v>
      </c>
      <c r="C588" s="43"/>
      <c r="D588" s="37" t="s">
        <v>116</v>
      </c>
      <c r="E588" s="118">
        <v>20.9</v>
      </c>
      <c r="F588" s="67"/>
      <c r="G588" s="67"/>
      <c r="H588" s="76"/>
      <c r="I588" s="118">
        <v>19.3</v>
      </c>
      <c r="J588" s="67">
        <v>22.7</v>
      </c>
      <c r="K588" s="67">
        <v>22.7</v>
      </c>
      <c r="L588" s="121">
        <v>25</v>
      </c>
      <c r="M588" s="121">
        <v>28</v>
      </c>
    </row>
    <row r="589" spans="1:13" x14ac:dyDescent="0.2">
      <c r="A589" s="162"/>
      <c r="B589" s="42">
        <v>630</v>
      </c>
      <c r="C589" s="37"/>
      <c r="D589" s="37" t="s">
        <v>117</v>
      </c>
      <c r="E589" s="118">
        <v>8</v>
      </c>
      <c r="F589" s="67"/>
      <c r="G589" s="67"/>
      <c r="H589" s="76"/>
      <c r="I589" s="118">
        <v>7.5</v>
      </c>
      <c r="J589" s="67">
        <v>10</v>
      </c>
      <c r="K589" s="67">
        <v>10</v>
      </c>
      <c r="L589" s="67">
        <v>10</v>
      </c>
      <c r="M589" s="67">
        <v>10</v>
      </c>
    </row>
    <row r="590" spans="1:13" x14ac:dyDescent="0.2">
      <c r="A590" s="169"/>
      <c r="B590" s="36" t="s">
        <v>370</v>
      </c>
      <c r="C590" s="37"/>
      <c r="D590" s="36" t="s">
        <v>306</v>
      </c>
      <c r="E590" s="122">
        <f t="shared" ref="E590:M590" si="79">SUM(E591:E593)</f>
        <v>95</v>
      </c>
      <c r="F590" s="122">
        <f t="shared" si="79"/>
        <v>0</v>
      </c>
      <c r="G590" s="122">
        <f t="shared" si="79"/>
        <v>0</v>
      </c>
      <c r="H590" s="122">
        <f t="shared" si="79"/>
        <v>0</v>
      </c>
      <c r="I590" s="122">
        <f t="shared" si="79"/>
        <v>107</v>
      </c>
      <c r="J590" s="122">
        <f t="shared" si="79"/>
        <v>111</v>
      </c>
      <c r="K590" s="122">
        <f t="shared" si="79"/>
        <v>111</v>
      </c>
      <c r="L590" s="122">
        <f t="shared" si="79"/>
        <v>113.5</v>
      </c>
      <c r="M590" s="122">
        <f t="shared" si="79"/>
        <v>115.5</v>
      </c>
    </row>
    <row r="591" spans="1:13" x14ac:dyDescent="0.2">
      <c r="A591" s="161"/>
      <c r="B591" s="42">
        <v>610</v>
      </c>
      <c r="C591" s="43"/>
      <c r="D591" s="37" t="s">
        <v>184</v>
      </c>
      <c r="E591" s="118">
        <v>50.3</v>
      </c>
      <c r="F591" s="67"/>
      <c r="G591" s="67"/>
      <c r="H591" s="76"/>
      <c r="I591" s="118">
        <v>51.9</v>
      </c>
      <c r="J591" s="67">
        <v>52.9</v>
      </c>
      <c r="K591" s="67">
        <v>52.9</v>
      </c>
      <c r="L591" s="67">
        <v>54</v>
      </c>
      <c r="M591" s="67">
        <v>55</v>
      </c>
    </row>
    <row r="592" spans="1:13" x14ac:dyDescent="0.2">
      <c r="A592" s="161"/>
      <c r="B592" s="42">
        <v>620</v>
      </c>
      <c r="C592" s="43"/>
      <c r="D592" s="37" t="s">
        <v>116</v>
      </c>
      <c r="E592" s="118">
        <v>17.8</v>
      </c>
      <c r="F592" s="67"/>
      <c r="G592" s="67"/>
      <c r="H592" s="76"/>
      <c r="I592" s="118">
        <v>18.100000000000001</v>
      </c>
      <c r="J592" s="67">
        <v>19.600000000000001</v>
      </c>
      <c r="K592" s="67">
        <v>19.600000000000001</v>
      </c>
      <c r="L592" s="67">
        <v>21</v>
      </c>
      <c r="M592" s="67">
        <v>22</v>
      </c>
    </row>
    <row r="593" spans="1:13" x14ac:dyDescent="0.2">
      <c r="A593" s="162"/>
      <c r="B593" s="42">
        <v>630</v>
      </c>
      <c r="C593" s="37"/>
      <c r="D593" s="37" t="s">
        <v>117</v>
      </c>
      <c r="E593" s="118">
        <v>26.9</v>
      </c>
      <c r="F593" s="93"/>
      <c r="G593" s="66"/>
      <c r="H593" s="95"/>
      <c r="I593" s="118">
        <v>37</v>
      </c>
      <c r="J593" s="67">
        <v>38.5</v>
      </c>
      <c r="K593" s="67">
        <v>38.5</v>
      </c>
      <c r="L593" s="67">
        <v>38.5</v>
      </c>
      <c r="M593" s="67">
        <v>38.5</v>
      </c>
    </row>
    <row r="594" spans="1:13" x14ac:dyDescent="0.2">
      <c r="A594" s="163"/>
      <c r="B594" s="100" t="s">
        <v>422</v>
      </c>
      <c r="C594" s="37"/>
      <c r="D594" s="37"/>
      <c r="E594" s="122">
        <f t="shared" ref="E594:M594" si="80">E595+E596</f>
        <v>0</v>
      </c>
      <c r="F594" s="122">
        <f t="shared" si="80"/>
        <v>0</v>
      </c>
      <c r="G594" s="122">
        <f t="shared" si="80"/>
        <v>0</v>
      </c>
      <c r="H594" s="122">
        <f t="shared" si="80"/>
        <v>0</v>
      </c>
      <c r="I594" s="122">
        <f t="shared" si="80"/>
        <v>59.199999999999996</v>
      </c>
      <c r="J594" s="122">
        <f t="shared" si="80"/>
        <v>88.300000000000011</v>
      </c>
      <c r="K594" s="122">
        <f t="shared" si="80"/>
        <v>88.300000000000011</v>
      </c>
      <c r="L594" s="122">
        <f t="shared" si="80"/>
        <v>88.300000000000011</v>
      </c>
      <c r="M594" s="122">
        <f t="shared" si="80"/>
        <v>88.300000000000011</v>
      </c>
    </row>
    <row r="595" spans="1:13" x14ac:dyDescent="0.2">
      <c r="A595" s="163"/>
      <c r="B595" s="36"/>
      <c r="C595" s="37"/>
      <c r="D595" s="37" t="s">
        <v>417</v>
      </c>
      <c r="E595" s="118">
        <v>0</v>
      </c>
      <c r="F595" s="67"/>
      <c r="G595" s="67"/>
      <c r="H595" s="76"/>
      <c r="I595" s="118">
        <v>47.3</v>
      </c>
      <c r="J595" s="67">
        <v>73.400000000000006</v>
      </c>
      <c r="K595" s="67">
        <v>73.400000000000006</v>
      </c>
      <c r="L595" s="67">
        <v>73.400000000000006</v>
      </c>
      <c r="M595" s="67">
        <v>73.400000000000006</v>
      </c>
    </row>
    <row r="596" spans="1:13" x14ac:dyDescent="0.2">
      <c r="A596" s="162"/>
      <c r="B596" s="36"/>
      <c r="C596" s="37"/>
      <c r="D596" s="37" t="s">
        <v>416</v>
      </c>
      <c r="E596" s="118">
        <v>0</v>
      </c>
      <c r="F596" s="102"/>
      <c r="G596" s="103"/>
      <c r="H596" s="104"/>
      <c r="I596" s="118">
        <v>11.9</v>
      </c>
      <c r="J596" s="67">
        <v>14.9</v>
      </c>
      <c r="K596" s="67">
        <v>14.9</v>
      </c>
      <c r="L596" s="67">
        <v>14.9</v>
      </c>
      <c r="M596" s="67">
        <v>14.9</v>
      </c>
    </row>
    <row r="597" spans="1:13" x14ac:dyDescent="0.2">
      <c r="A597" s="162"/>
      <c r="B597" s="100" t="s">
        <v>396</v>
      </c>
      <c r="C597" s="37"/>
      <c r="D597" s="37"/>
      <c r="E597" s="122">
        <f>E598+E599</f>
        <v>1.2</v>
      </c>
      <c r="F597" s="122">
        <f t="shared" ref="F597:M597" si="81">F598+F599</f>
        <v>0</v>
      </c>
      <c r="G597" s="122">
        <f t="shared" si="81"/>
        <v>0</v>
      </c>
      <c r="H597" s="122">
        <f t="shared" si="81"/>
        <v>0</v>
      </c>
      <c r="I597" s="122">
        <f t="shared" si="81"/>
        <v>0</v>
      </c>
      <c r="J597" s="122">
        <f t="shared" si="81"/>
        <v>1.1000000000000001</v>
      </c>
      <c r="K597" s="122">
        <f t="shared" si="81"/>
        <v>1.1000000000000001</v>
      </c>
      <c r="L597" s="122">
        <f t="shared" si="81"/>
        <v>1.1000000000000001</v>
      </c>
      <c r="M597" s="122">
        <f t="shared" si="81"/>
        <v>1.1000000000000001</v>
      </c>
    </row>
    <row r="598" spans="1:13" ht="15" hidden="1" customHeight="1" x14ac:dyDescent="0.2">
      <c r="A598" s="162"/>
      <c r="B598" s="157"/>
      <c r="C598" s="156"/>
      <c r="D598" s="156" t="s">
        <v>446</v>
      </c>
      <c r="E598" s="158">
        <v>0</v>
      </c>
      <c r="F598" s="158"/>
      <c r="G598" s="158"/>
      <c r="H598" s="158"/>
      <c r="I598" s="158"/>
      <c r="J598" s="158"/>
      <c r="K598" s="158"/>
      <c r="L598" s="158"/>
      <c r="M598" s="158"/>
    </row>
    <row r="599" spans="1:13" x14ac:dyDescent="0.2">
      <c r="A599" s="162"/>
      <c r="B599" s="36"/>
      <c r="C599" s="37"/>
      <c r="D599" s="37" t="s">
        <v>447</v>
      </c>
      <c r="E599" s="118">
        <v>1.2</v>
      </c>
      <c r="F599" s="67"/>
      <c r="G599" s="67"/>
      <c r="H599" s="76"/>
      <c r="I599" s="118">
        <v>0</v>
      </c>
      <c r="J599" s="67">
        <v>1.1000000000000001</v>
      </c>
      <c r="K599" s="67">
        <v>1.1000000000000001</v>
      </c>
      <c r="L599" s="67">
        <v>1.1000000000000001</v>
      </c>
      <c r="M599" s="67">
        <v>1.1000000000000001</v>
      </c>
    </row>
    <row r="600" spans="1:13" x14ac:dyDescent="0.2">
      <c r="A600" s="161"/>
      <c r="B600" s="101"/>
      <c r="C600" s="101"/>
      <c r="D600" s="101" t="s">
        <v>241</v>
      </c>
      <c r="E600" s="125">
        <f t="shared" ref="E600:M600" si="82">SUM(E601:E603)</f>
        <v>312</v>
      </c>
      <c r="F600" s="125">
        <f t="shared" si="82"/>
        <v>0</v>
      </c>
      <c r="G600" s="125">
        <f t="shared" si="82"/>
        <v>0</v>
      </c>
      <c r="H600" s="125">
        <f t="shared" si="82"/>
        <v>0</v>
      </c>
      <c r="I600" s="125">
        <f t="shared" si="82"/>
        <v>311</v>
      </c>
      <c r="J600" s="125">
        <f t="shared" si="82"/>
        <v>289</v>
      </c>
      <c r="K600" s="125">
        <f t="shared" si="82"/>
        <v>289</v>
      </c>
      <c r="L600" s="125">
        <f t="shared" si="82"/>
        <v>298.10000000000002</v>
      </c>
      <c r="M600" s="125">
        <f t="shared" si="82"/>
        <v>307.20000000000005</v>
      </c>
    </row>
    <row r="601" spans="1:13" ht="13.5" thickBot="1" x14ac:dyDescent="0.25">
      <c r="A601" s="162"/>
      <c r="B601" s="36"/>
      <c r="C601" s="37">
        <v>610</v>
      </c>
      <c r="D601" s="37" t="s">
        <v>184</v>
      </c>
      <c r="E601" s="118">
        <v>202.5</v>
      </c>
      <c r="F601" s="67"/>
      <c r="G601" s="67"/>
      <c r="H601" s="76"/>
      <c r="I601" s="118">
        <v>202.3</v>
      </c>
      <c r="J601" s="67">
        <v>182.6</v>
      </c>
      <c r="K601" s="67">
        <v>182.6</v>
      </c>
      <c r="L601" s="67">
        <v>191.7</v>
      </c>
      <c r="M601" s="67">
        <v>200.8</v>
      </c>
    </row>
    <row r="602" spans="1:13" ht="13.5" thickBot="1" x14ac:dyDescent="0.25">
      <c r="A602" s="170"/>
      <c r="B602" s="36"/>
      <c r="C602" s="37">
        <v>620</v>
      </c>
      <c r="D602" s="37" t="s">
        <v>116</v>
      </c>
      <c r="E602" s="118">
        <v>68</v>
      </c>
      <c r="F602" s="105"/>
      <c r="G602" s="106"/>
      <c r="H602" s="107"/>
      <c r="I602" s="118">
        <v>70.7</v>
      </c>
      <c r="J602" s="67">
        <v>67.900000000000006</v>
      </c>
      <c r="K602" s="67">
        <v>67.900000000000006</v>
      </c>
      <c r="L602" s="67">
        <v>67.900000000000006</v>
      </c>
      <c r="M602" s="67">
        <v>67.900000000000006</v>
      </c>
    </row>
    <row r="603" spans="1:13" x14ac:dyDescent="0.2">
      <c r="A603" s="171"/>
      <c r="B603" s="36"/>
      <c r="C603" s="37">
        <v>630</v>
      </c>
      <c r="D603" s="37" t="s">
        <v>117</v>
      </c>
      <c r="E603" s="118">
        <v>41.5</v>
      </c>
      <c r="F603" s="108"/>
      <c r="G603" s="108"/>
      <c r="H603" s="109"/>
      <c r="I603" s="118">
        <v>38</v>
      </c>
      <c r="J603" s="67">
        <v>38.5</v>
      </c>
      <c r="K603" s="67">
        <v>38.5</v>
      </c>
      <c r="L603" s="67">
        <v>38.5</v>
      </c>
      <c r="M603" s="67">
        <v>38.5</v>
      </c>
    </row>
    <row r="604" spans="1:13" x14ac:dyDescent="0.2">
      <c r="A604" s="171"/>
      <c r="B604" s="39"/>
      <c r="C604" s="39"/>
      <c r="D604" s="39" t="s">
        <v>242</v>
      </c>
      <c r="E604" s="126">
        <f>E605</f>
        <v>3.9</v>
      </c>
      <c r="F604" s="126">
        <f t="shared" ref="F604:M604" si="83">F605</f>
        <v>0</v>
      </c>
      <c r="G604" s="126">
        <f t="shared" si="83"/>
        <v>0</v>
      </c>
      <c r="H604" s="126">
        <f t="shared" si="83"/>
        <v>0</v>
      </c>
      <c r="I604" s="126">
        <f>I605</f>
        <v>3.9</v>
      </c>
      <c r="J604" s="126">
        <f t="shared" si="83"/>
        <v>0</v>
      </c>
      <c r="K604" s="126">
        <f t="shared" si="83"/>
        <v>0</v>
      </c>
      <c r="L604" s="126">
        <f t="shared" si="83"/>
        <v>0</v>
      </c>
      <c r="M604" s="126">
        <f t="shared" si="83"/>
        <v>0</v>
      </c>
    </row>
    <row r="605" spans="1:13" x14ac:dyDescent="0.2">
      <c r="A605" s="171"/>
      <c r="B605" s="36"/>
      <c r="C605" s="37"/>
      <c r="D605" s="37" t="s">
        <v>407</v>
      </c>
      <c r="E605" s="118">
        <v>3.9</v>
      </c>
      <c r="F605" s="67"/>
      <c r="G605" s="67"/>
      <c r="H605" s="110"/>
      <c r="I605" s="118">
        <v>3.9</v>
      </c>
      <c r="J605" s="67">
        <v>0</v>
      </c>
      <c r="K605" s="67">
        <v>0</v>
      </c>
      <c r="L605" s="67">
        <v>0</v>
      </c>
      <c r="M605" s="67">
        <v>0</v>
      </c>
    </row>
    <row r="606" spans="1:13" x14ac:dyDescent="0.2">
      <c r="A606" s="171"/>
      <c r="B606" s="130"/>
      <c r="C606" s="130"/>
      <c r="D606" s="130" t="s">
        <v>243</v>
      </c>
      <c r="E606" s="127"/>
      <c r="F606" s="67"/>
      <c r="G606" s="67"/>
      <c r="H606" s="110"/>
      <c r="I606" s="127"/>
      <c r="J606" s="106"/>
      <c r="K606" s="106"/>
      <c r="L606" s="106"/>
      <c r="M606" s="106"/>
    </row>
    <row r="607" spans="1:13" x14ac:dyDescent="0.2">
      <c r="A607" s="171"/>
      <c r="B607" s="48"/>
      <c r="C607" s="49"/>
      <c r="D607" s="49" t="s">
        <v>244</v>
      </c>
      <c r="E607" s="118">
        <f t="shared" ref="E607:M607" si="84">SUM(E5)</f>
        <v>4507.8</v>
      </c>
      <c r="F607" s="118">
        <f t="shared" si="84"/>
        <v>333.9</v>
      </c>
      <c r="G607" s="118">
        <f t="shared" si="84"/>
        <v>333.9</v>
      </c>
      <c r="H607" s="118">
        <f t="shared" si="84"/>
        <v>333.9</v>
      </c>
      <c r="I607" s="118">
        <f t="shared" si="84"/>
        <v>4067</v>
      </c>
      <c r="J607" s="118">
        <f t="shared" si="84"/>
        <v>4657.03</v>
      </c>
      <c r="K607" s="118">
        <f t="shared" si="84"/>
        <v>4657.03</v>
      </c>
      <c r="L607" s="118">
        <f t="shared" si="84"/>
        <v>4603.5999999999995</v>
      </c>
      <c r="M607" s="118">
        <f t="shared" si="84"/>
        <v>4649.5999999999995</v>
      </c>
    </row>
    <row r="608" spans="1:13" x14ac:dyDescent="0.2">
      <c r="A608" s="171"/>
      <c r="B608" s="48"/>
      <c r="C608" s="49"/>
      <c r="D608" s="49" t="s">
        <v>245</v>
      </c>
      <c r="E608" s="118">
        <f t="shared" ref="E608:K608" si="85">SUM(E137)</f>
        <v>2763.1</v>
      </c>
      <c r="F608" s="118">
        <f t="shared" si="85"/>
        <v>2.4</v>
      </c>
      <c r="G608" s="118">
        <f t="shared" si="85"/>
        <v>2.4</v>
      </c>
      <c r="H608" s="118">
        <f t="shared" si="85"/>
        <v>2.4</v>
      </c>
      <c r="I608" s="118">
        <f t="shared" si="85"/>
        <v>2047.8</v>
      </c>
      <c r="J608" s="118">
        <f t="shared" si="85"/>
        <v>2847.8499999999995</v>
      </c>
      <c r="K608" s="118">
        <f t="shared" si="85"/>
        <v>2847.8499999999995</v>
      </c>
      <c r="L608" s="118">
        <f>SUM(L137)</f>
        <v>2883.2499999999995</v>
      </c>
      <c r="M608" s="118">
        <f>SUM(M137)</f>
        <v>2949.35</v>
      </c>
    </row>
    <row r="609" spans="1:13" x14ac:dyDescent="0.2">
      <c r="A609" s="171"/>
      <c r="B609" s="48"/>
      <c r="C609" s="49"/>
      <c r="D609" s="49" t="s">
        <v>246</v>
      </c>
      <c r="E609" s="118">
        <f t="shared" ref="E609:M609" si="86">SUM(E607-E608)</f>
        <v>1744.7000000000003</v>
      </c>
      <c r="F609" s="118">
        <f t="shared" si="86"/>
        <v>331.5</v>
      </c>
      <c r="G609" s="118">
        <f t="shared" si="86"/>
        <v>331.5</v>
      </c>
      <c r="H609" s="118">
        <f t="shared" si="86"/>
        <v>331.5</v>
      </c>
      <c r="I609" s="118">
        <f t="shared" si="86"/>
        <v>2019.2</v>
      </c>
      <c r="J609" s="118">
        <f t="shared" si="86"/>
        <v>1809.1800000000003</v>
      </c>
      <c r="K609" s="118">
        <f t="shared" si="86"/>
        <v>1809.1800000000003</v>
      </c>
      <c r="L609" s="118">
        <f t="shared" si="86"/>
        <v>1720.35</v>
      </c>
      <c r="M609" s="118">
        <f t="shared" si="86"/>
        <v>1700.2499999999995</v>
      </c>
    </row>
    <row r="610" spans="1:13" x14ac:dyDescent="0.2">
      <c r="A610" s="171"/>
      <c r="B610" s="48"/>
      <c r="C610" s="49"/>
      <c r="D610" s="49" t="s">
        <v>247</v>
      </c>
      <c r="E610" s="118">
        <f t="shared" ref="E610:K610" si="87">SUM(E121)</f>
        <v>23.5</v>
      </c>
      <c r="F610" s="118">
        <f t="shared" si="87"/>
        <v>0</v>
      </c>
      <c r="G610" s="118">
        <f t="shared" si="87"/>
        <v>0</v>
      </c>
      <c r="H610" s="118">
        <f t="shared" si="87"/>
        <v>0</v>
      </c>
      <c r="I610" s="118">
        <f t="shared" si="87"/>
        <v>68.5</v>
      </c>
      <c r="J610" s="118">
        <f t="shared" si="87"/>
        <v>2239.5299999999997</v>
      </c>
      <c r="K610" s="118">
        <f t="shared" si="87"/>
        <v>2239.5299999999997</v>
      </c>
      <c r="L610" s="118">
        <f>SUM(L121)</f>
        <v>108.19999999999999</v>
      </c>
      <c r="M610" s="118">
        <f>SUM(M121)</f>
        <v>91.6</v>
      </c>
    </row>
    <row r="611" spans="1:13" x14ac:dyDescent="0.2">
      <c r="A611" s="172"/>
      <c r="B611" s="48"/>
      <c r="C611" s="49"/>
      <c r="D611" s="49" t="s">
        <v>248</v>
      </c>
      <c r="E611" s="118">
        <f>SUM(E502)</f>
        <v>184.70000000000002</v>
      </c>
      <c r="F611" s="118">
        <f t="shared" ref="F611:K611" si="88">SUM(F502)</f>
        <v>0</v>
      </c>
      <c r="G611" s="118">
        <f t="shared" si="88"/>
        <v>0</v>
      </c>
      <c r="H611" s="118">
        <f t="shared" si="88"/>
        <v>0</v>
      </c>
      <c r="I611" s="118">
        <f>SUM(I502)</f>
        <v>116.19999999999999</v>
      </c>
      <c r="J611" s="118">
        <f>SUM(J502)</f>
        <v>2828.9</v>
      </c>
      <c r="K611" s="118">
        <f t="shared" si="88"/>
        <v>2828.9</v>
      </c>
      <c r="L611" s="118">
        <f>SUM(L502)</f>
        <v>459.9</v>
      </c>
      <c r="M611" s="118">
        <f>SUM(M502)</f>
        <v>431.9</v>
      </c>
    </row>
    <row r="612" spans="1:13" x14ac:dyDescent="0.2">
      <c r="A612" s="171"/>
      <c r="B612" s="48"/>
      <c r="C612" s="49"/>
      <c r="D612" s="49" t="s">
        <v>249</v>
      </c>
      <c r="E612" s="115">
        <f>SUM(E610-E611)</f>
        <v>-161.20000000000002</v>
      </c>
      <c r="F612" s="115">
        <f t="shared" ref="F612:K612" si="89">SUM(F610-F611)</f>
        <v>0</v>
      </c>
      <c r="G612" s="115">
        <f t="shared" si="89"/>
        <v>0</v>
      </c>
      <c r="H612" s="115">
        <f t="shared" si="89"/>
        <v>0</v>
      </c>
      <c r="I612" s="115">
        <f>SUM(I610-I611)</f>
        <v>-47.699999999999989</v>
      </c>
      <c r="J612" s="115">
        <f>SUM(J610-J611)</f>
        <v>-589.37000000000035</v>
      </c>
      <c r="K612" s="115">
        <f t="shared" si="89"/>
        <v>-589.37000000000035</v>
      </c>
      <c r="L612" s="115">
        <f>SUM(L610-L611)</f>
        <v>-351.7</v>
      </c>
      <c r="M612" s="115">
        <f>SUM(M610-M611)</f>
        <v>-340.29999999999995</v>
      </c>
    </row>
    <row r="613" spans="1:13" x14ac:dyDescent="0.2">
      <c r="A613" s="162"/>
      <c r="B613" s="48"/>
      <c r="C613" s="49"/>
      <c r="D613" s="49" t="s">
        <v>250</v>
      </c>
      <c r="E613" s="118">
        <f t="shared" ref="E613:K613" si="90">SUM(E111)</f>
        <v>480.3</v>
      </c>
      <c r="F613" s="118" t="e">
        <f t="shared" si="90"/>
        <v>#REF!</v>
      </c>
      <c r="G613" s="118" t="e">
        <f t="shared" si="90"/>
        <v>#REF!</v>
      </c>
      <c r="H613" s="118" t="e">
        <f t="shared" si="90"/>
        <v>#REF!</v>
      </c>
      <c r="I613" s="118">
        <f t="shared" si="90"/>
        <v>353.4</v>
      </c>
      <c r="J613" s="118">
        <f t="shared" si="90"/>
        <v>934.2</v>
      </c>
      <c r="K613" s="118">
        <f t="shared" si="90"/>
        <v>934.2</v>
      </c>
      <c r="L613" s="118">
        <f>SUM(L111)</f>
        <v>862</v>
      </c>
      <c r="M613" s="118">
        <f>SUM(M111)</f>
        <v>962.8</v>
      </c>
    </row>
    <row r="614" spans="1:13" x14ac:dyDescent="0.2">
      <c r="A614" s="162"/>
      <c r="B614" s="48"/>
      <c r="C614" s="49"/>
      <c r="D614" s="49" t="s">
        <v>251</v>
      </c>
      <c r="E614" s="118">
        <f>SUM(E495)</f>
        <v>101.49999999999999</v>
      </c>
      <c r="F614" s="118">
        <f t="shared" ref="F614:K614" si="91">SUM(F495)</f>
        <v>0</v>
      </c>
      <c r="G614" s="118">
        <f t="shared" si="91"/>
        <v>0</v>
      </c>
      <c r="H614" s="118">
        <f t="shared" si="91"/>
        <v>0</v>
      </c>
      <c r="I614" s="118">
        <f>SUM(I495)</f>
        <v>205.6</v>
      </c>
      <c r="J614" s="118">
        <f>SUM(J495)</f>
        <v>261.5</v>
      </c>
      <c r="K614" s="118">
        <f t="shared" si="91"/>
        <v>261.5</v>
      </c>
      <c r="L614" s="118">
        <f>SUM(L495)</f>
        <v>264.5</v>
      </c>
      <c r="M614" s="118">
        <f>SUM(M495)</f>
        <v>274.5</v>
      </c>
    </row>
    <row r="615" spans="1:13" ht="13.5" thickBot="1" x14ac:dyDescent="0.25">
      <c r="A615" s="173"/>
      <c r="B615" s="48"/>
      <c r="C615" s="49"/>
      <c r="D615" s="49" t="s">
        <v>252</v>
      </c>
      <c r="E615" s="118">
        <f>SUM(E613-E614)</f>
        <v>378.8</v>
      </c>
      <c r="F615" s="118" t="e">
        <f t="shared" ref="F615:K615" si="92">SUM(F613-F614)</f>
        <v>#REF!</v>
      </c>
      <c r="G615" s="118" t="e">
        <f t="shared" si="92"/>
        <v>#REF!</v>
      </c>
      <c r="H615" s="118" t="e">
        <f t="shared" si="92"/>
        <v>#REF!</v>
      </c>
      <c r="I615" s="118">
        <f>SUM(I613-I614)</f>
        <v>147.79999999999998</v>
      </c>
      <c r="J615" s="122">
        <f>SUM(J613-J614)</f>
        <v>672.7</v>
      </c>
      <c r="K615" s="118">
        <f t="shared" si="92"/>
        <v>672.7</v>
      </c>
      <c r="L615" s="118">
        <f>SUM(L613-L614)</f>
        <v>597.5</v>
      </c>
      <c r="M615" s="118">
        <f>SUM(M613-M614)</f>
        <v>688.3</v>
      </c>
    </row>
    <row r="616" spans="1:13" x14ac:dyDescent="0.2">
      <c r="A616" s="162"/>
      <c r="B616" s="48"/>
      <c r="C616" s="49"/>
      <c r="D616" s="49" t="s">
        <v>253</v>
      </c>
      <c r="E616" s="67">
        <f>SUM(E565 + E600)</f>
        <v>1730.9</v>
      </c>
      <c r="F616" s="67">
        <f t="shared" ref="F616:K616" si="93">SUM(F565 + F600)</f>
        <v>0</v>
      </c>
      <c r="G616" s="67">
        <f t="shared" si="93"/>
        <v>0</v>
      </c>
      <c r="H616" s="67">
        <f t="shared" si="93"/>
        <v>0</v>
      </c>
      <c r="I616" s="67">
        <f>SUM(I565 + I600)</f>
        <v>1844.5000000000002</v>
      </c>
      <c r="J616" s="93">
        <f>SUM(J565 + J600)</f>
        <v>1892.4999999999998</v>
      </c>
      <c r="K616" s="67">
        <f t="shared" si="93"/>
        <v>1892.4999999999998</v>
      </c>
      <c r="L616" s="67">
        <f>SUM(L565 + L600)</f>
        <v>1966.1</v>
      </c>
      <c r="M616" s="67">
        <f>SUM(M565 + M600)</f>
        <v>2048.1999999999998</v>
      </c>
    </row>
    <row r="617" spans="1:13" x14ac:dyDescent="0.2">
      <c r="A617" s="162"/>
      <c r="B617" s="48"/>
      <c r="C617" s="49"/>
      <c r="D617" s="49" t="s">
        <v>269</v>
      </c>
      <c r="E617" s="67">
        <f t="shared" ref="E617:K617" si="94">E134</f>
        <v>0</v>
      </c>
      <c r="F617" s="67" t="e">
        <f t="shared" si="94"/>
        <v>#REF!</v>
      </c>
      <c r="G617" s="67" t="e">
        <f t="shared" si="94"/>
        <v>#REF!</v>
      </c>
      <c r="H617" s="67" t="e">
        <f t="shared" si="94"/>
        <v>#REF!</v>
      </c>
      <c r="I617" s="67">
        <f t="shared" si="94"/>
        <v>0</v>
      </c>
      <c r="J617" s="67">
        <f t="shared" si="94"/>
        <v>0</v>
      </c>
      <c r="K617" s="67">
        <f t="shared" si="94"/>
        <v>0</v>
      </c>
      <c r="L617" s="67">
        <f>L134</f>
        <v>0</v>
      </c>
      <c r="M617" s="67">
        <f>M134</f>
        <v>0</v>
      </c>
    </row>
    <row r="618" spans="1:13" x14ac:dyDescent="0.2">
      <c r="A618" s="162"/>
      <c r="B618" s="51"/>
      <c r="C618" s="52"/>
      <c r="D618" s="52" t="s">
        <v>242</v>
      </c>
      <c r="E618" s="67">
        <f>E604</f>
        <v>3.9</v>
      </c>
      <c r="F618" s="67">
        <f t="shared" ref="F618:K618" si="95">F604</f>
        <v>0</v>
      </c>
      <c r="G618" s="67">
        <f t="shared" si="95"/>
        <v>0</v>
      </c>
      <c r="H618" s="67">
        <f t="shared" si="95"/>
        <v>0</v>
      </c>
      <c r="I618" s="67">
        <f>I604</f>
        <v>3.9</v>
      </c>
      <c r="J618" s="67">
        <f>J604</f>
        <v>0</v>
      </c>
      <c r="K618" s="67">
        <f t="shared" si="95"/>
        <v>0</v>
      </c>
      <c r="L618" s="67">
        <f>L604</f>
        <v>0</v>
      </c>
      <c r="M618" s="67">
        <f>M604</f>
        <v>0</v>
      </c>
    </row>
    <row r="619" spans="1:13" x14ac:dyDescent="0.2">
      <c r="A619" s="162"/>
      <c r="B619" s="48"/>
      <c r="C619" s="49"/>
      <c r="D619" s="49" t="s">
        <v>254</v>
      </c>
      <c r="E619" s="93">
        <f>SUM(E609+E612+E615+E617-E616-E618)</f>
        <v>227.50000000000009</v>
      </c>
      <c r="F619" s="93" t="e">
        <f t="shared" ref="F619:K619" si="96">SUM(F609+F612+F615+F617-F616-F618)</f>
        <v>#REF!</v>
      </c>
      <c r="G619" s="93" t="e">
        <f t="shared" si="96"/>
        <v>#REF!</v>
      </c>
      <c r="H619" s="93" t="e">
        <f t="shared" si="96"/>
        <v>#REF!</v>
      </c>
      <c r="I619" s="93">
        <f>SUM(I609+I612+I615+I617-I616-I618)</f>
        <v>270.89999999999998</v>
      </c>
      <c r="J619" s="93">
        <f>SUM(J609+J612+J615+J617-J616-J618)</f>
        <v>1.0000000000218279E-2</v>
      </c>
      <c r="K619" s="93">
        <f t="shared" si="96"/>
        <v>1.0000000000218279E-2</v>
      </c>
      <c r="L619" s="93">
        <f>SUM(L609+L612+L615+L617-L616-L618)</f>
        <v>4.9999999999954525E-2</v>
      </c>
      <c r="M619" s="93">
        <f>SUM(M609+M612+M615+M617-M616-M618)</f>
        <v>4.9999999999727152E-2</v>
      </c>
    </row>
    <row r="620" spans="1:13" x14ac:dyDescent="0.2">
      <c r="A620" s="162"/>
      <c r="B620" s="179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2"/>
      <c r="B621" s="179"/>
      <c r="C621" s="175" t="s">
        <v>537</v>
      </c>
      <c r="D621" s="2"/>
      <c r="E621" s="2"/>
      <c r="F621" s="4"/>
      <c r="G621" s="4"/>
      <c r="H621" s="4"/>
      <c r="I621" s="2"/>
      <c r="J621" s="2"/>
      <c r="K621" s="2"/>
      <c r="L621" s="140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04" t="s">
        <v>563</v>
      </c>
      <c r="C1" s="604"/>
      <c r="D1" s="604"/>
      <c r="E1" s="604"/>
      <c r="F1" s="604"/>
    </row>
    <row r="12" spans="2:6" x14ac:dyDescent="0.2">
      <c r="B12" s="187"/>
      <c r="C12" s="196" t="s">
        <v>559</v>
      </c>
      <c r="D12" s="189" t="s">
        <v>560</v>
      </c>
      <c r="E12" s="196" t="s">
        <v>561</v>
      </c>
      <c r="F12" s="189" t="s">
        <v>562</v>
      </c>
    </row>
    <row r="13" spans="2:6" x14ac:dyDescent="0.2">
      <c r="B13" s="188"/>
      <c r="C13" s="197"/>
      <c r="D13" s="190"/>
      <c r="E13" s="197"/>
      <c r="F13" s="190"/>
    </row>
    <row r="14" spans="2:6" x14ac:dyDescent="0.2">
      <c r="B14" s="30" t="s">
        <v>556</v>
      </c>
      <c r="C14" s="192">
        <v>192.2</v>
      </c>
      <c r="D14" s="193">
        <v>246.6</v>
      </c>
      <c r="E14" s="192">
        <v>210.6</v>
      </c>
      <c r="F14" s="193">
        <f>SUM(C14:E14)</f>
        <v>649.4</v>
      </c>
    </row>
    <row r="15" spans="2:6" x14ac:dyDescent="0.2">
      <c r="B15" s="188"/>
      <c r="C15" s="198"/>
      <c r="D15" s="191"/>
      <c r="E15" s="198"/>
      <c r="F15" s="191"/>
    </row>
    <row r="16" spans="2:6" x14ac:dyDescent="0.2">
      <c r="B16" s="30" t="s">
        <v>215</v>
      </c>
      <c r="C16" s="192">
        <v>0.3</v>
      </c>
      <c r="D16" s="193">
        <v>2.9</v>
      </c>
      <c r="E16" s="192">
        <v>1</v>
      </c>
      <c r="F16" s="193">
        <f>SUM(C16:E16)</f>
        <v>4.1999999999999993</v>
      </c>
    </row>
    <row r="17" spans="2:6" x14ac:dyDescent="0.2">
      <c r="B17" s="188"/>
      <c r="C17" s="198"/>
      <c r="D17" s="191"/>
      <c r="E17" s="198"/>
      <c r="F17" s="191"/>
    </row>
    <row r="18" spans="2:6" x14ac:dyDescent="0.2">
      <c r="B18" s="194" t="s">
        <v>557</v>
      </c>
      <c r="C18" s="195">
        <v>12.6</v>
      </c>
      <c r="D18" s="193">
        <v>12.6</v>
      </c>
      <c r="E18" s="192">
        <v>12.8</v>
      </c>
      <c r="F18" s="193">
        <f>SUM(C18:E18)</f>
        <v>38</v>
      </c>
    </row>
    <row r="19" spans="2:6" x14ac:dyDescent="0.2">
      <c r="B19" s="188"/>
      <c r="C19" s="199"/>
      <c r="D19" s="191"/>
      <c r="E19" s="198"/>
      <c r="F19" s="191"/>
    </row>
    <row r="20" spans="2:6" x14ac:dyDescent="0.2">
      <c r="B20" s="194" t="s">
        <v>558</v>
      </c>
      <c r="C20" s="195">
        <v>36</v>
      </c>
      <c r="D20" s="193">
        <v>164.4</v>
      </c>
      <c r="E20" s="192">
        <v>182.5</v>
      </c>
      <c r="F20" s="193">
        <f>SUM(C20:E20)</f>
        <v>382.9</v>
      </c>
    </row>
    <row r="21" spans="2:6" x14ac:dyDescent="0.2">
      <c r="B21" s="188"/>
      <c r="C21" s="198"/>
      <c r="D21" s="191"/>
      <c r="E21" s="198"/>
      <c r="F21" s="191"/>
    </row>
    <row r="22" spans="2:6" x14ac:dyDescent="0.2">
      <c r="B22" s="188"/>
      <c r="C22" s="198"/>
      <c r="D22" s="191"/>
      <c r="E22" s="198"/>
      <c r="F22" s="191"/>
    </row>
    <row r="23" spans="2:6" x14ac:dyDescent="0.2">
      <c r="B23" s="30" t="s">
        <v>555</v>
      </c>
      <c r="C23" s="192">
        <f>SUM(C14:C22)</f>
        <v>241.1</v>
      </c>
      <c r="D23" s="193">
        <f>SUM(D14:D22)</f>
        <v>426.5</v>
      </c>
      <c r="E23" s="192">
        <f>SUM(E14:E22)</f>
        <v>406.9</v>
      </c>
      <c r="F23" s="193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2019</vt:lpstr>
      <vt:lpstr>Príloha 2019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2018-12-10T16:22:09Z</cp:lastPrinted>
  <dcterms:created xsi:type="dcterms:W3CDTF">2006-12-05T12:07:28Z</dcterms:created>
  <dcterms:modified xsi:type="dcterms:W3CDTF">2018-12-11T07:39:35Z</dcterms:modified>
</cp:coreProperties>
</file>