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o22189\Documents\MsÚ\Verejné obstarávania\Verejné obstarávania 2021\VO - Oporný múr ulica Fábryho\"/>
    </mc:Choice>
  </mc:AlternateContent>
  <bookViews>
    <workbookView xWindow="0" yWindow="0" windowWidth="28800" windowHeight="11835" activeTab="2"/>
  </bookViews>
  <sheets>
    <sheet name="Hárok1" sheetId="1" r:id="rId1"/>
    <sheet name="Hárok2" sheetId="2" r:id="rId2"/>
    <sheet name="Hárok3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21" i="3" l="1"/>
  <c r="BH121" i="3"/>
  <c r="BG121" i="3"/>
  <c r="BF121" i="3"/>
  <c r="BD121" i="3"/>
  <c r="S121" i="3"/>
  <c r="Q121" i="3"/>
  <c r="O121" i="3"/>
  <c r="I121" i="3"/>
  <c r="BE121" i="3" s="1"/>
  <c r="BJ120" i="3"/>
  <c r="BH120" i="3"/>
  <c r="BG120" i="3"/>
  <c r="BF120" i="3"/>
  <c r="BD120" i="3"/>
  <c r="S120" i="3"/>
  <c r="Q120" i="3"/>
  <c r="O120" i="3"/>
  <c r="I120" i="3"/>
  <c r="BE120" i="3" s="1"/>
  <c r="BJ119" i="3"/>
  <c r="BH119" i="3"/>
  <c r="BG119" i="3"/>
  <c r="BF119" i="3"/>
  <c r="BD119" i="3"/>
  <c r="S119" i="3"/>
  <c r="Q119" i="3"/>
  <c r="O119" i="3"/>
  <c r="O116" i="3" s="1"/>
  <c r="I119" i="3"/>
  <c r="BE119" i="3" s="1"/>
  <c r="BJ118" i="3"/>
  <c r="BH118" i="3"/>
  <c r="BG118" i="3"/>
  <c r="BF118" i="3"/>
  <c r="BD118" i="3"/>
  <c r="S118" i="3"/>
  <c r="S116" i="3" s="1"/>
  <c r="Q118" i="3"/>
  <c r="O118" i="3"/>
  <c r="I118" i="3"/>
  <c r="BE118" i="3" s="1"/>
  <c r="BJ117" i="3"/>
  <c r="BH117" i="3"/>
  <c r="BG117" i="3"/>
  <c r="BF117" i="3"/>
  <c r="BD117" i="3"/>
  <c r="S117" i="3"/>
  <c r="Q117" i="3"/>
  <c r="O117" i="3"/>
  <c r="I117" i="3"/>
  <c r="BE117" i="3" s="1"/>
  <c r="I112" i="3"/>
  <c r="E112" i="3"/>
  <c r="E110" i="3"/>
  <c r="D108" i="3"/>
  <c r="E91" i="3"/>
  <c r="E89" i="3"/>
  <c r="D87" i="3"/>
  <c r="I37" i="3"/>
  <c r="I36" i="3"/>
  <c r="I35" i="3"/>
  <c r="I24" i="3"/>
  <c r="D24" i="3"/>
  <c r="I92" i="3" s="1"/>
  <c r="I23" i="3"/>
  <c r="I21" i="3"/>
  <c r="D21" i="3"/>
  <c r="I91" i="3" s="1"/>
  <c r="I20" i="3"/>
  <c r="I18" i="3"/>
  <c r="D18" i="3"/>
  <c r="E113" i="3" s="1"/>
  <c r="I17" i="3"/>
  <c r="I12" i="3"/>
  <c r="I89" i="3" s="1"/>
  <c r="D7" i="3"/>
  <c r="D106" i="3" s="1"/>
  <c r="BK166" i="2"/>
  <c r="BI166" i="2"/>
  <c r="BH166" i="2"/>
  <c r="BG166" i="2"/>
  <c r="BE166" i="2"/>
  <c r="T166" i="2"/>
  <c r="R166" i="2"/>
  <c r="P166" i="2"/>
  <c r="J166" i="2"/>
  <c r="BF166" i="2" s="1"/>
  <c r="BK165" i="2"/>
  <c r="BI165" i="2"/>
  <c r="BH165" i="2"/>
  <c r="BG165" i="2"/>
  <c r="BE165" i="2"/>
  <c r="T165" i="2"/>
  <c r="R165" i="2"/>
  <c r="R164" i="2" s="1"/>
  <c r="P165" i="2"/>
  <c r="J165" i="2"/>
  <c r="BF165" i="2" s="1"/>
  <c r="BK164" i="2"/>
  <c r="T164" i="2"/>
  <c r="P164" i="2"/>
  <c r="J164" i="2"/>
  <c r="J105" i="2" s="1"/>
  <c r="BK163" i="2"/>
  <c r="BI163" i="2"/>
  <c r="BH163" i="2"/>
  <c r="BG163" i="2"/>
  <c r="BE163" i="2"/>
  <c r="T163" i="2"/>
  <c r="R163" i="2"/>
  <c r="P163" i="2"/>
  <c r="J163" i="2"/>
  <c r="BF163" i="2" s="1"/>
  <c r="BK162" i="2"/>
  <c r="BI162" i="2"/>
  <c r="BH162" i="2"/>
  <c r="BG162" i="2"/>
  <c r="BE162" i="2"/>
  <c r="T162" i="2"/>
  <c r="R162" i="2"/>
  <c r="P162" i="2"/>
  <c r="J162" i="2"/>
  <c r="BF162" i="2" s="1"/>
  <c r="BK161" i="2"/>
  <c r="BI161" i="2"/>
  <c r="BH161" i="2"/>
  <c r="BG161" i="2"/>
  <c r="BE161" i="2"/>
  <c r="T161" i="2"/>
  <c r="R161" i="2"/>
  <c r="P161" i="2"/>
  <c r="J161" i="2"/>
  <c r="BF161" i="2" s="1"/>
  <c r="BK160" i="2"/>
  <c r="BK159" i="2" s="1"/>
  <c r="BI160" i="2"/>
  <c r="BH160" i="2"/>
  <c r="BG160" i="2"/>
  <c r="BE160" i="2"/>
  <c r="T160" i="2"/>
  <c r="T159" i="2" s="1"/>
  <c r="T158" i="2" s="1"/>
  <c r="R160" i="2"/>
  <c r="P160" i="2"/>
  <c r="P159" i="2" s="1"/>
  <c r="P158" i="2" s="1"/>
  <c r="J160" i="2"/>
  <c r="BF160" i="2" s="1"/>
  <c r="R159" i="2"/>
  <c r="BK157" i="2"/>
  <c r="BK156" i="2" s="1"/>
  <c r="J156" i="2" s="1"/>
  <c r="J102" i="2" s="1"/>
  <c r="BI157" i="2"/>
  <c r="BH157" i="2"/>
  <c r="BG157" i="2"/>
  <c r="BF157" i="2"/>
  <c r="BE157" i="2"/>
  <c r="T157" i="2"/>
  <c r="T156" i="2" s="1"/>
  <c r="R157" i="2"/>
  <c r="P157" i="2"/>
  <c r="P156" i="2" s="1"/>
  <c r="J157" i="2"/>
  <c r="R156" i="2"/>
  <c r="BK155" i="2"/>
  <c r="BI155" i="2"/>
  <c r="BH155" i="2"/>
  <c r="BG155" i="2"/>
  <c r="BE155" i="2"/>
  <c r="T155" i="2"/>
  <c r="R155" i="2"/>
  <c r="P155" i="2"/>
  <c r="J155" i="2"/>
  <c r="BF155" i="2" s="1"/>
  <c r="BK154" i="2"/>
  <c r="BI154" i="2"/>
  <c r="BH154" i="2"/>
  <c r="BG154" i="2"/>
  <c r="BE154" i="2"/>
  <c r="T154" i="2"/>
  <c r="R154" i="2"/>
  <c r="P154" i="2"/>
  <c r="J154" i="2"/>
  <c r="BF154" i="2" s="1"/>
  <c r="BK153" i="2"/>
  <c r="BI153" i="2"/>
  <c r="BH153" i="2"/>
  <c r="BG153" i="2"/>
  <c r="BE153" i="2"/>
  <c r="T153" i="2"/>
  <c r="R153" i="2"/>
  <c r="P153" i="2"/>
  <c r="J153" i="2"/>
  <c r="BF153" i="2" s="1"/>
  <c r="BK152" i="2"/>
  <c r="BI152" i="2"/>
  <c r="BH152" i="2"/>
  <c r="BG152" i="2"/>
  <c r="BE152" i="2"/>
  <c r="T152" i="2"/>
  <c r="R152" i="2"/>
  <c r="P152" i="2"/>
  <c r="J152" i="2"/>
  <c r="BF152" i="2" s="1"/>
  <c r="BK151" i="2"/>
  <c r="BI151" i="2"/>
  <c r="BH151" i="2"/>
  <c r="BG151" i="2"/>
  <c r="BE151" i="2"/>
  <c r="T151" i="2"/>
  <c r="R151" i="2"/>
  <c r="P151" i="2"/>
  <c r="J151" i="2"/>
  <c r="BF151" i="2" s="1"/>
  <c r="BK150" i="2"/>
  <c r="BK149" i="2" s="1"/>
  <c r="J149" i="2" s="1"/>
  <c r="J101" i="2" s="1"/>
  <c r="BI150" i="2"/>
  <c r="BH150" i="2"/>
  <c r="BG150" i="2"/>
  <c r="BE150" i="2"/>
  <c r="T150" i="2"/>
  <c r="R150" i="2"/>
  <c r="R149" i="2" s="1"/>
  <c r="P150" i="2"/>
  <c r="J150" i="2"/>
  <c r="BF150" i="2" s="1"/>
  <c r="T149" i="2"/>
  <c r="P149" i="2"/>
  <c r="BK148" i="2"/>
  <c r="BI148" i="2"/>
  <c r="BH148" i="2"/>
  <c r="BG148" i="2"/>
  <c r="BE148" i="2"/>
  <c r="T148" i="2"/>
  <c r="R148" i="2"/>
  <c r="P148" i="2"/>
  <c r="J148" i="2"/>
  <c r="BF148" i="2" s="1"/>
  <c r="BK147" i="2"/>
  <c r="BI147" i="2"/>
  <c r="BH147" i="2"/>
  <c r="BG147" i="2"/>
  <c r="BE147" i="2"/>
  <c r="T147" i="2"/>
  <c r="T146" i="2" s="1"/>
  <c r="R147" i="2"/>
  <c r="P147" i="2"/>
  <c r="P146" i="2" s="1"/>
  <c r="J147" i="2"/>
  <c r="BF147" i="2" s="1"/>
  <c r="BK146" i="2"/>
  <c r="J146" i="2" s="1"/>
  <c r="J100" i="2" s="1"/>
  <c r="R146" i="2"/>
  <c r="BK145" i="2"/>
  <c r="BI145" i="2"/>
  <c r="BH145" i="2"/>
  <c r="BG145" i="2"/>
  <c r="BE145" i="2"/>
  <c r="T145" i="2"/>
  <c r="R145" i="2"/>
  <c r="P145" i="2"/>
  <c r="J145" i="2"/>
  <c r="BF145" i="2" s="1"/>
  <c r="BK144" i="2"/>
  <c r="BI144" i="2"/>
  <c r="BH144" i="2"/>
  <c r="BG144" i="2"/>
  <c r="BE144" i="2"/>
  <c r="T144" i="2"/>
  <c r="R144" i="2"/>
  <c r="P144" i="2"/>
  <c r="J144" i="2"/>
  <c r="BF144" i="2" s="1"/>
  <c r="BK143" i="2"/>
  <c r="BI143" i="2"/>
  <c r="BH143" i="2"/>
  <c r="BG143" i="2"/>
  <c r="BE143" i="2"/>
  <c r="T143" i="2"/>
  <c r="R143" i="2"/>
  <c r="P143" i="2"/>
  <c r="J143" i="2"/>
  <c r="BF143" i="2" s="1"/>
  <c r="BK142" i="2"/>
  <c r="BI142" i="2"/>
  <c r="BH142" i="2"/>
  <c r="BG142" i="2"/>
  <c r="BE142" i="2"/>
  <c r="T142" i="2"/>
  <c r="R142" i="2"/>
  <c r="P142" i="2"/>
  <c r="J142" i="2"/>
  <c r="BF142" i="2" s="1"/>
  <c r="BK141" i="2"/>
  <c r="BI141" i="2"/>
  <c r="BH141" i="2"/>
  <c r="BG141" i="2"/>
  <c r="BE141" i="2"/>
  <c r="T141" i="2"/>
  <c r="R141" i="2"/>
  <c r="P141" i="2"/>
  <c r="J141" i="2"/>
  <c r="BF141" i="2" s="1"/>
  <c r="BK140" i="2"/>
  <c r="BI140" i="2"/>
  <c r="BH140" i="2"/>
  <c r="BG140" i="2"/>
  <c r="BE140" i="2"/>
  <c r="T140" i="2"/>
  <c r="R140" i="2"/>
  <c r="P140" i="2"/>
  <c r="J140" i="2"/>
  <c r="BF140" i="2" s="1"/>
  <c r="BK139" i="2"/>
  <c r="BI139" i="2"/>
  <c r="BH139" i="2"/>
  <c r="BG139" i="2"/>
  <c r="BE139" i="2"/>
  <c r="T139" i="2"/>
  <c r="R139" i="2"/>
  <c r="P139" i="2"/>
  <c r="J139" i="2"/>
  <c r="BF139" i="2" s="1"/>
  <c r="BK138" i="2"/>
  <c r="BI138" i="2"/>
  <c r="BH138" i="2"/>
  <c r="BG138" i="2"/>
  <c r="BE138" i="2"/>
  <c r="T138" i="2"/>
  <c r="R138" i="2"/>
  <c r="P138" i="2"/>
  <c r="J138" i="2"/>
  <c r="BF138" i="2" s="1"/>
  <c r="BK137" i="2"/>
  <c r="BI137" i="2"/>
  <c r="BH137" i="2"/>
  <c r="BG137" i="2"/>
  <c r="BE137" i="2"/>
  <c r="T137" i="2"/>
  <c r="R137" i="2"/>
  <c r="R136" i="2" s="1"/>
  <c r="P137" i="2"/>
  <c r="J137" i="2"/>
  <c r="BF137" i="2" s="1"/>
  <c r="BK136" i="2"/>
  <c r="J136" i="2" s="1"/>
  <c r="J99" i="2" s="1"/>
  <c r="T136" i="2"/>
  <c r="P136" i="2"/>
  <c r="BK135" i="2"/>
  <c r="BI135" i="2"/>
  <c r="BH135" i="2"/>
  <c r="BG135" i="2"/>
  <c r="BF135" i="2"/>
  <c r="BE135" i="2"/>
  <c r="T135" i="2"/>
  <c r="R135" i="2"/>
  <c r="P135" i="2"/>
  <c r="J135" i="2"/>
  <c r="BK134" i="2"/>
  <c r="BI134" i="2"/>
  <c r="BH134" i="2"/>
  <c r="BG134" i="2"/>
  <c r="BF134" i="2"/>
  <c r="BE134" i="2"/>
  <c r="T134" i="2"/>
  <c r="R134" i="2"/>
  <c r="P134" i="2"/>
  <c r="J134" i="2"/>
  <c r="BK133" i="2"/>
  <c r="BI133" i="2"/>
  <c r="BH133" i="2"/>
  <c r="BG133" i="2"/>
  <c r="BF133" i="2"/>
  <c r="BE133" i="2"/>
  <c r="T133" i="2"/>
  <c r="R133" i="2"/>
  <c r="P133" i="2"/>
  <c r="J133" i="2"/>
  <c r="BK132" i="2"/>
  <c r="BI132" i="2"/>
  <c r="BH132" i="2"/>
  <c r="BG132" i="2"/>
  <c r="BE132" i="2"/>
  <c r="T132" i="2"/>
  <c r="R132" i="2"/>
  <c r="P132" i="2"/>
  <c r="J132" i="2"/>
  <c r="BF132" i="2" s="1"/>
  <c r="BK131" i="2"/>
  <c r="BI131" i="2"/>
  <c r="BH131" i="2"/>
  <c r="BG131" i="2"/>
  <c r="BF131" i="2"/>
  <c r="BE131" i="2"/>
  <c r="T131" i="2"/>
  <c r="R131" i="2"/>
  <c r="P131" i="2"/>
  <c r="J131" i="2"/>
  <c r="BK130" i="2"/>
  <c r="BI130" i="2"/>
  <c r="BH130" i="2"/>
  <c r="BG130" i="2"/>
  <c r="BE130" i="2"/>
  <c r="T130" i="2"/>
  <c r="R130" i="2"/>
  <c r="P130" i="2"/>
  <c r="J130" i="2"/>
  <c r="BF130" i="2" s="1"/>
  <c r="BK129" i="2"/>
  <c r="BI129" i="2"/>
  <c r="BH129" i="2"/>
  <c r="BG129" i="2"/>
  <c r="BE129" i="2"/>
  <c r="T129" i="2"/>
  <c r="R129" i="2"/>
  <c r="P129" i="2"/>
  <c r="J129" i="2"/>
  <c r="BF129" i="2" s="1"/>
  <c r="BK128" i="2"/>
  <c r="BI128" i="2"/>
  <c r="BH128" i="2"/>
  <c r="BG128" i="2"/>
  <c r="BE128" i="2"/>
  <c r="T128" i="2"/>
  <c r="T127" i="2" s="1"/>
  <c r="T126" i="2" s="1"/>
  <c r="T125" i="2" s="1"/>
  <c r="R128" i="2"/>
  <c r="P128" i="2"/>
  <c r="P127" i="2" s="1"/>
  <c r="P126" i="2" s="1"/>
  <c r="P125" i="2" s="1"/>
  <c r="J128" i="2"/>
  <c r="BF128" i="2" s="1"/>
  <c r="R127" i="2"/>
  <c r="R126" i="2" s="1"/>
  <c r="F121" i="2"/>
  <c r="F119" i="2"/>
  <c r="E117" i="2"/>
  <c r="E115" i="2"/>
  <c r="F91" i="2"/>
  <c r="F89" i="2"/>
  <c r="E87" i="2"/>
  <c r="E85" i="2"/>
  <c r="J37" i="2"/>
  <c r="J36" i="2"/>
  <c r="J35" i="2"/>
  <c r="J24" i="2"/>
  <c r="E24" i="2"/>
  <c r="J92" i="2" s="1"/>
  <c r="J23" i="2"/>
  <c r="J21" i="2"/>
  <c r="E21" i="2"/>
  <c r="J121" i="2" s="1"/>
  <c r="J20" i="2"/>
  <c r="J18" i="2"/>
  <c r="E18" i="2"/>
  <c r="F92" i="2" s="1"/>
  <c r="J17" i="2"/>
  <c r="J12" i="2"/>
  <c r="J89" i="2" s="1"/>
  <c r="E7" i="2"/>
  <c r="BD96" i="1"/>
  <c r="BC96" i="1"/>
  <c r="BB96" i="1"/>
  <c r="BA96" i="1"/>
  <c r="BA94" i="1" s="1"/>
  <c r="AZ96" i="1"/>
  <c r="AY96" i="1"/>
  <c r="AX96" i="1"/>
  <c r="AW96" i="1"/>
  <c r="AT96" i="1" s="1"/>
  <c r="AV96" i="1"/>
  <c r="AU96" i="1"/>
  <c r="BD95" i="1"/>
  <c r="BC95" i="1"/>
  <c r="BB95" i="1"/>
  <c r="BB94" i="1" s="1"/>
  <c r="BA95" i="1"/>
  <c r="AZ95" i="1"/>
  <c r="AY95" i="1"/>
  <c r="AX95" i="1"/>
  <c r="AW95" i="1"/>
  <c r="AV95" i="1"/>
  <c r="AU95" i="1"/>
  <c r="AT95" i="1"/>
  <c r="BD94" i="1"/>
  <c r="BC94" i="1"/>
  <c r="W32" i="1" s="1"/>
  <c r="AZ94" i="1"/>
  <c r="AY94" i="1"/>
  <c r="AV94" i="1"/>
  <c r="AU94" i="1"/>
  <c r="AS94" i="1"/>
  <c r="AM90" i="1"/>
  <c r="L90" i="1"/>
  <c r="AM89" i="1"/>
  <c r="L89" i="1"/>
  <c r="L87" i="1"/>
  <c r="L85" i="1"/>
  <c r="W33" i="1"/>
  <c r="D85" i="3" l="1"/>
  <c r="I113" i="3"/>
  <c r="E35" i="3"/>
  <c r="I33" i="3"/>
  <c r="BJ116" i="3"/>
  <c r="I116" i="3" s="1"/>
  <c r="AG96" i="1" s="1"/>
  <c r="AN96" i="1" s="1"/>
  <c r="Q116" i="3"/>
  <c r="E36" i="3"/>
  <c r="E37" i="3"/>
  <c r="E33" i="3"/>
  <c r="I30" i="3"/>
  <c r="I96" i="3"/>
  <c r="F36" i="2"/>
  <c r="BK127" i="2"/>
  <c r="BK126" i="2" s="1"/>
  <c r="F34" i="2"/>
  <c r="F35" i="2"/>
  <c r="F37" i="2"/>
  <c r="J33" i="2"/>
  <c r="E34" i="3"/>
  <c r="I34" i="3"/>
  <c r="E92" i="3"/>
  <c r="J126" i="2"/>
  <c r="J97" i="2" s="1"/>
  <c r="J34" i="2"/>
  <c r="R158" i="2"/>
  <c r="R125" i="2" s="1"/>
  <c r="J159" i="2"/>
  <c r="J104" i="2" s="1"/>
  <c r="BK158" i="2"/>
  <c r="J158" i="2" s="1"/>
  <c r="J103" i="2" s="1"/>
  <c r="F33" i="2"/>
  <c r="J91" i="2"/>
  <c r="J122" i="2"/>
  <c r="J127" i="2"/>
  <c r="J98" i="2" s="1"/>
  <c r="F122" i="2"/>
  <c r="AW94" i="1"/>
  <c r="AX94" i="1"/>
  <c r="W31" i="1"/>
  <c r="I39" i="3" l="1"/>
  <c r="BK125" i="2"/>
  <c r="J125" i="2" s="1"/>
  <c r="AG95" i="1" s="1"/>
  <c r="AT94" i="1"/>
  <c r="AN95" i="1" l="1"/>
  <c r="W30" i="1"/>
  <c r="W29" i="1" s="1"/>
  <c r="AK29" i="1" s="1"/>
  <c r="AG94" i="1"/>
  <c r="AN94" i="1" s="1"/>
  <c r="J30" i="2"/>
  <c r="J39" i="2" s="1"/>
  <c r="J96" i="2"/>
  <c r="AK26" i="1" l="1"/>
  <c r="AK35" i="1" s="1"/>
</calcChain>
</file>

<file path=xl/sharedStrings.xml><?xml version="1.0" encoding="utf-8"?>
<sst xmlns="http://schemas.openxmlformats.org/spreadsheetml/2006/main" count="936" uniqueCount="269">
  <si>
    <t>1</t>
  </si>
  <si>
    <t>K</t>
  </si>
  <si>
    <t>132301202</t>
  </si>
  <si>
    <t>Výkop ryhy šírky 600-2000mm hor 4 100-1000 m3</t>
  </si>
  <si>
    <t>m3</t>
  </si>
  <si>
    <t>2</t>
  </si>
  <si>
    <t>132301209</t>
  </si>
  <si>
    <t>Príplatok za lepivosť pri hĺbení rýh š. nad 600 do 2 000 mm zapažených i nezapažených, s urovnaním dna v hornine 4</t>
  </si>
  <si>
    <t>3</t>
  </si>
  <si>
    <t>162501122</t>
  </si>
  <si>
    <t>Vodorovné premiestnenie výkopku  po spevnenej ceste z  horniny tr.1-4  v množstve nad 100 do 1000 m3 na vzdialenosť do 3000 m</t>
  </si>
  <si>
    <t>4</t>
  </si>
  <si>
    <t>167101102</t>
  </si>
  <si>
    <t>Nakladanie neuľahnutého výkopku z hornín tr.1-4 nad 100 do 1000 m3</t>
  </si>
  <si>
    <t>5</t>
  </si>
  <si>
    <t>167101102.</t>
  </si>
  <si>
    <t>Nakladanie neuľahnutého výkopku z hornín tr.1-4 nad 100 do 1000 m3 - spätný zásyp</t>
  </si>
  <si>
    <t>6</t>
  </si>
  <si>
    <t>171201201</t>
  </si>
  <si>
    <t>Uloženie sypaniny na skládky do 100 m3</t>
  </si>
  <si>
    <t>7</t>
  </si>
  <si>
    <t>175101201.S</t>
  </si>
  <si>
    <t>Obsyp objektov sypaninou z vhodných hornín 1 až 4 bez prehodenia sypaniny</t>
  </si>
  <si>
    <t>8</t>
  </si>
  <si>
    <t>181101102</t>
  </si>
  <si>
    <t>Úprava pláne v zárezoch v hornine 1-4 so zhutnením</t>
  </si>
  <si>
    <t>m2</t>
  </si>
  <si>
    <t>D</t>
  </si>
  <si>
    <t xml:space="preserve">Zakladanie   </t>
  </si>
  <si>
    <t>9</t>
  </si>
  <si>
    <t>212752127</t>
  </si>
  <si>
    <t>Trativody z flexodrenážnych rúr DN 160</t>
  </si>
  <si>
    <t>m</t>
  </si>
  <si>
    <t>10</t>
  </si>
  <si>
    <t>271571111</t>
  </si>
  <si>
    <t>Vankúše zhutnené pod základy zo štrkopiesku</t>
  </si>
  <si>
    <t>11</t>
  </si>
  <si>
    <t>273321411</t>
  </si>
  <si>
    <t>Betón základových dosiek, železový (bez výstuže), tr. C 25/30</t>
  </si>
  <si>
    <t>12</t>
  </si>
  <si>
    <t>273351217</t>
  </si>
  <si>
    <t>Debnenie stien základových dosiek, zhotovenie-tradičné</t>
  </si>
  <si>
    <t>13</t>
  </si>
  <si>
    <t>273351218</t>
  </si>
  <si>
    <t>Debnenie stien základových dosiek, odstránenie-tradičné</t>
  </si>
  <si>
    <t>14</t>
  </si>
  <si>
    <t>279321411</t>
  </si>
  <si>
    <t>Betón základových múrov, železový (bez výstuže), tr. C 25/30</t>
  </si>
  <si>
    <t>15</t>
  </si>
  <si>
    <t>279351101</t>
  </si>
  <si>
    <t>Debnenie základových múrov jednostranné zhotovenie-dielce</t>
  </si>
  <si>
    <t>16</t>
  </si>
  <si>
    <t>279351102</t>
  </si>
  <si>
    <t>Debnenie základových múrov jednostranné odstránenie-dielce</t>
  </si>
  <si>
    <t>17</t>
  </si>
  <si>
    <t>279361821</t>
  </si>
  <si>
    <t>Výstuž základových múrov a dosiek nosných z ocele 10505</t>
  </si>
  <si>
    <t>t</t>
  </si>
  <si>
    <t xml:space="preserve">Zvislé a kompletné konštrukcie   </t>
  </si>
  <si>
    <t>18</t>
  </si>
  <si>
    <t>311321821</t>
  </si>
  <si>
    <t>Príplatok za pohľadový betón nadzákladových múrov triedy SB 1</t>
  </si>
  <si>
    <t>19</t>
  </si>
  <si>
    <t>327501111</t>
  </si>
  <si>
    <t>Výplň za oporami a protimrazové kliny so zhutnením z kameniva drveného alebo ťaženého pre múry a valy</t>
  </si>
  <si>
    <t xml:space="preserve">Ostatné konštrukcie a práce-búranie   </t>
  </si>
  <si>
    <t>20</t>
  </si>
  <si>
    <t>911131111</t>
  </si>
  <si>
    <t>Osadenie a montáž cestného zábradlia oceľového s oceľovými stĺpikmi (spätné osadenie demontovaného zábradlia)</t>
  </si>
  <si>
    <t>21</t>
  </si>
  <si>
    <t>966005211.S</t>
  </si>
  <si>
    <t>Rozobranie cestného zábradlia so stĺpikmi osadenými do ríms alebo krycích dosiek,  -0,02500t (s očistením a pripravením na montáž)</t>
  </si>
  <si>
    <t>22</t>
  </si>
  <si>
    <t>962042321.S</t>
  </si>
  <si>
    <t>Búranie muriva alebo vybúranie otvorov plochy nad 4 m2 z betónu prostého nadzákladného,  -2,20000t</t>
  </si>
  <si>
    <t>23</t>
  </si>
  <si>
    <t>979084212</t>
  </si>
  <si>
    <t>Poplatok za uloženie na skládke</t>
  </si>
  <si>
    <t>24</t>
  </si>
  <si>
    <t>979084216</t>
  </si>
  <si>
    <t>Vodorovná doprava vybúraných hmôt po suchu bez naloženia, ale so zložením na vzdialenosť do 5 km</t>
  </si>
  <si>
    <t>25</t>
  </si>
  <si>
    <t>979087213</t>
  </si>
  <si>
    <t>Nakladanie na dopravné prostriedky pre vodorovnú dopravu vybúraných hmôt</t>
  </si>
  <si>
    <t>99</t>
  </si>
  <si>
    <t xml:space="preserve">Presun hmôt HSV   </t>
  </si>
  <si>
    <t>26</t>
  </si>
  <si>
    <t>998225111.S</t>
  </si>
  <si>
    <t>Presun hmôt pre pozemnú komunikáciu a letisko s krytom asfaltovým akejkoľvek dĺžky objektu</t>
  </si>
  <si>
    <t>PSV</t>
  </si>
  <si>
    <t xml:space="preserve">Práce a dodávky PSV   </t>
  </si>
  <si>
    <t>711</t>
  </si>
  <si>
    <t>Izolácie proti vode a vlhkosti</t>
  </si>
  <si>
    <t>27</t>
  </si>
  <si>
    <t>711112001.S</t>
  </si>
  <si>
    <t>Zhotovenie  izolácie proti zemnej vlhkosti zvislá penetračným náterom za studena</t>
  </si>
  <si>
    <t>28</t>
  </si>
  <si>
    <t>M</t>
  </si>
  <si>
    <t>111630003000.S</t>
  </si>
  <si>
    <t>Penetračný náter</t>
  </si>
  <si>
    <t>kg</t>
  </si>
  <si>
    <t>29</t>
  </si>
  <si>
    <t>711142101.S</t>
  </si>
  <si>
    <t>Izolácia proti zemnej vlhkosti s protiradonovou odolnosťou nopovou HDPE fóliou hrúbky 0,5 mm, výška nopu 8 mm šírka 2 m zvislá</t>
  </si>
  <si>
    <t>30</t>
  </si>
  <si>
    <t>283230001500.S</t>
  </si>
  <si>
    <t>Profilovaná fólia z PE, výška nopov 8 mm, pevnosť v tlaku 250 kN/m2, pre spodnú stavbu</t>
  </si>
  <si>
    <t>783</t>
  </si>
  <si>
    <t xml:space="preserve">Dokončovacie práce - nátery   </t>
  </si>
  <si>
    <t>31</t>
  </si>
  <si>
    <t>783124520</t>
  </si>
  <si>
    <t>Nátery oceľ.konštr. stredných B syntetické dvojnásobné, 1x s emailovaním - 105µm, RAL 6006</t>
  </si>
  <si>
    <t>32</t>
  </si>
  <si>
    <t>783124720</t>
  </si>
  <si>
    <t>Nátery oceľ.konštr. stredných B syntetické základné - 35µm</t>
  </si>
  <si>
    <t>Export Komplet</t>
  </si>
  <si>
    <t/>
  </si>
  <si>
    <t>2.0</t>
  </si>
  <si>
    <t>ZAMOK</t>
  </si>
  <si>
    <t>False</t>
  </si>
  <si>
    <t>{e669f0d8-85cb-48c6-8190-40755fb2740e}</t>
  </si>
  <si>
    <t>0,00001</t>
  </si>
  <si>
    <t>0,01</t>
  </si>
  <si>
    <t>REKAPITULÁCIA STAVBY</t>
  </si>
  <si>
    <t>v ---  nižšie sa nachádzajú doplnkové a pomocné údaje k zostavám  --- v</t>
  </si>
  <si>
    <t>0,001</t>
  </si>
  <si>
    <t>Kód:</t>
  </si>
  <si>
    <t>20201103-2</t>
  </si>
  <si>
    <t>Stavba:</t>
  </si>
  <si>
    <t>Rekonštrukcia oporného múra Fábryho ulica</t>
  </si>
  <si>
    <t>JKSO:</t>
  </si>
  <si>
    <t>KS:</t>
  </si>
  <si>
    <t>Miesto:</t>
  </si>
  <si>
    <t>Kráľovský Chlmec</t>
  </si>
  <si>
    <t>Dátum:</t>
  </si>
  <si>
    <t>Objednávateľ:</t>
  </si>
  <si>
    <t>IČO:</t>
  </si>
  <si>
    <t>Mesto Kráľovský Chlmec</t>
  </si>
  <si>
    <t>IČ DPH:</t>
  </si>
  <si>
    <t>Zhotoviteľ:</t>
  </si>
  <si>
    <t xml:space="preserve"> </t>
  </si>
  <si>
    <t>True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</si>
  <si>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</si>
  <si>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</si>
  <si>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</si>
  <si>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</si>
  <si>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</si>
  <si>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</si>
  <si>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</si>
  <si>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</si>
  <si>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</si>
  <si>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</si>
  <si>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</si>
  <si>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</si>
  <si>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</si>
  <si>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</si>
  <si>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</si>
  <si>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</si>
  <si>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</si>
  <si>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</si>
  <si>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</si>
  <si>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</si>
  <si>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</si>
  <si>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</si>
  <si>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</si>
  <si>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</si>
  <si>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</si>
  <si>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</si>
  <si>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</si>
  <si>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</si>
  <si>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</si>
  <si>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</si>
  <si>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</si>
  <si>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</si>
  <si>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</si>
  <si>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</si>
  <si>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</si>
  <si>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</si>
  <si>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</si>
  <si>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</si>
  <si>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</si>
  <si>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</si>
  <si>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</si>
  <si>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</si>
  <si>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0</t>
  </si>
  <si>
    <t>###NOIMPORT###</t>
  </si>
  <si>
    <t>IMPORT</t>
  </si>
  <si>
    <t>{00000000-0000-0000-0000-000000000000}</t>
  </si>
  <si>
    <t>/</t>
  </si>
  <si>
    <t>Rekonštrukcia oporného múra</t>
  </si>
  <si>
    <t>STA</t>
  </si>
  <si>
    <t>{4e24fc1c-f132-4d0f-bcbb-c8e1f98e8466}</t>
  </si>
  <si>
    <t>Vedľajsie rozpočtové náklady</t>
  </si>
  <si>
    <t>{ce20dbbb-1318-40af-8d78-ebaf9663667a}</t>
  </si>
  <si>
    <t>KRYCÍ LIST ROZPOČTU</t>
  </si>
  <si>
    <t>Objekt:</t>
  </si>
  <si>
    <t>1 - Rekonštrukcia oporného múra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</si>
  <si>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</si>
  <si>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</si>
  <si>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</si>
  <si>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</si>
  <si>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</si>
  <si>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</si>
  <si>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 Zemné práce</t>
  </si>
  <si>
    <t xml:space="preserve">    2 - Zakladanie   </t>
  </si>
  <si>
    <t xml:space="preserve">    3 - Zvislé a kompletné konštrukcie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</si>
  <si>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</si>
  <si>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</si>
  <si>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</si>
  <si>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711 - Izolácie proti vode a vlhkosti</t>
  </si>
  <si>
    <t xml:space="preserve">    783 - Dokončovacie práce - nátery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</si>
  <si>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</si>
  <si>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</si>
  <si>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</si>
  <si>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</si>
  <si>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</si>
  <si>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</si>
  <si>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</si>
  <si>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</si>
  <si>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</si>
  <si>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</si>
  <si>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</si>
  <si>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</si>
  <si>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</si>
  <si>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</si>
  <si>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</si>
  <si>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 Zemné práce</t>
  </si>
  <si>
    <t>-2004365284</t>
  </si>
  <si>
    <t>1835227314</t>
  </si>
  <si>
    <t>-1780972986</t>
  </si>
  <si>
    <t>1939218818</t>
  </si>
  <si>
    <t>1122407731</t>
  </si>
  <si>
    <t>1218566343</t>
  </si>
  <si>
    <t>-311727570</t>
  </si>
  <si>
    <t>491010129</t>
  </si>
  <si>
    <t>-82299218</t>
  </si>
  <si>
    <t>-935251414</t>
  </si>
  <si>
    <t>-1349552473</t>
  </si>
  <si>
    <t>1755210146</t>
  </si>
  <si>
    <t>74</t>
  </si>
  <si>
    <t>98</t>
  </si>
  <si>
    <t>2132494112</t>
  </si>
  <si>
    <t>-47454664</t>
  </si>
  <si>
    <t>108</t>
  </si>
  <si>
    <t>110</t>
  </si>
  <si>
    <t>112</t>
  </si>
  <si>
    <t>-1034754578</t>
  </si>
  <si>
    <t>-1127860214</t>
  </si>
  <si>
    <t>-1973832223</t>
  </si>
  <si>
    <t>-718296835</t>
  </si>
  <si>
    <t>1190483519</t>
  </si>
  <si>
    <t>116</t>
  </si>
  <si>
    <t>118</t>
  </si>
  <si>
    <t>2 - Vedľajsie rozpočtové náklady</t>
  </si>
  <si>
    <t>111</t>
  </si>
  <si>
    <t>Geodetické práce zhotoviteľa pred a počas výstavby, výškové merania</t>
  </si>
  <si>
    <t>kpl</t>
  </si>
  <si>
    <t>231615559</t>
  </si>
  <si>
    <t>Geodetické práce zhotoviteľa vykonávané pred výstavbou, určenie priebehu nadzemného alebo podzemného vedenia, vytýčenie priebehu inž. sietí vrátane vyznačenia polohy inž. siete v teréne a overenie poloh</t>
  </si>
  <si>
    <t>-1831408684</t>
  </si>
  <si>
    <t>113</t>
  </si>
  <si>
    <t xml:space="preserve">Geodetické práce zhotoviteľa, vykonávané po výstavbe, porealizačné zameranie stavebného objektu (geodetický elaborát) </t>
  </si>
  <si>
    <t>-586413002</t>
  </si>
  <si>
    <t>115</t>
  </si>
  <si>
    <t>Prenosné dočasné dopravné značenie počas výstavby - dopravné značky, dopravné zariadenia a dočasná svetelná signalizácia vrátane nosičov s podstavcami - osadenie, prevádzka, odstránenie</t>
  </si>
  <si>
    <t>-700691838</t>
  </si>
  <si>
    <t>121</t>
  </si>
  <si>
    <t>Projektové práce, vypracovanie dokumentácie skutočného zhotovenia stavby</t>
  </si>
  <si>
    <t>745908033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</si>
</sst>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%"/>
    <numFmt numFmtId="166" formatCode="dd\.mm\.yyyy"/>
    <numFmt numFmtId="167" formatCode="#,##0.00000"/>
  </numFmts>
  <fonts count="32">
    <font>
      <sz val="11"/>
      <color theme="1"/>
      <name val="Calibri"/>
      <family val="2"/>
      <charset val="238"/>
      <scheme val="minor"/>
    </font>
    <font>
      <sz val="9"/>
      <name val="Arial CE"/>
    </font>
    <font>
      <sz val="8"/>
      <color rgb="FF003366"/>
      <name val="Arial CE"/>
    </font>
    <font>
      <sz val="10"/>
      <color rgb="FF003366"/>
      <name val="Arial CE"/>
    </font>
    <font>
      <sz val="12"/>
      <color rgb="FF003366"/>
      <name val="Arial CE"/>
    </font>
    <font>
      <i/>
      <sz val="9"/>
      <color rgb="FF0000FF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u/>
      <sz val="11"/>
      <color theme="10"/>
      <name val="Calibri"/>
      <scheme val="minor"/>
    </font>
    <font>
      <sz val="18"/>
      <color theme="10"/>
      <name val="Wingdings 2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51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4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14" fillId="2" borderId="7" xfId="0" applyFont="1" applyFill="1" applyBorder="1" applyAlignment="1" applyProtection="1">
      <alignment horizontal="left" vertical="center"/>
    </xf>
    <xf numFmtId="0" fontId="0" fillId="2" borderId="8" xfId="0" applyFont="1" applyFill="1" applyBorder="1" applyAlignment="1" applyProtection="1">
      <alignment vertical="center"/>
    </xf>
    <xf numFmtId="0" fontId="14" fillId="2" borderId="8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>
      <alignment vertical="center"/>
    </xf>
    <xf numFmtId="0" fontId="9" fillId="0" borderId="6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1" fillId="0" borderId="4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7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3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23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7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7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4" fillId="3" borderId="7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right" vertical="center"/>
    </xf>
    <xf numFmtId="0" fontId="14" fillId="3" borderId="8" xfId="0" applyFont="1" applyFill="1" applyBorder="1" applyAlignment="1">
      <alignment horizontal="center" vertical="center"/>
    </xf>
    <xf numFmtId="4" fontId="14" fillId="3" borderId="8" xfId="0" applyNumberFormat="1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66" fontId="10" fillId="0" borderId="0" xfId="0" applyNumberFormat="1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vertical="center"/>
    </xf>
    <xf numFmtId="4" fontId="4" fillId="0" borderId="21" xfId="0" applyNumberFormat="1" applyFont="1" applyBorder="1" applyAlignment="1" applyProtection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vertical="center"/>
    </xf>
    <xf numFmtId="4" fontId="3" fillId="0" borderId="21" xfId="0" applyNumberFormat="1" applyFont="1" applyBorder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9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7" fontId="29" fillId="0" borderId="13" xfId="0" applyNumberFormat="1" applyFont="1" applyBorder="1" applyAlignment="1" applyProtection="1"/>
    <xf numFmtId="167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2" fillId="0" borderId="0" xfId="0" applyFont="1" applyAlignment="1"/>
    <xf numFmtId="0" fontId="2" fillId="0" borderId="4" xfId="0" applyFont="1" applyBorder="1" applyAlignment="1" applyProtection="1"/>
    <xf numFmtId="4" fontId="4" fillId="0" borderId="0" xfId="0" applyNumberFormat="1" applyFont="1" applyAlignment="1" applyProtection="1"/>
    <xf numFmtId="0" fontId="2" fillId="0" borderId="4" xfId="0" applyFont="1" applyBorder="1" applyAlignment="1"/>
    <xf numFmtId="0" fontId="2" fillId="0" borderId="15" xfId="0" applyFont="1" applyBorder="1" applyAlignment="1" applyProtection="1"/>
    <xf numFmtId="0" fontId="2" fillId="0" borderId="0" xfId="0" applyFont="1" applyBorder="1" applyAlignment="1" applyProtection="1"/>
    <xf numFmtId="167" fontId="2" fillId="0" borderId="0" xfId="0" applyNumberFormat="1" applyFont="1" applyBorder="1" applyAlignment="1" applyProtection="1"/>
    <xf numFmtId="167" fontId="2" fillId="0" borderId="16" xfId="0" applyNumberFormat="1" applyFont="1" applyBorder="1" applyAlignment="1" applyProtection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 applyProtection="1"/>
    <xf numFmtId="4" fontId="1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/>
    </xf>
    <xf numFmtId="167" fontId="18" fillId="0" borderId="0" xfId="0" applyNumberFormat="1" applyFont="1" applyBorder="1" applyAlignment="1" applyProtection="1">
      <alignment vertical="center"/>
    </xf>
    <xf numFmtId="167" fontId="18" fillId="0" borderId="16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4" fontId="5" fillId="0" borderId="1" xfId="0" applyNumberFormat="1" applyFont="1" applyBorder="1" applyAlignment="1" applyProtection="1">
      <alignment vertical="center"/>
    </xf>
    <xf numFmtId="0" fontId="31" fillId="0" borderId="1" xfId="0" applyFont="1" applyBorder="1" applyAlignment="1" applyProtection="1">
      <alignment vertical="center"/>
    </xf>
    <xf numFmtId="0" fontId="31" fillId="0" borderId="4" xfId="0" applyFont="1" applyBorder="1" applyAlignment="1">
      <alignment vertical="center"/>
    </xf>
    <xf numFmtId="0" fontId="5" fillId="0" borderId="15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left" vertical="center"/>
    </xf>
    <xf numFmtId="0" fontId="18" fillId="0" borderId="21" xfId="0" applyFont="1" applyBorder="1" applyAlignment="1" applyProtection="1">
      <alignment horizontal="center" vertical="center"/>
    </xf>
    <xf numFmtId="167" fontId="18" fillId="0" borderId="21" xfId="0" applyNumberFormat="1" applyFont="1" applyBorder="1" applyAlignment="1" applyProtection="1">
      <alignment vertical="center"/>
    </xf>
    <xf numFmtId="167" fontId="18" fillId="0" borderId="22" xfId="0" applyNumberFormat="1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166" fontId="10" fillId="0" borderId="0" xfId="0" applyNumberFormat="1" applyFont="1" applyAlignment="1" applyProtection="1">
      <alignment horizontal="left" vertical="center"/>
    </xf>
    <xf numFmtId="0" fontId="10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left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right" vertical="center"/>
    </xf>
    <xf numFmtId="0" fontId="1" fillId="3" borderId="9" xfId="0" applyFont="1" applyFill="1" applyBorder="1" applyAlignment="1" applyProtection="1">
      <alignment horizontal="left" vertical="center"/>
    </xf>
    <xf numFmtId="165" fontId="9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4" fontId="13" fillId="0" borderId="0" xfId="0" applyNumberFormat="1" applyFont="1" applyAlignment="1" applyProtection="1">
      <alignment vertical="center"/>
    </xf>
    <xf numFmtId="0" fontId="14" fillId="2" borderId="8" xfId="0" applyFont="1" applyFill="1" applyBorder="1" applyAlignment="1" applyProtection="1">
      <alignment horizontal="left" vertical="center"/>
    </xf>
    <xf numFmtId="0" fontId="0" fillId="2" borderId="8" xfId="0" applyFont="1" applyFill="1" applyBorder="1" applyAlignment="1" applyProtection="1">
      <alignment vertical="center"/>
    </xf>
    <xf numFmtId="4" fontId="14" fillId="2" borderId="8" xfId="0" applyNumberFormat="1" applyFont="1" applyFill="1" applyBorder="1" applyAlignment="1" applyProtection="1">
      <alignment vertical="center"/>
    </xf>
    <xf numFmtId="0" fontId="0" fillId="2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</xf>
    <xf numFmtId="0" fontId="0" fillId="0" borderId="0" xfId="0"/>
    <xf numFmtId="0" fontId="10" fillId="0" borderId="0" xfId="0" applyFont="1" applyAlignment="1" applyProtection="1">
      <alignment horizontal="left" vertical="center"/>
    </xf>
    <xf numFmtId="0" fontId="0" fillId="0" borderId="0" xfId="0" applyProtection="1"/>
    <xf numFmtId="0" fontId="11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center" wrapText="1"/>
    </xf>
    <xf numFmtId="4" fontId="12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ba10935/Desktop/V&#253;kaz%20v&#253;mer/Rekon&#353;trukcia%20oporn&#233;ho%20m&#250;ra%20F&#225;bryho%20u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Rekonštrukcia opornéh..."/>
      <sheetName val="2 - Vedľajsie rozpočtové ..."/>
    </sheetNames>
    <sheetDataSet>
      <sheetData sheetId="0">
        <row r="6">
          <cell r="K6" t="str">
            <v>Rekonštrukcia oporného múra Fábryho ulica</v>
          </cell>
        </row>
        <row r="8">
          <cell r="AN8" t="str">
            <v>4. 11. 2020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>
        <row r="33">
          <cell r="F33">
            <v>0</v>
          </cell>
          <cell r="J33">
            <v>0</v>
          </cell>
        </row>
        <row r="34">
          <cell r="F34">
            <v>69261.5</v>
          </cell>
          <cell r="J34">
            <v>13852.3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25">
          <cell r="P125">
            <v>615.96392000000003</v>
          </cell>
        </row>
      </sheetData>
      <sheetData sheetId="2">
        <row r="33">
          <cell r="F33">
            <v>0</v>
          </cell>
          <cell r="J33">
            <v>0</v>
          </cell>
        </row>
        <row r="34">
          <cell r="F34">
            <v>5160</v>
          </cell>
          <cell r="J34">
            <v>1032</v>
          </cell>
        </row>
        <row r="35">
          <cell r="F35">
            <v>0</v>
          </cell>
          <cell r="J35">
            <v>0</v>
          </cell>
        </row>
        <row r="36">
          <cell r="F36">
            <v>0</v>
          </cell>
          <cell r="J36">
            <v>0</v>
          </cell>
        </row>
        <row r="37">
          <cell r="F37">
            <v>0</v>
          </cell>
        </row>
        <row r="116">
          <cell r="P1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98"/>
  <sheetViews>
    <sheetView topLeftCell="A22" zoomScaleNormal="100" workbookViewId="0">
      <selection activeCell="AI17" sqref="AI17"/>
    </sheetView>
  </sheetViews>
  <sheetFormatPr defaultRowHeight="15"/>
  <cols>
    <col min="1" max="1" width="7.140625" customWidth="1"/>
    <col min="2" max="2" width="1.42578125" customWidth="1"/>
    <col min="3" max="3" width="3.5703125" customWidth="1"/>
    <col min="4" max="33" width="2.28515625" customWidth="1"/>
    <col min="34" max="34" width="2.85546875" customWidth="1"/>
    <col min="35" max="35" width="27.140625" customWidth="1"/>
    <col min="36" max="37" width="2.140625" customWidth="1"/>
    <col min="38" max="38" width="7.140625" customWidth="1"/>
    <col min="39" max="39" width="2.85546875" customWidth="1"/>
    <col min="40" max="40" width="11.42578125" customWidth="1"/>
    <col min="41" max="41" width="6.42578125" customWidth="1"/>
    <col min="42" max="42" width="3.5703125" customWidth="1"/>
    <col min="43" max="43" width="13.42578125" hidden="1" customWidth="1"/>
    <col min="44" max="44" width="11.7109375" customWidth="1"/>
    <col min="45" max="47" width="22.140625" hidden="1" customWidth="1"/>
    <col min="48" max="49" width="18.5703125" hidden="1" customWidth="1"/>
    <col min="50" max="51" width="21.42578125" hidden="1" customWidth="1"/>
    <col min="52" max="52" width="18.5703125" hidden="1" customWidth="1"/>
    <col min="53" max="53" width="16.42578125" hidden="1" customWidth="1"/>
    <col min="54" max="54" width="21.42578125" hidden="1" customWidth="1"/>
    <col min="55" max="55" width="18.5703125" hidden="1" customWidth="1"/>
    <col min="56" max="56" width="16.42578125" hidden="1" customWidth="1"/>
    <col min="57" max="57" width="57" customWidth="1"/>
  </cols>
  <sheetData>
    <row r="1" spans="1:74">
      <c r="A1" s="15" t="s">
        <v>115</v>
      </c>
      <c r="AZ1" s="15" t="s">
        <v>116</v>
      </c>
      <c r="BA1" s="15" t="s">
        <v>117</v>
      </c>
      <c r="BB1" s="15" t="s">
        <v>118</v>
      </c>
      <c r="BT1" s="15" t="s">
        <v>119</v>
      </c>
      <c r="BU1" s="15" t="s">
        <v>119</v>
      </c>
      <c r="BV1" s="15" t="s">
        <v>120</v>
      </c>
    </row>
    <row r="2" spans="1:74" ht="36.950000000000003" customHeight="1"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16" t="s">
        <v>121</v>
      </c>
      <c r="BT2" s="16" t="s">
        <v>66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122</v>
      </c>
      <c r="BT3" s="16" t="s">
        <v>66</v>
      </c>
    </row>
    <row r="4" spans="1:74" ht="24.95" customHeight="1">
      <c r="B4" s="20"/>
      <c r="C4" s="21"/>
      <c r="D4" s="22" t="s">
        <v>123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124</v>
      </c>
      <c r="BS4" s="16" t="s">
        <v>125</v>
      </c>
    </row>
    <row r="5" spans="1:74" ht="12" customHeight="1">
      <c r="B5" s="20"/>
      <c r="C5" s="21"/>
      <c r="D5" s="24" t="s">
        <v>126</v>
      </c>
      <c r="E5" s="21"/>
      <c r="F5" s="21"/>
      <c r="G5" s="21"/>
      <c r="H5" s="21"/>
      <c r="I5" s="21"/>
      <c r="J5" s="21"/>
      <c r="K5" s="235" t="s">
        <v>127</v>
      </c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1"/>
      <c r="AQ5" s="21"/>
      <c r="AR5" s="19"/>
      <c r="BS5" s="16" t="s">
        <v>122</v>
      </c>
    </row>
    <row r="6" spans="1:74" ht="36.950000000000003" customHeight="1">
      <c r="B6" s="20"/>
      <c r="C6" s="21"/>
      <c r="D6" s="25" t="s">
        <v>128</v>
      </c>
      <c r="E6" s="21"/>
      <c r="F6" s="21"/>
      <c r="G6" s="21"/>
      <c r="H6" s="21"/>
      <c r="I6" s="21"/>
      <c r="J6" s="21"/>
      <c r="K6" s="237" t="s">
        <v>129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1"/>
      <c r="AQ6" s="21"/>
      <c r="AR6" s="19"/>
      <c r="BS6" s="16" t="s">
        <v>122</v>
      </c>
    </row>
    <row r="7" spans="1:74" ht="12" customHeight="1">
      <c r="B7" s="20"/>
      <c r="C7" s="21"/>
      <c r="D7" s="26" t="s">
        <v>130</v>
      </c>
      <c r="E7" s="21"/>
      <c r="F7" s="21"/>
      <c r="G7" s="21"/>
      <c r="H7" s="21"/>
      <c r="I7" s="21"/>
      <c r="J7" s="21"/>
      <c r="K7" s="27" t="s">
        <v>66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6" t="s">
        <v>131</v>
      </c>
      <c r="AL7" s="21"/>
      <c r="AM7" s="21"/>
      <c r="AN7" s="27" t="s">
        <v>116</v>
      </c>
      <c r="AO7" s="21"/>
      <c r="AP7" s="21"/>
      <c r="AQ7" s="21"/>
      <c r="AR7" s="19"/>
      <c r="BS7" s="16" t="s">
        <v>122</v>
      </c>
    </row>
    <row r="8" spans="1:74" ht="12" customHeight="1">
      <c r="B8" s="20"/>
      <c r="C8" s="21"/>
      <c r="D8" s="26" t="s">
        <v>132</v>
      </c>
      <c r="E8" s="21"/>
      <c r="F8" s="21"/>
      <c r="G8" s="21"/>
      <c r="H8" s="21"/>
      <c r="I8" s="21"/>
      <c r="J8" s="21"/>
      <c r="K8" s="27" t="s">
        <v>133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6" t="s">
        <v>134</v>
      </c>
      <c r="AL8" s="21"/>
      <c r="AM8" s="21"/>
      <c r="AN8" s="27"/>
      <c r="AO8" s="21"/>
      <c r="AP8" s="21"/>
      <c r="AQ8" s="21"/>
      <c r="AR8" s="19"/>
      <c r="BS8" s="16" t="s">
        <v>122</v>
      </c>
    </row>
    <row r="9" spans="1:74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S9" s="16" t="s">
        <v>122</v>
      </c>
    </row>
    <row r="10" spans="1:74" ht="12" customHeight="1">
      <c r="B10" s="20"/>
      <c r="C10" s="21"/>
      <c r="D10" s="26" t="s">
        <v>135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6" t="s">
        <v>136</v>
      </c>
      <c r="AL10" s="21"/>
      <c r="AM10" s="21"/>
      <c r="AN10" s="27" t="s">
        <v>116</v>
      </c>
      <c r="AO10" s="21"/>
      <c r="AP10" s="21"/>
      <c r="AQ10" s="21"/>
      <c r="AR10" s="19"/>
      <c r="BS10" s="16" t="s">
        <v>122</v>
      </c>
    </row>
    <row r="11" spans="1:74" ht="18.399999999999999" customHeight="1">
      <c r="B11" s="20"/>
      <c r="C11" s="21"/>
      <c r="D11" s="21"/>
      <c r="E11" s="27" t="s">
        <v>137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6" t="s">
        <v>138</v>
      </c>
      <c r="AL11" s="21"/>
      <c r="AM11" s="21"/>
      <c r="AN11" s="27" t="s">
        <v>116</v>
      </c>
      <c r="AO11" s="21"/>
      <c r="AP11" s="21"/>
      <c r="AQ11" s="21"/>
      <c r="AR11" s="19"/>
      <c r="BS11" s="16" t="s">
        <v>122</v>
      </c>
    </row>
    <row r="12" spans="1:74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S12" s="16" t="s">
        <v>122</v>
      </c>
    </row>
    <row r="13" spans="1:74" ht="12" customHeight="1">
      <c r="B13" s="20"/>
      <c r="C13" s="21"/>
      <c r="D13" s="26" t="s">
        <v>139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6" t="s">
        <v>136</v>
      </c>
      <c r="AL13" s="21"/>
      <c r="AM13" s="21"/>
      <c r="AN13" s="27" t="s">
        <v>116</v>
      </c>
      <c r="AO13" s="21"/>
      <c r="AP13" s="21"/>
      <c r="AQ13" s="21"/>
      <c r="AR13" s="19"/>
      <c r="BS13" s="16" t="s">
        <v>122</v>
      </c>
    </row>
    <row r="14" spans="1:74">
      <c r="B14" s="20"/>
      <c r="C14" s="21"/>
      <c r="D14" s="21"/>
      <c r="E14" s="27" t="s">
        <v>140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6" t="s">
        <v>138</v>
      </c>
      <c r="AL14" s="21"/>
      <c r="AM14" s="21"/>
      <c r="AN14" s="27" t="s">
        <v>116</v>
      </c>
      <c r="AO14" s="21"/>
      <c r="AP14" s="21"/>
      <c r="AQ14" s="21"/>
      <c r="AR14" s="19"/>
      <c r="BS14" s="16" t="s">
        <v>122</v>
      </c>
    </row>
    <row r="15" spans="1:74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S15" s="16" t="s">
        <v>141</v>
      </c>
    </row>
    <row r="16" spans="1:74" ht="12" customHeight="1">
      <c r="B16" s="20"/>
      <c r="C16" s="21"/>
      <c r="D16" s="26" t="s">
        <v>142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6" t="s">
        <v>136</v>
      </c>
      <c r="AL16" s="21"/>
      <c r="AM16" s="21"/>
      <c r="AN16" s="27" t="s">
        <v>116</v>
      </c>
      <c r="AO16" s="21"/>
      <c r="AP16" s="21"/>
      <c r="AQ16" s="21"/>
      <c r="AR16" s="19"/>
      <c r="BS16" s="16" t="s">
        <v>141</v>
      </c>
    </row>
    <row r="17" spans="1:71" ht="18.399999999999999" customHeight="1">
      <c r="B17" s="20"/>
      <c r="C17" s="21"/>
      <c r="D17" s="21"/>
      <c r="E17" s="27" t="s">
        <v>140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6" t="s">
        <v>138</v>
      </c>
      <c r="AL17" s="21"/>
      <c r="AM17" s="21"/>
      <c r="AN17" s="27" t="s">
        <v>116</v>
      </c>
      <c r="AO17" s="21"/>
      <c r="AP17" s="21"/>
      <c r="AQ17" s="21"/>
      <c r="AR17" s="19"/>
      <c r="BS17" s="16" t="s">
        <v>141</v>
      </c>
    </row>
    <row r="18" spans="1:7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S18" s="16" t="s">
        <v>122</v>
      </c>
    </row>
    <row r="19" spans="1:71" ht="12" customHeight="1">
      <c r="B19" s="20"/>
      <c r="C19" s="21"/>
      <c r="D19" s="26" t="s">
        <v>143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6" t="s">
        <v>136</v>
      </c>
      <c r="AL19" s="21"/>
      <c r="AM19" s="21"/>
      <c r="AN19" s="27" t="s">
        <v>116</v>
      </c>
      <c r="AO19" s="21"/>
      <c r="AP19" s="21"/>
      <c r="AQ19" s="21"/>
      <c r="AR19" s="19"/>
      <c r="BS19" s="16" t="s">
        <v>122</v>
      </c>
    </row>
    <row r="20" spans="1:71" ht="18.399999999999999" customHeight="1">
      <c r="B20" s="20"/>
      <c r="C20" s="21"/>
      <c r="D20" s="21"/>
      <c r="E20" s="27" t="s">
        <v>140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6" t="s">
        <v>138</v>
      </c>
      <c r="AL20" s="21"/>
      <c r="AM20" s="21"/>
      <c r="AN20" s="27" t="s">
        <v>116</v>
      </c>
      <c r="AO20" s="21"/>
      <c r="AP20" s="21"/>
      <c r="AQ20" s="21"/>
      <c r="AR20" s="19"/>
      <c r="BS20" s="16" t="s">
        <v>141</v>
      </c>
    </row>
    <row r="21" spans="1:7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</row>
    <row r="22" spans="1:71" ht="12" customHeight="1">
      <c r="B22" s="20"/>
      <c r="C22" s="21"/>
      <c r="D22" s="26" t="s">
        <v>144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</row>
    <row r="23" spans="1:71" ht="16.5" customHeight="1">
      <c r="B23" s="20"/>
      <c r="C23" s="21"/>
      <c r="D23" s="21"/>
      <c r="E23" s="238" t="s">
        <v>116</v>
      </c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1"/>
      <c r="AP23" s="21"/>
      <c r="AQ23" s="21"/>
      <c r="AR23" s="19"/>
    </row>
    <row r="24" spans="1:7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</row>
    <row r="25" spans="1:71" ht="6.95" customHeight="1">
      <c r="B25" s="20"/>
      <c r="C25" s="2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1"/>
      <c r="AQ25" s="21"/>
      <c r="AR25" s="19"/>
    </row>
    <row r="26" spans="1:71" s="35" customFormat="1" ht="25.9" customHeight="1">
      <c r="A26" s="29"/>
      <c r="B26" s="30"/>
      <c r="C26" s="31"/>
      <c r="D26" s="32" t="s">
        <v>145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9">
        <f>ROUND(AG94,2)</f>
        <v>0</v>
      </c>
      <c r="AL26" s="240"/>
      <c r="AM26" s="240"/>
      <c r="AN26" s="240"/>
      <c r="AO26" s="240"/>
      <c r="AP26" s="31"/>
      <c r="AQ26" s="31"/>
      <c r="AR26" s="34"/>
      <c r="BE26" s="29"/>
    </row>
    <row r="27" spans="1:71" s="35" customFormat="1" ht="6.95" customHeigh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4"/>
      <c r="BE27" s="29"/>
    </row>
    <row r="28" spans="1:71" s="35" customFormat="1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241" t="s">
        <v>146</v>
      </c>
      <c r="M28" s="241"/>
      <c r="N28" s="241"/>
      <c r="O28" s="241"/>
      <c r="P28" s="241"/>
      <c r="Q28" s="31"/>
      <c r="R28" s="31"/>
      <c r="S28" s="31"/>
      <c r="T28" s="31"/>
      <c r="U28" s="31"/>
      <c r="V28" s="31"/>
      <c r="W28" s="241" t="s">
        <v>147</v>
      </c>
      <c r="X28" s="241"/>
      <c r="Y28" s="241"/>
      <c r="Z28" s="241"/>
      <c r="AA28" s="241"/>
      <c r="AB28" s="241"/>
      <c r="AC28" s="241"/>
      <c r="AD28" s="241"/>
      <c r="AE28" s="241"/>
      <c r="AF28" s="31"/>
      <c r="AG28" s="31"/>
      <c r="AH28" s="31"/>
      <c r="AI28" s="31"/>
      <c r="AJ28" s="31"/>
      <c r="AK28" s="241" t="s">
        <v>148</v>
      </c>
      <c r="AL28" s="241"/>
      <c r="AM28" s="241"/>
      <c r="AN28" s="241"/>
      <c r="AO28" s="241"/>
      <c r="AP28" s="31"/>
      <c r="AQ28" s="31"/>
      <c r="AR28" s="34"/>
      <c r="BE28" s="29"/>
    </row>
    <row r="29" spans="1:71" s="36" customFormat="1" ht="14.45" customHeight="1">
      <c r="B29" s="37"/>
      <c r="C29" s="38"/>
      <c r="D29" s="26" t="s">
        <v>149</v>
      </c>
      <c r="E29" s="38"/>
      <c r="F29" s="26" t="s">
        <v>150</v>
      </c>
      <c r="G29" s="38"/>
      <c r="H29" s="38"/>
      <c r="I29" s="38"/>
      <c r="J29" s="38"/>
      <c r="K29" s="38"/>
      <c r="L29" s="225">
        <v>0.2</v>
      </c>
      <c r="M29" s="226"/>
      <c r="N29" s="226"/>
      <c r="O29" s="226"/>
      <c r="P29" s="226"/>
      <c r="Q29" s="38"/>
      <c r="R29" s="38"/>
      <c r="S29" s="38"/>
      <c r="T29" s="38"/>
      <c r="U29" s="38"/>
      <c r="V29" s="38"/>
      <c r="W29" s="227">
        <f>W30</f>
        <v>0</v>
      </c>
      <c r="X29" s="226"/>
      <c r="Y29" s="226"/>
      <c r="Z29" s="226"/>
      <c r="AA29" s="226"/>
      <c r="AB29" s="226"/>
      <c r="AC29" s="226"/>
      <c r="AD29" s="226"/>
      <c r="AE29" s="226"/>
      <c r="AF29" s="38"/>
      <c r="AG29" s="38"/>
      <c r="AH29" s="38"/>
      <c r="AI29" s="38"/>
      <c r="AJ29" s="38"/>
      <c r="AK29" s="227">
        <f>W29*0.2</f>
        <v>0</v>
      </c>
      <c r="AL29" s="226"/>
      <c r="AM29" s="226"/>
      <c r="AN29" s="226"/>
      <c r="AO29" s="226"/>
      <c r="AP29" s="38"/>
      <c r="AQ29" s="38"/>
      <c r="AR29" s="39"/>
    </row>
    <row r="30" spans="1:71" s="36" customFormat="1" ht="14.45" customHeight="1">
      <c r="B30" s="37"/>
      <c r="C30" s="38"/>
      <c r="D30" s="38"/>
      <c r="E30" s="38"/>
      <c r="F30" s="26" t="s">
        <v>151</v>
      </c>
      <c r="G30" s="38"/>
      <c r="H30" s="38"/>
      <c r="I30" s="38"/>
      <c r="J30" s="38"/>
      <c r="K30" s="38"/>
      <c r="L30" s="225">
        <v>0.2</v>
      </c>
      <c r="M30" s="226"/>
      <c r="N30" s="226"/>
      <c r="O30" s="226"/>
      <c r="P30" s="226"/>
      <c r="Q30" s="38"/>
      <c r="R30" s="38"/>
      <c r="S30" s="38"/>
      <c r="T30" s="38"/>
      <c r="U30" s="38"/>
      <c r="V30" s="38"/>
      <c r="W30" s="227">
        <f>AG95+AG96</f>
        <v>0</v>
      </c>
      <c r="X30" s="226"/>
      <c r="Y30" s="226"/>
      <c r="Z30" s="226"/>
      <c r="AA30" s="226"/>
      <c r="AB30" s="226"/>
      <c r="AC30" s="226"/>
      <c r="AD30" s="226"/>
      <c r="AE30" s="226"/>
      <c r="AF30" s="38"/>
      <c r="AG30" s="38"/>
      <c r="AH30" s="38"/>
      <c r="AI30" s="38"/>
      <c r="AJ30" s="38"/>
      <c r="AK30" s="227"/>
      <c r="AL30" s="226"/>
      <c r="AM30" s="226"/>
      <c r="AN30" s="226"/>
      <c r="AO30" s="226"/>
      <c r="AP30" s="38"/>
      <c r="AQ30" s="38"/>
      <c r="AR30" s="39"/>
    </row>
    <row r="31" spans="1:71" s="36" customFormat="1" ht="14.45" hidden="1" customHeight="1">
      <c r="B31" s="37"/>
      <c r="C31" s="38"/>
      <c r="D31" s="38"/>
      <c r="E31" s="38"/>
      <c r="F31" s="26" t="s">
        <v>152</v>
      </c>
      <c r="G31" s="38"/>
      <c r="H31" s="38"/>
      <c r="I31" s="38"/>
      <c r="J31" s="38"/>
      <c r="K31" s="38"/>
      <c r="L31" s="225">
        <v>0.2</v>
      </c>
      <c r="M31" s="226"/>
      <c r="N31" s="226"/>
      <c r="O31" s="226"/>
      <c r="P31" s="226"/>
      <c r="Q31" s="38"/>
      <c r="R31" s="38"/>
      <c r="S31" s="38"/>
      <c r="T31" s="38"/>
      <c r="U31" s="38"/>
      <c r="V31" s="38"/>
      <c r="W31" s="227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F31" s="38"/>
      <c r="AG31" s="38"/>
      <c r="AH31" s="38"/>
      <c r="AI31" s="38"/>
      <c r="AJ31" s="38"/>
      <c r="AK31" s="227">
        <v>0</v>
      </c>
      <c r="AL31" s="226"/>
      <c r="AM31" s="226"/>
      <c r="AN31" s="226"/>
      <c r="AO31" s="226"/>
      <c r="AP31" s="38"/>
      <c r="AQ31" s="38"/>
      <c r="AR31" s="39"/>
    </row>
    <row r="32" spans="1:71" s="36" customFormat="1" ht="14.45" hidden="1" customHeight="1">
      <c r="B32" s="37"/>
      <c r="C32" s="38"/>
      <c r="D32" s="38"/>
      <c r="E32" s="38"/>
      <c r="F32" s="26" t="s">
        <v>153</v>
      </c>
      <c r="G32" s="38"/>
      <c r="H32" s="38"/>
      <c r="I32" s="38"/>
      <c r="J32" s="38"/>
      <c r="K32" s="38"/>
      <c r="L32" s="225">
        <v>0.2</v>
      </c>
      <c r="M32" s="226"/>
      <c r="N32" s="226"/>
      <c r="O32" s="226"/>
      <c r="P32" s="226"/>
      <c r="Q32" s="38"/>
      <c r="R32" s="38"/>
      <c r="S32" s="38"/>
      <c r="T32" s="38"/>
      <c r="U32" s="38"/>
      <c r="V32" s="38"/>
      <c r="W32" s="227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F32" s="38"/>
      <c r="AG32" s="38"/>
      <c r="AH32" s="38"/>
      <c r="AI32" s="38"/>
      <c r="AJ32" s="38"/>
      <c r="AK32" s="227">
        <v>0</v>
      </c>
      <c r="AL32" s="226"/>
      <c r="AM32" s="226"/>
      <c r="AN32" s="226"/>
      <c r="AO32" s="226"/>
      <c r="AP32" s="38"/>
      <c r="AQ32" s="38"/>
      <c r="AR32" s="39"/>
    </row>
    <row r="33" spans="1:57" s="36" customFormat="1" ht="14.45" hidden="1" customHeight="1">
      <c r="B33" s="37"/>
      <c r="C33" s="38"/>
      <c r="D33" s="38"/>
      <c r="E33" s="38"/>
      <c r="F33" s="26" t="s">
        <v>154</v>
      </c>
      <c r="G33" s="38"/>
      <c r="H33" s="38"/>
      <c r="I33" s="38"/>
      <c r="J33" s="38"/>
      <c r="K33" s="38"/>
      <c r="L33" s="225">
        <v>0</v>
      </c>
      <c r="M33" s="226"/>
      <c r="N33" s="226"/>
      <c r="O33" s="226"/>
      <c r="P33" s="226"/>
      <c r="Q33" s="38"/>
      <c r="R33" s="38"/>
      <c r="S33" s="38"/>
      <c r="T33" s="38"/>
      <c r="U33" s="38"/>
      <c r="V33" s="38"/>
      <c r="W33" s="227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F33" s="38"/>
      <c r="AG33" s="38"/>
      <c r="AH33" s="38"/>
      <c r="AI33" s="38"/>
      <c r="AJ33" s="38"/>
      <c r="AK33" s="227">
        <v>0</v>
      </c>
      <c r="AL33" s="226"/>
      <c r="AM33" s="226"/>
      <c r="AN33" s="226"/>
      <c r="AO33" s="226"/>
      <c r="AP33" s="38"/>
      <c r="AQ33" s="38"/>
      <c r="AR33" s="39"/>
    </row>
    <row r="34" spans="1:57" s="35" customFormat="1" ht="6.95" customHeight="1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4"/>
      <c r="BE34" s="29"/>
    </row>
    <row r="35" spans="1:57" s="35" customFormat="1" ht="25.9" customHeight="1">
      <c r="A35" s="29"/>
      <c r="B35" s="30"/>
      <c r="C35" s="40"/>
      <c r="D35" s="41" t="s">
        <v>155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156</v>
      </c>
      <c r="U35" s="42"/>
      <c r="V35" s="42"/>
      <c r="W35" s="42"/>
      <c r="X35" s="228" t="s">
        <v>157</v>
      </c>
      <c r="Y35" s="229"/>
      <c r="Z35" s="229"/>
      <c r="AA35" s="229"/>
      <c r="AB35" s="229"/>
      <c r="AC35" s="42"/>
      <c r="AD35" s="42"/>
      <c r="AE35" s="42"/>
      <c r="AF35" s="42"/>
      <c r="AG35" s="42"/>
      <c r="AH35" s="42"/>
      <c r="AI35" s="42"/>
      <c r="AJ35" s="42"/>
      <c r="AK35" s="230">
        <f>SUM(AK26:AK33)</f>
        <v>0</v>
      </c>
      <c r="AL35" s="229"/>
      <c r="AM35" s="229"/>
      <c r="AN35" s="229"/>
      <c r="AO35" s="231"/>
      <c r="AP35" s="40"/>
      <c r="AQ35" s="40"/>
      <c r="AR35" s="34"/>
      <c r="BE35" s="29"/>
    </row>
    <row r="36" spans="1:57" s="35" customFormat="1" ht="6.95" customHeight="1">
      <c r="A36" s="29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4"/>
      <c r="BE36" s="29"/>
    </row>
    <row r="37" spans="1:57" s="35" customFormat="1" ht="14.45" customHeight="1">
      <c r="A37" s="29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4"/>
      <c r="BE37" s="29"/>
    </row>
    <row r="38" spans="1:57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35" customFormat="1" ht="14.45" customHeight="1">
      <c r="B49" s="44"/>
      <c r="C49" s="45"/>
      <c r="D49" s="46" t="s">
        <v>158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159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35" customFormat="1">
      <c r="A60" s="29"/>
      <c r="B60" s="30"/>
      <c r="C60" s="31"/>
      <c r="D60" s="49" t="s">
        <v>160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9" t="s">
        <v>161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9" t="s">
        <v>160</v>
      </c>
      <c r="AI60" s="33"/>
      <c r="AJ60" s="33"/>
      <c r="AK60" s="33"/>
      <c r="AL60" s="33"/>
      <c r="AM60" s="49" t="s">
        <v>161</v>
      </c>
      <c r="AN60" s="33"/>
      <c r="AO60" s="33"/>
      <c r="AP60" s="31"/>
      <c r="AQ60" s="31"/>
      <c r="AR60" s="34"/>
      <c r="BE60" s="29"/>
    </row>
    <row r="61" spans="1:57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35" customFormat="1">
      <c r="A64" s="29"/>
      <c r="B64" s="30"/>
      <c r="C64" s="31"/>
      <c r="D64" s="46" t="s">
        <v>162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163</v>
      </c>
      <c r="AI64" s="50"/>
      <c r="AJ64" s="50"/>
      <c r="AK64" s="50"/>
      <c r="AL64" s="50"/>
      <c r="AM64" s="50"/>
      <c r="AN64" s="50"/>
      <c r="AO64" s="50"/>
      <c r="AP64" s="31"/>
      <c r="AQ64" s="31"/>
      <c r="AR64" s="34"/>
      <c r="BE64" s="29"/>
    </row>
    <row r="65" spans="1:57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35" customFormat="1">
      <c r="A75" s="29"/>
      <c r="B75" s="30"/>
      <c r="C75" s="31"/>
      <c r="D75" s="49" t="s">
        <v>160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9" t="s">
        <v>161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9" t="s">
        <v>160</v>
      </c>
      <c r="AI75" s="33"/>
      <c r="AJ75" s="33"/>
      <c r="AK75" s="33"/>
      <c r="AL75" s="33"/>
      <c r="AM75" s="49" t="s">
        <v>161</v>
      </c>
      <c r="AN75" s="33"/>
      <c r="AO75" s="33"/>
      <c r="AP75" s="31"/>
      <c r="AQ75" s="31"/>
      <c r="AR75" s="34"/>
      <c r="BE75" s="29"/>
    </row>
    <row r="76" spans="1:57" s="35" customFormat="1">
      <c r="A76" s="29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4"/>
      <c r="BE76" s="29"/>
    </row>
    <row r="77" spans="1:57" s="35" customFormat="1" ht="6.95" customHeight="1">
      <c r="A77" s="29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29"/>
    </row>
    <row r="81" spans="1:91" s="35" customFormat="1" ht="6.95" customHeight="1">
      <c r="A81" s="29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29"/>
    </row>
    <row r="82" spans="1:91" s="35" customFormat="1" ht="24.95" customHeight="1">
      <c r="A82" s="29"/>
      <c r="B82" s="30"/>
      <c r="C82" s="22" t="s">
        <v>164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4"/>
      <c r="BE82" s="29"/>
    </row>
    <row r="83" spans="1:91" s="35" customFormat="1" ht="6.95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4"/>
      <c r="BE83" s="29"/>
    </row>
    <row r="84" spans="1:91" s="55" customFormat="1" ht="12" customHeight="1">
      <c r="B84" s="56"/>
      <c r="C84" s="26" t="s">
        <v>126</v>
      </c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1" s="59" customFormat="1" ht="36.950000000000003" customHeight="1">
      <c r="B85" s="60"/>
      <c r="C85" s="61" t="s">
        <v>128</v>
      </c>
      <c r="D85" s="62"/>
      <c r="E85" s="62"/>
      <c r="F85" s="62"/>
      <c r="G85" s="62"/>
      <c r="H85" s="62"/>
      <c r="I85" s="62"/>
      <c r="J85" s="62"/>
      <c r="K85" s="62"/>
      <c r="L85" s="232" t="str">
        <f>K6</f>
        <v>Rekonštrukcia oporného múra Fábryho ulica</v>
      </c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62"/>
      <c r="AQ85" s="62"/>
      <c r="AR85" s="63"/>
    </row>
    <row r="86" spans="1:91" s="35" customFormat="1" ht="6.95" customHeight="1">
      <c r="A86" s="29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4"/>
      <c r="BE86" s="29"/>
    </row>
    <row r="87" spans="1:91" s="35" customFormat="1" ht="12" customHeight="1">
      <c r="A87" s="29"/>
      <c r="B87" s="30"/>
      <c r="C87" s="26" t="s">
        <v>132</v>
      </c>
      <c r="D87" s="31"/>
      <c r="E87" s="31"/>
      <c r="F87" s="31"/>
      <c r="G87" s="31"/>
      <c r="H87" s="31"/>
      <c r="I87" s="31"/>
      <c r="J87" s="31"/>
      <c r="K87" s="31"/>
      <c r="L87" s="64" t="str">
        <f>IF(K8="","",K8)</f>
        <v>Kráľovský Chlmec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134</v>
      </c>
      <c r="AJ87" s="31"/>
      <c r="AK87" s="31"/>
      <c r="AL87" s="31"/>
      <c r="AM87" s="211"/>
      <c r="AN87" s="211"/>
      <c r="AO87" s="31"/>
      <c r="AP87" s="31"/>
      <c r="AQ87" s="31"/>
      <c r="AR87" s="34"/>
      <c r="BE87" s="29"/>
    </row>
    <row r="88" spans="1:91" s="35" customFormat="1" ht="6.95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4"/>
      <c r="BE88" s="29"/>
    </row>
    <row r="89" spans="1:91" s="35" customFormat="1" ht="15.2" customHeight="1">
      <c r="A89" s="29"/>
      <c r="B89" s="30"/>
      <c r="C89" s="26" t="s">
        <v>135</v>
      </c>
      <c r="D89" s="31"/>
      <c r="E89" s="31"/>
      <c r="F89" s="31"/>
      <c r="G89" s="31"/>
      <c r="H89" s="31"/>
      <c r="I89" s="31"/>
      <c r="J89" s="31"/>
      <c r="K89" s="31"/>
      <c r="L89" s="57" t="str">
        <f>IF(E11= "","",E11)</f>
        <v>Mesto Kráľovský Chlmec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142</v>
      </c>
      <c r="AJ89" s="31"/>
      <c r="AK89" s="31"/>
      <c r="AL89" s="31"/>
      <c r="AM89" s="212" t="str">
        <f>IF(E17="","",E17)</f>
        <v xml:space="preserve"> </v>
      </c>
      <c r="AN89" s="213"/>
      <c r="AO89" s="213"/>
      <c r="AP89" s="213"/>
      <c r="AQ89" s="31"/>
      <c r="AR89" s="34"/>
      <c r="AS89" s="214" t="s">
        <v>165</v>
      </c>
      <c r="AT89" s="215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29"/>
    </row>
    <row r="90" spans="1:91" s="35" customFormat="1" ht="15.2" customHeight="1">
      <c r="A90" s="29"/>
      <c r="B90" s="30"/>
      <c r="C90" s="26" t="s">
        <v>139</v>
      </c>
      <c r="D90" s="31"/>
      <c r="E90" s="31"/>
      <c r="F90" s="31"/>
      <c r="G90" s="31"/>
      <c r="H90" s="31"/>
      <c r="I90" s="31"/>
      <c r="J90" s="31"/>
      <c r="K90" s="31"/>
      <c r="L90" s="57" t="str">
        <f>IF(E14="","",E14)</f>
        <v xml:space="preserve"> 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143</v>
      </c>
      <c r="AJ90" s="31"/>
      <c r="AK90" s="31"/>
      <c r="AL90" s="31"/>
      <c r="AM90" s="212" t="str">
        <f>IF(E20="","",E20)</f>
        <v xml:space="preserve"> </v>
      </c>
      <c r="AN90" s="213"/>
      <c r="AO90" s="213"/>
      <c r="AP90" s="213"/>
      <c r="AQ90" s="31"/>
      <c r="AR90" s="34"/>
      <c r="AS90" s="216"/>
      <c r="AT90" s="217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29"/>
    </row>
    <row r="91" spans="1:91" s="35" customFormat="1" ht="10.9" customHeight="1">
      <c r="A91" s="29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4"/>
      <c r="AS91" s="218"/>
      <c r="AT91" s="219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29"/>
    </row>
    <row r="92" spans="1:91" s="35" customFormat="1" ht="29.25" customHeight="1">
      <c r="A92" s="29"/>
      <c r="B92" s="30"/>
      <c r="C92" s="220" t="s">
        <v>166</v>
      </c>
      <c r="D92" s="221"/>
      <c r="E92" s="221"/>
      <c r="F92" s="221"/>
      <c r="G92" s="221"/>
      <c r="H92" s="71"/>
      <c r="I92" s="222" t="s">
        <v>167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3" t="s">
        <v>168</v>
      </c>
      <c r="AH92" s="221"/>
      <c r="AI92" s="221"/>
      <c r="AJ92" s="221"/>
      <c r="AK92" s="221"/>
      <c r="AL92" s="221"/>
      <c r="AM92" s="221"/>
      <c r="AN92" s="222" t="s">
        <v>169</v>
      </c>
      <c r="AO92" s="221"/>
      <c r="AP92" s="224"/>
      <c r="AQ92" s="72" t="s">
        <v>170</v>
      </c>
      <c r="AR92" s="34"/>
      <c r="AS92" s="73" t="s">
        <v>171</v>
      </c>
      <c r="AT92" s="74" t="s">
        <v>172</v>
      </c>
      <c r="AU92" s="74" t="s">
        <v>173</v>
      </c>
      <c r="AV92" s="74" t="s">
        <v>174</v>
      </c>
      <c r="AW92" s="74" t="s">
        <v>175</v>
      </c>
      <c r="AX92" s="74" t="s">
        <v>176</v>
      </c>
      <c r="AY92" s="74" t="s">
        <v>177</v>
      </c>
      <c r="AZ92" s="74" t="s">
        <v>178</v>
      </c>
      <c r="BA92" s="74" t="s">
        <v>179</v>
      </c>
      <c r="BB92" s="74" t="s">
        <v>180</v>
      </c>
      <c r="BC92" s="74" t="s">
        <v>181</v>
      </c>
      <c r="BD92" s="75" t="s">
        <v>182</v>
      </c>
      <c r="BE92" s="29"/>
    </row>
    <row r="93" spans="1:91" s="35" customFormat="1" ht="10.9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4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29"/>
    </row>
    <row r="94" spans="1:91" s="79" customFormat="1" ht="32.450000000000003" customHeight="1">
      <c r="B94" s="80"/>
      <c r="C94" s="81" t="s">
        <v>183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09">
        <f>ROUND(SUM(AG95:AG96),2)</f>
        <v>0</v>
      </c>
      <c r="AH94" s="209"/>
      <c r="AI94" s="209"/>
      <c r="AJ94" s="209"/>
      <c r="AK94" s="209"/>
      <c r="AL94" s="209"/>
      <c r="AM94" s="209"/>
      <c r="AN94" s="210">
        <f>AG94*0.2</f>
        <v>0</v>
      </c>
      <c r="AO94" s="210"/>
      <c r="AP94" s="210"/>
      <c r="AQ94" s="83" t="s">
        <v>116</v>
      </c>
      <c r="AR94" s="84"/>
      <c r="AS94" s="85">
        <f>ROUND(SUM(AS95:AS96),2)</f>
        <v>0</v>
      </c>
      <c r="AT94" s="86">
        <f>ROUND(SUM(AV94:AW94),2)</f>
        <v>14884.3</v>
      </c>
      <c r="AU94" s="87">
        <f>ROUND(SUM(AU95:AU96),5)</f>
        <v>615.96392000000003</v>
      </c>
      <c r="AV94" s="86">
        <f>ROUND(AZ94*L29,2)</f>
        <v>0</v>
      </c>
      <c r="AW94" s="86">
        <f>ROUND(BA94*L30,2)</f>
        <v>14884.3</v>
      </c>
      <c r="AX94" s="86">
        <f>ROUND(BB94*L29,2)</f>
        <v>0</v>
      </c>
      <c r="AY94" s="86">
        <f>ROUND(BC94*L30,2)</f>
        <v>0</v>
      </c>
      <c r="AZ94" s="86">
        <f>ROUND(SUM(AZ95:AZ96),2)</f>
        <v>0</v>
      </c>
      <c r="BA94" s="86">
        <f>ROUND(SUM(BA95:BA96),2)</f>
        <v>74421.5</v>
      </c>
      <c r="BB94" s="86">
        <f>ROUND(SUM(BB95:BB96),2)</f>
        <v>0</v>
      </c>
      <c r="BC94" s="86">
        <f>ROUND(SUM(BC95:BC96),2)</f>
        <v>0</v>
      </c>
      <c r="BD94" s="88">
        <f>ROUND(SUM(BD95:BD96),2)</f>
        <v>0</v>
      </c>
      <c r="BS94" s="89" t="s">
        <v>27</v>
      </c>
      <c r="BT94" s="89" t="s">
        <v>184</v>
      </c>
      <c r="BU94" s="90" t="s">
        <v>185</v>
      </c>
      <c r="BV94" s="89" t="s">
        <v>186</v>
      </c>
      <c r="BW94" s="89" t="s">
        <v>120</v>
      </c>
      <c r="BX94" s="89" t="s">
        <v>187</v>
      </c>
      <c r="CL94" s="89" t="s">
        <v>66</v>
      </c>
    </row>
    <row r="95" spans="1:91" s="101" customFormat="1" ht="16.5" customHeight="1">
      <c r="A95" s="91" t="s">
        <v>188</v>
      </c>
      <c r="B95" s="92"/>
      <c r="C95" s="93"/>
      <c r="D95" s="206" t="s">
        <v>0</v>
      </c>
      <c r="E95" s="206"/>
      <c r="F95" s="206"/>
      <c r="G95" s="206"/>
      <c r="H95" s="206"/>
      <c r="I95" s="94"/>
      <c r="J95" s="206" t="s">
        <v>189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7">
        <f>Hárok2!J125</f>
        <v>0</v>
      </c>
      <c r="AH95" s="208"/>
      <c r="AI95" s="208"/>
      <c r="AJ95" s="208"/>
      <c r="AK95" s="208"/>
      <c r="AL95" s="208"/>
      <c r="AM95" s="208"/>
      <c r="AN95" s="207">
        <f>AG95*0.2</f>
        <v>0</v>
      </c>
      <c r="AO95" s="208"/>
      <c r="AP95" s="208"/>
      <c r="AQ95" s="95" t="s">
        <v>190</v>
      </c>
      <c r="AR95" s="96"/>
      <c r="AS95" s="97">
        <v>0</v>
      </c>
      <c r="AT95" s="98">
        <f>ROUND(SUM(AV95:AW95),2)</f>
        <v>13852.3</v>
      </c>
      <c r="AU95" s="99">
        <f>'[1]1 - Rekonštrukcia opornéh...'!P125</f>
        <v>615.96392000000003</v>
      </c>
      <c r="AV95" s="98">
        <f>'[1]1 - Rekonštrukcia opornéh...'!J33</f>
        <v>0</v>
      </c>
      <c r="AW95" s="98">
        <f>'[1]1 - Rekonštrukcia opornéh...'!J34</f>
        <v>13852.3</v>
      </c>
      <c r="AX95" s="98">
        <f>'[1]1 - Rekonštrukcia opornéh...'!J35</f>
        <v>0</v>
      </c>
      <c r="AY95" s="98">
        <f>'[1]1 - Rekonštrukcia opornéh...'!J36</f>
        <v>0</v>
      </c>
      <c r="AZ95" s="98">
        <f>'[1]1 - Rekonštrukcia opornéh...'!F33</f>
        <v>0</v>
      </c>
      <c r="BA95" s="98">
        <f>'[1]1 - Rekonštrukcia opornéh...'!F34</f>
        <v>69261.5</v>
      </c>
      <c r="BB95" s="98">
        <f>'[1]1 - Rekonštrukcia opornéh...'!F35</f>
        <v>0</v>
      </c>
      <c r="BC95" s="98">
        <f>'[1]1 - Rekonštrukcia opornéh...'!F36</f>
        <v>0</v>
      </c>
      <c r="BD95" s="100">
        <f>'[1]1 - Rekonštrukcia opornéh...'!F37</f>
        <v>0</v>
      </c>
      <c r="BT95" s="102" t="s">
        <v>0</v>
      </c>
      <c r="BV95" s="102" t="s">
        <v>186</v>
      </c>
      <c r="BW95" s="102" t="s">
        <v>191</v>
      </c>
      <c r="BX95" s="102" t="s">
        <v>120</v>
      </c>
      <c r="CL95" s="102" t="s">
        <v>116</v>
      </c>
      <c r="CM95" s="102" t="s">
        <v>184</v>
      </c>
    </row>
    <row r="96" spans="1:91" s="101" customFormat="1" ht="16.5" customHeight="1">
      <c r="A96" s="91" t="s">
        <v>188</v>
      </c>
      <c r="B96" s="92"/>
      <c r="C96" s="93"/>
      <c r="D96" s="206" t="s">
        <v>5</v>
      </c>
      <c r="E96" s="206"/>
      <c r="F96" s="206"/>
      <c r="G96" s="206"/>
      <c r="H96" s="206"/>
      <c r="I96" s="94"/>
      <c r="J96" s="206" t="s">
        <v>192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7">
        <f>Hárok3!I116</f>
        <v>0</v>
      </c>
      <c r="AH96" s="208"/>
      <c r="AI96" s="208"/>
      <c r="AJ96" s="208"/>
      <c r="AK96" s="208"/>
      <c r="AL96" s="208"/>
      <c r="AM96" s="208"/>
      <c r="AN96" s="207">
        <f>AG96*0.2</f>
        <v>0</v>
      </c>
      <c r="AO96" s="208"/>
      <c r="AP96" s="208"/>
      <c r="AQ96" s="95" t="s">
        <v>190</v>
      </c>
      <c r="AR96" s="96"/>
      <c r="AS96" s="103">
        <v>0</v>
      </c>
      <c r="AT96" s="104">
        <f>ROUND(SUM(AV96:AW96),2)</f>
        <v>1032</v>
      </c>
      <c r="AU96" s="105">
        <f>'[1]2 - Vedľajsie rozpočtové ...'!P116</f>
        <v>0</v>
      </c>
      <c r="AV96" s="104">
        <f>'[1]2 - Vedľajsie rozpočtové ...'!J33</f>
        <v>0</v>
      </c>
      <c r="AW96" s="104">
        <f>'[1]2 - Vedľajsie rozpočtové ...'!J34</f>
        <v>1032</v>
      </c>
      <c r="AX96" s="104">
        <f>'[1]2 - Vedľajsie rozpočtové ...'!J35</f>
        <v>0</v>
      </c>
      <c r="AY96" s="104">
        <f>'[1]2 - Vedľajsie rozpočtové ...'!J36</f>
        <v>0</v>
      </c>
      <c r="AZ96" s="104">
        <f>'[1]2 - Vedľajsie rozpočtové ...'!F33</f>
        <v>0</v>
      </c>
      <c r="BA96" s="104">
        <f>'[1]2 - Vedľajsie rozpočtové ...'!F34</f>
        <v>5160</v>
      </c>
      <c r="BB96" s="104">
        <f>'[1]2 - Vedľajsie rozpočtové ...'!F35</f>
        <v>0</v>
      </c>
      <c r="BC96" s="104">
        <f>'[1]2 - Vedľajsie rozpočtové ...'!F36</f>
        <v>0</v>
      </c>
      <c r="BD96" s="106">
        <f>'[1]2 - Vedľajsie rozpočtové ...'!F37</f>
        <v>0</v>
      </c>
      <c r="BT96" s="102" t="s">
        <v>0</v>
      </c>
      <c r="BV96" s="102" t="s">
        <v>186</v>
      </c>
      <c r="BW96" s="102" t="s">
        <v>193</v>
      </c>
      <c r="BX96" s="102" t="s">
        <v>120</v>
      </c>
      <c r="CL96" s="102" t="s">
        <v>116</v>
      </c>
      <c r="CM96" s="102" t="s">
        <v>184</v>
      </c>
    </row>
    <row r="97" spans="1:57" s="35" customFormat="1" ht="30" customHeight="1">
      <c r="A97" s="29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4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35" customFormat="1" ht="6.95" customHeight="1">
      <c r="A98" s="29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4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4">
    <mergeCell ref="L28:P28"/>
    <mergeCell ref="W28:AE28"/>
    <mergeCell ref="AK28:AO28"/>
    <mergeCell ref="AR2:BE2"/>
    <mergeCell ref="K5:AO5"/>
    <mergeCell ref="K6:AO6"/>
    <mergeCell ref="E23:AN23"/>
    <mergeCell ref="AK26:AO26"/>
    <mergeCell ref="L29:P29"/>
    <mergeCell ref="W29:AE29"/>
    <mergeCell ref="AK29:AO29"/>
    <mergeCell ref="L30:P30"/>
    <mergeCell ref="W30:AE30"/>
    <mergeCell ref="AK30:AO30"/>
    <mergeCell ref="L85:AO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D96:H96"/>
    <mergeCell ref="J96:AF96"/>
    <mergeCell ref="AG96:AM96"/>
    <mergeCell ref="AN96:AP96"/>
    <mergeCell ref="AG94:AM94"/>
    <mergeCell ref="AN94:AP94"/>
    <mergeCell ref="D95:H95"/>
    <mergeCell ref="J95:AF95"/>
    <mergeCell ref="AG95:AM95"/>
    <mergeCell ref="AN95:AP95"/>
  </mergeCells>
  <hyperlinks>
    <hyperlink ref="A95" location="'1 - Rekonštrukcia opornéh...'!C2" display="/"/>
    <hyperlink ref="A96" location="'2 - Vedľajsie rozpočtové ...'!C2" display="/"/>
  </hyperlinks>
  <pageMargins left="0.7" right="0.7" top="0.75" bottom="0.75" header="0.3" footer="0.3"/>
  <pageSetup paperSize="9" scale="53" orientation="portrait" r:id="rId1"/>
  <rowBreaks count="1" manualBreakCount="1">
    <brk id="97" max="16383" man="1"/>
  </rowBreaks>
  <colBreaks count="1" manualBreakCount="1">
    <brk id="56" max="9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7"/>
  <sheetViews>
    <sheetView topLeftCell="A145" workbookViewId="0">
      <selection activeCell="X150" sqref="X150"/>
    </sheetView>
  </sheetViews>
  <sheetFormatPr defaultRowHeight="1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9.85546875" customWidth="1"/>
    <col min="9" max="10" width="17.28515625" customWidth="1"/>
    <col min="11" max="11" width="17.28515625" hidden="1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1" spans="1:46">
      <c r="A1" s="21"/>
    </row>
    <row r="2" spans="1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6" t="s">
        <v>191</v>
      </c>
    </row>
    <row r="3" spans="1:46" ht="6.95" hidden="1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184</v>
      </c>
    </row>
    <row r="4" spans="1:46" ht="24.95" hidden="1" customHeight="1">
      <c r="B4" s="19"/>
      <c r="D4" s="109" t="s">
        <v>194</v>
      </c>
      <c r="L4" s="19"/>
      <c r="M4" s="110" t="s">
        <v>124</v>
      </c>
      <c r="AT4" s="16" t="s">
        <v>119</v>
      </c>
    </row>
    <row r="5" spans="1:46" ht="6.95" hidden="1" customHeight="1">
      <c r="B5" s="19"/>
      <c r="L5" s="19"/>
    </row>
    <row r="6" spans="1:46" ht="12" hidden="1" customHeight="1">
      <c r="B6" s="19"/>
      <c r="D6" s="111" t="s">
        <v>128</v>
      </c>
      <c r="L6" s="19"/>
    </row>
    <row r="7" spans="1:46" ht="16.5" hidden="1" customHeight="1">
      <c r="B7" s="19"/>
      <c r="E7" s="245" t="str">
        <f>'[1]Rekapitulácia stavby'!K6</f>
        <v>Rekonštrukcia oporného múra Fábryho ulica</v>
      </c>
      <c r="F7" s="246"/>
      <c r="G7" s="246"/>
      <c r="H7" s="246"/>
      <c r="L7" s="19"/>
    </row>
    <row r="8" spans="1:46" s="35" customFormat="1" ht="12" hidden="1" customHeight="1">
      <c r="A8" s="29"/>
      <c r="B8" s="34"/>
      <c r="C8" s="29"/>
      <c r="D8" s="111" t="s">
        <v>195</v>
      </c>
      <c r="E8" s="29"/>
      <c r="F8" s="29"/>
      <c r="G8" s="29"/>
      <c r="H8" s="29"/>
      <c r="I8" s="29"/>
      <c r="J8" s="29"/>
      <c r="K8" s="29"/>
      <c r="L8" s="48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35" customFormat="1" ht="16.5" hidden="1" customHeight="1">
      <c r="A9" s="29"/>
      <c r="B9" s="34"/>
      <c r="C9" s="29"/>
      <c r="D9" s="29"/>
      <c r="E9" s="247" t="s">
        <v>196</v>
      </c>
      <c r="F9" s="248"/>
      <c r="G9" s="248"/>
      <c r="H9" s="248"/>
      <c r="I9" s="29"/>
      <c r="J9" s="29"/>
      <c r="K9" s="29"/>
      <c r="L9" s="48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35" customFormat="1" hidden="1">
      <c r="A10" s="29"/>
      <c r="B10" s="34"/>
      <c r="C10" s="29"/>
      <c r="D10" s="29"/>
      <c r="E10" s="29"/>
      <c r="F10" s="29"/>
      <c r="G10" s="29"/>
      <c r="H10" s="29"/>
      <c r="I10" s="29"/>
      <c r="J10" s="29"/>
      <c r="K10" s="29"/>
      <c r="L10" s="48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35" customFormat="1" ht="12" hidden="1" customHeight="1">
      <c r="A11" s="29"/>
      <c r="B11" s="34"/>
      <c r="C11" s="29"/>
      <c r="D11" s="111" t="s">
        <v>130</v>
      </c>
      <c r="E11" s="29"/>
      <c r="F11" s="112" t="s">
        <v>116</v>
      </c>
      <c r="G11" s="29"/>
      <c r="H11" s="29"/>
      <c r="I11" s="111" t="s">
        <v>131</v>
      </c>
      <c r="J11" s="112" t="s">
        <v>116</v>
      </c>
      <c r="K11" s="29"/>
      <c r="L11" s="48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35" customFormat="1" ht="12" hidden="1" customHeight="1">
      <c r="A12" s="29"/>
      <c r="B12" s="34"/>
      <c r="C12" s="29"/>
      <c r="D12" s="111" t="s">
        <v>132</v>
      </c>
      <c r="E12" s="29"/>
      <c r="F12" s="112" t="s">
        <v>133</v>
      </c>
      <c r="G12" s="29"/>
      <c r="H12" s="29"/>
      <c r="I12" s="111" t="s">
        <v>134</v>
      </c>
      <c r="J12" s="113" t="str">
        <f>'[1]Rekapitulácia stavby'!AN8</f>
        <v>4. 11. 2020</v>
      </c>
      <c r="K12" s="29"/>
      <c r="L12" s="48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35" customFormat="1" ht="10.9" hidden="1" customHeight="1">
      <c r="A13" s="29"/>
      <c r="B13" s="34"/>
      <c r="C13" s="29"/>
      <c r="D13" s="29"/>
      <c r="E13" s="29"/>
      <c r="F13" s="29"/>
      <c r="G13" s="29"/>
      <c r="H13" s="29"/>
      <c r="I13" s="29"/>
      <c r="J13" s="29"/>
      <c r="K13" s="29"/>
      <c r="L13" s="48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35" customFormat="1" ht="12" hidden="1" customHeight="1">
      <c r="A14" s="29"/>
      <c r="B14" s="34"/>
      <c r="C14" s="29"/>
      <c r="D14" s="111" t="s">
        <v>135</v>
      </c>
      <c r="E14" s="29"/>
      <c r="F14" s="29"/>
      <c r="G14" s="29"/>
      <c r="H14" s="29"/>
      <c r="I14" s="111" t="s">
        <v>136</v>
      </c>
      <c r="J14" s="112" t="s">
        <v>116</v>
      </c>
      <c r="K14" s="29"/>
      <c r="L14" s="48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35" customFormat="1" ht="18" hidden="1" customHeight="1">
      <c r="A15" s="29"/>
      <c r="B15" s="34"/>
      <c r="C15" s="29"/>
      <c r="D15" s="29"/>
      <c r="E15" s="112" t="s">
        <v>137</v>
      </c>
      <c r="F15" s="29"/>
      <c r="G15" s="29"/>
      <c r="H15" s="29"/>
      <c r="I15" s="111" t="s">
        <v>138</v>
      </c>
      <c r="J15" s="112" t="s">
        <v>116</v>
      </c>
      <c r="K15" s="29"/>
      <c r="L15" s="48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35" customFormat="1" ht="6.95" hidden="1" customHeight="1">
      <c r="A16" s="29"/>
      <c r="B16" s="34"/>
      <c r="C16" s="29"/>
      <c r="D16" s="29"/>
      <c r="E16" s="29"/>
      <c r="F16" s="29"/>
      <c r="G16" s="29"/>
      <c r="H16" s="29"/>
      <c r="I16" s="29"/>
      <c r="J16" s="29"/>
      <c r="K16" s="29"/>
      <c r="L16" s="48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35" customFormat="1" ht="12" hidden="1" customHeight="1">
      <c r="A17" s="29"/>
      <c r="B17" s="34"/>
      <c r="C17" s="29"/>
      <c r="D17" s="111" t="s">
        <v>139</v>
      </c>
      <c r="E17" s="29"/>
      <c r="F17" s="29"/>
      <c r="G17" s="29"/>
      <c r="H17" s="29"/>
      <c r="I17" s="111" t="s">
        <v>136</v>
      </c>
      <c r="J17" s="112" t="str">
        <f>'[1]Rekapitulácia stavby'!AN13</f>
        <v/>
      </c>
      <c r="K17" s="29"/>
      <c r="L17" s="48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35" customFormat="1" ht="18" hidden="1" customHeight="1">
      <c r="A18" s="29"/>
      <c r="B18" s="34"/>
      <c r="C18" s="29"/>
      <c r="D18" s="29"/>
      <c r="E18" s="249" t="str">
        <f>'[1]Rekapitulácia stavby'!E14</f>
        <v xml:space="preserve"> </v>
      </c>
      <c r="F18" s="249"/>
      <c r="G18" s="249"/>
      <c r="H18" s="249"/>
      <c r="I18" s="111" t="s">
        <v>138</v>
      </c>
      <c r="J18" s="112" t="str">
        <f>'[1]Rekapitulácia stavby'!AN14</f>
        <v/>
      </c>
      <c r="K18" s="29"/>
      <c r="L18" s="48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35" customFormat="1" ht="6.95" hidden="1" customHeight="1">
      <c r="A19" s="29"/>
      <c r="B19" s="34"/>
      <c r="C19" s="29"/>
      <c r="D19" s="29"/>
      <c r="E19" s="29"/>
      <c r="F19" s="29"/>
      <c r="G19" s="29"/>
      <c r="H19" s="29"/>
      <c r="I19" s="29"/>
      <c r="J19" s="29"/>
      <c r="K19" s="29"/>
      <c r="L19" s="48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35" customFormat="1" ht="12" hidden="1" customHeight="1">
      <c r="A20" s="29"/>
      <c r="B20" s="34"/>
      <c r="C20" s="29"/>
      <c r="D20" s="111" t="s">
        <v>142</v>
      </c>
      <c r="E20" s="29"/>
      <c r="F20" s="29"/>
      <c r="G20" s="29"/>
      <c r="H20" s="29"/>
      <c r="I20" s="111" t="s">
        <v>136</v>
      </c>
      <c r="J20" s="112" t="str">
        <f>IF('[1]Rekapitulácia stavby'!AN16="","",'[1]Rekapitulácia stavby'!AN16)</f>
        <v/>
      </c>
      <c r="K20" s="29"/>
      <c r="L20" s="48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35" customFormat="1" ht="18" hidden="1" customHeight="1">
      <c r="A21" s="29"/>
      <c r="B21" s="34"/>
      <c r="C21" s="29"/>
      <c r="D21" s="29"/>
      <c r="E21" s="112" t="str">
        <f>IF('[1]Rekapitulácia stavby'!E17="","",'[1]Rekapitulácia stavby'!E17)</f>
        <v xml:space="preserve"> </v>
      </c>
      <c r="F21" s="29"/>
      <c r="G21" s="29"/>
      <c r="H21" s="29"/>
      <c r="I21" s="111" t="s">
        <v>138</v>
      </c>
      <c r="J21" s="112" t="str">
        <f>IF('[1]Rekapitulácia stavby'!AN17="","",'[1]Rekapitulácia stavby'!AN17)</f>
        <v/>
      </c>
      <c r="K21" s="29"/>
      <c r="L21" s="48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35" customFormat="1" ht="6.95" hidden="1" customHeight="1">
      <c r="A22" s="29"/>
      <c r="B22" s="34"/>
      <c r="C22" s="29"/>
      <c r="D22" s="29"/>
      <c r="E22" s="29"/>
      <c r="F22" s="29"/>
      <c r="G22" s="29"/>
      <c r="H22" s="29"/>
      <c r="I22" s="29"/>
      <c r="J22" s="29"/>
      <c r="K22" s="29"/>
      <c r="L22" s="48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35" customFormat="1" ht="12" hidden="1" customHeight="1">
      <c r="A23" s="29"/>
      <c r="B23" s="34"/>
      <c r="C23" s="29"/>
      <c r="D23" s="111" t="s">
        <v>143</v>
      </c>
      <c r="E23" s="29"/>
      <c r="F23" s="29"/>
      <c r="G23" s="29"/>
      <c r="H23" s="29"/>
      <c r="I23" s="111" t="s">
        <v>136</v>
      </c>
      <c r="J23" s="112" t="str">
        <f>IF('[1]Rekapitulácia stavby'!AN19="","",'[1]Rekapitulácia stavby'!AN19)</f>
        <v/>
      </c>
      <c r="K23" s="29"/>
      <c r="L23" s="48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35" customFormat="1" ht="18" hidden="1" customHeight="1">
      <c r="A24" s="29"/>
      <c r="B24" s="34"/>
      <c r="C24" s="29"/>
      <c r="D24" s="29"/>
      <c r="E24" s="112" t="str">
        <f>IF('[1]Rekapitulácia stavby'!E20="","",'[1]Rekapitulácia stavby'!E20)</f>
        <v xml:space="preserve"> </v>
      </c>
      <c r="F24" s="29"/>
      <c r="G24" s="29"/>
      <c r="H24" s="29"/>
      <c r="I24" s="111" t="s">
        <v>138</v>
      </c>
      <c r="J24" s="112" t="str">
        <f>IF('[1]Rekapitulácia stavby'!AN20="","",'[1]Rekapitulácia stavby'!AN20)</f>
        <v/>
      </c>
      <c r="K24" s="29"/>
      <c r="L24" s="48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35" customFormat="1" ht="6.95" hidden="1" customHeight="1">
      <c r="A25" s="29"/>
      <c r="B25" s="34"/>
      <c r="C25" s="29"/>
      <c r="D25" s="29"/>
      <c r="E25" s="29"/>
      <c r="F25" s="29"/>
      <c r="G25" s="29"/>
      <c r="H25" s="29"/>
      <c r="I25" s="29"/>
      <c r="J25" s="29"/>
      <c r="K25" s="29"/>
      <c r="L25" s="48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35" customFormat="1" ht="12" hidden="1" customHeight="1">
      <c r="A26" s="29"/>
      <c r="B26" s="34"/>
      <c r="C26" s="29"/>
      <c r="D26" s="111" t="s">
        <v>144</v>
      </c>
      <c r="E26" s="29"/>
      <c r="F26" s="29"/>
      <c r="G26" s="29"/>
      <c r="H26" s="29"/>
      <c r="I26" s="29"/>
      <c r="J26" s="29"/>
      <c r="K26" s="29"/>
      <c r="L26" s="48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117" customFormat="1" ht="16.5" hidden="1" customHeight="1">
      <c r="A27" s="114"/>
      <c r="B27" s="115"/>
      <c r="C27" s="114"/>
      <c r="D27" s="114"/>
      <c r="E27" s="250" t="s">
        <v>116</v>
      </c>
      <c r="F27" s="250"/>
      <c r="G27" s="250"/>
      <c r="H27" s="250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35" customFormat="1" ht="6.95" hidden="1" customHeight="1">
      <c r="A28" s="29"/>
      <c r="B28" s="34"/>
      <c r="C28" s="29"/>
      <c r="D28" s="29"/>
      <c r="E28" s="29"/>
      <c r="F28" s="29"/>
      <c r="G28" s="29"/>
      <c r="H28" s="29"/>
      <c r="I28" s="29"/>
      <c r="J28" s="29"/>
      <c r="K28" s="29"/>
      <c r="L28" s="48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35" customFormat="1" ht="6.95" hidden="1" customHeight="1">
      <c r="A29" s="29"/>
      <c r="B29" s="34"/>
      <c r="C29" s="29"/>
      <c r="D29" s="118"/>
      <c r="E29" s="118"/>
      <c r="F29" s="118"/>
      <c r="G29" s="118"/>
      <c r="H29" s="118"/>
      <c r="I29" s="118"/>
      <c r="J29" s="118"/>
      <c r="K29" s="118"/>
      <c r="L29" s="48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35" customFormat="1" ht="25.35" hidden="1" customHeight="1">
      <c r="A30" s="29"/>
      <c r="B30" s="34"/>
      <c r="C30" s="29"/>
      <c r="D30" s="119" t="s">
        <v>145</v>
      </c>
      <c r="E30" s="29"/>
      <c r="F30" s="29"/>
      <c r="G30" s="29"/>
      <c r="H30" s="29"/>
      <c r="I30" s="29"/>
      <c r="J30" s="120">
        <f>ROUND(J125, 2)</f>
        <v>0</v>
      </c>
      <c r="K30" s="29"/>
      <c r="L30" s="48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35" customFormat="1" ht="6.95" hidden="1" customHeight="1">
      <c r="A31" s="29"/>
      <c r="B31" s="34"/>
      <c r="C31" s="29"/>
      <c r="D31" s="118"/>
      <c r="E31" s="118"/>
      <c r="F31" s="118"/>
      <c r="G31" s="118"/>
      <c r="H31" s="118"/>
      <c r="I31" s="118"/>
      <c r="J31" s="118"/>
      <c r="K31" s="118"/>
      <c r="L31" s="48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35" customFormat="1" ht="14.45" hidden="1" customHeight="1">
      <c r="A32" s="29"/>
      <c r="B32" s="34"/>
      <c r="C32" s="29"/>
      <c r="D32" s="29"/>
      <c r="E32" s="29"/>
      <c r="F32" s="121" t="s">
        <v>147</v>
      </c>
      <c r="G32" s="29"/>
      <c r="H32" s="29"/>
      <c r="I32" s="121" t="s">
        <v>146</v>
      </c>
      <c r="J32" s="121" t="s">
        <v>148</v>
      </c>
      <c r="K32" s="29"/>
      <c r="L32" s="48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35" customFormat="1" ht="14.45" hidden="1" customHeight="1">
      <c r="A33" s="29"/>
      <c r="B33" s="34"/>
      <c r="C33" s="29"/>
      <c r="D33" s="122" t="s">
        <v>149</v>
      </c>
      <c r="E33" s="111" t="s">
        <v>150</v>
      </c>
      <c r="F33" s="123">
        <f>ROUND((SUM(BE125:BE166)),  2)</f>
        <v>0</v>
      </c>
      <c r="G33" s="29"/>
      <c r="H33" s="29"/>
      <c r="I33" s="124">
        <v>0.2</v>
      </c>
      <c r="J33" s="123">
        <f>ROUND(((SUM(BE125:BE166))*I33),  2)</f>
        <v>0</v>
      </c>
      <c r="K33" s="29"/>
      <c r="L33" s="48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35" customFormat="1" ht="14.45" hidden="1" customHeight="1">
      <c r="A34" s="29"/>
      <c r="B34" s="34"/>
      <c r="C34" s="29"/>
      <c r="D34" s="29"/>
      <c r="E34" s="111" t="s">
        <v>151</v>
      </c>
      <c r="F34" s="123">
        <f>ROUND((SUM(BF125:BF166)),  2)</f>
        <v>0</v>
      </c>
      <c r="G34" s="29"/>
      <c r="H34" s="29"/>
      <c r="I34" s="124">
        <v>0.2</v>
      </c>
      <c r="J34" s="123">
        <f>ROUND(((SUM(BF125:BF166))*I34),  2)</f>
        <v>0</v>
      </c>
      <c r="K34" s="29"/>
      <c r="L34" s="48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35" customFormat="1" ht="14.45" hidden="1" customHeight="1">
      <c r="A35" s="29"/>
      <c r="B35" s="34"/>
      <c r="C35" s="29"/>
      <c r="D35" s="29"/>
      <c r="E35" s="111" t="s">
        <v>152</v>
      </c>
      <c r="F35" s="123">
        <f>ROUND((SUM(BG125:BG166)),  2)</f>
        <v>0</v>
      </c>
      <c r="G35" s="29"/>
      <c r="H35" s="29"/>
      <c r="I35" s="124">
        <v>0.2</v>
      </c>
      <c r="J35" s="123">
        <f>0</f>
        <v>0</v>
      </c>
      <c r="K35" s="29"/>
      <c r="L35" s="48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35" customFormat="1" ht="14.45" hidden="1" customHeight="1">
      <c r="A36" s="29"/>
      <c r="B36" s="34"/>
      <c r="C36" s="29"/>
      <c r="D36" s="29"/>
      <c r="E36" s="111" t="s">
        <v>153</v>
      </c>
      <c r="F36" s="123">
        <f>ROUND((SUM(BH125:BH166)),  2)</f>
        <v>0</v>
      </c>
      <c r="G36" s="29"/>
      <c r="H36" s="29"/>
      <c r="I36" s="124">
        <v>0.2</v>
      </c>
      <c r="J36" s="123">
        <f>0</f>
        <v>0</v>
      </c>
      <c r="K36" s="29"/>
      <c r="L36" s="48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35" customFormat="1" ht="14.45" hidden="1" customHeight="1">
      <c r="A37" s="29"/>
      <c r="B37" s="34"/>
      <c r="C37" s="29"/>
      <c r="D37" s="29"/>
      <c r="E37" s="111" t="s">
        <v>154</v>
      </c>
      <c r="F37" s="123">
        <f>ROUND((SUM(BI125:BI166)),  2)</f>
        <v>0</v>
      </c>
      <c r="G37" s="29"/>
      <c r="H37" s="29"/>
      <c r="I37" s="124">
        <v>0</v>
      </c>
      <c r="J37" s="123">
        <f>0</f>
        <v>0</v>
      </c>
      <c r="K37" s="29"/>
      <c r="L37" s="48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35" customFormat="1" ht="6.95" hidden="1" customHeight="1">
      <c r="A38" s="29"/>
      <c r="B38" s="34"/>
      <c r="C38" s="29"/>
      <c r="D38" s="29"/>
      <c r="E38" s="29"/>
      <c r="F38" s="29"/>
      <c r="G38" s="29"/>
      <c r="H38" s="29"/>
      <c r="I38" s="29"/>
      <c r="J38" s="29"/>
      <c r="K38" s="29"/>
      <c r="L38" s="48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35" customFormat="1" ht="25.35" hidden="1" customHeight="1">
      <c r="A39" s="29"/>
      <c r="B39" s="34"/>
      <c r="C39" s="125"/>
      <c r="D39" s="126" t="s">
        <v>155</v>
      </c>
      <c r="E39" s="127"/>
      <c r="F39" s="127"/>
      <c r="G39" s="128" t="s">
        <v>156</v>
      </c>
      <c r="H39" s="129" t="s">
        <v>157</v>
      </c>
      <c r="I39" s="127"/>
      <c r="J39" s="130">
        <f>SUM(J30:J37)</f>
        <v>0</v>
      </c>
      <c r="K39" s="131"/>
      <c r="L39" s="48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35" customFormat="1" ht="14.45" hidden="1" customHeight="1">
      <c r="A40" s="29"/>
      <c r="B40" s="34"/>
      <c r="C40" s="29"/>
      <c r="D40" s="29"/>
      <c r="E40" s="29"/>
      <c r="F40" s="29"/>
      <c r="G40" s="29"/>
      <c r="H40" s="29"/>
      <c r="I40" s="29"/>
      <c r="J40" s="29"/>
      <c r="K40" s="29"/>
      <c r="L40" s="48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ht="14.45" hidden="1" customHeight="1">
      <c r="B41" s="19"/>
      <c r="L41" s="19"/>
    </row>
    <row r="42" spans="1:31" ht="14.45" hidden="1" customHeight="1">
      <c r="B42" s="19"/>
      <c r="L42" s="19"/>
    </row>
    <row r="43" spans="1:31" ht="14.45" hidden="1" customHeight="1">
      <c r="B43" s="19"/>
      <c r="L43" s="19"/>
    </row>
    <row r="44" spans="1:31" ht="14.45" hidden="1" customHeight="1">
      <c r="B44" s="19"/>
      <c r="L44" s="19"/>
    </row>
    <row r="45" spans="1:31" ht="14.45" hidden="1" customHeight="1">
      <c r="B45" s="19"/>
      <c r="L45" s="19"/>
    </row>
    <row r="46" spans="1:31" ht="14.45" hidden="1" customHeight="1">
      <c r="B46" s="19"/>
      <c r="L46" s="19"/>
    </row>
    <row r="47" spans="1:31" ht="14.45" hidden="1" customHeight="1">
      <c r="B47" s="19"/>
      <c r="L47" s="19"/>
    </row>
    <row r="48" spans="1:31" ht="14.45" hidden="1" customHeight="1">
      <c r="B48" s="19"/>
      <c r="L48" s="19"/>
    </row>
    <row r="49" spans="1:31" ht="14.45" hidden="1" customHeight="1">
      <c r="B49" s="19"/>
      <c r="L49" s="19"/>
    </row>
    <row r="50" spans="1:31" s="35" customFormat="1" ht="14.45" hidden="1" customHeight="1">
      <c r="B50" s="48"/>
      <c r="D50" s="132" t="s">
        <v>158</v>
      </c>
      <c r="E50" s="133"/>
      <c r="F50" s="133"/>
      <c r="G50" s="132" t="s">
        <v>159</v>
      </c>
      <c r="H50" s="133"/>
      <c r="I50" s="133"/>
      <c r="J50" s="133"/>
      <c r="K50" s="133"/>
      <c r="L50" s="48"/>
    </row>
    <row r="51" spans="1:31" hidden="1">
      <c r="B51" s="19"/>
      <c r="L51" s="19"/>
    </row>
    <row r="52" spans="1:31" hidden="1">
      <c r="B52" s="19"/>
      <c r="L52" s="19"/>
    </row>
    <row r="53" spans="1:31" hidden="1">
      <c r="B53" s="19"/>
      <c r="L53" s="19"/>
    </row>
    <row r="54" spans="1:31" hidden="1">
      <c r="B54" s="19"/>
      <c r="L54" s="19"/>
    </row>
    <row r="55" spans="1:31" hidden="1">
      <c r="B55" s="19"/>
      <c r="L55" s="19"/>
    </row>
    <row r="56" spans="1:31" hidden="1">
      <c r="B56" s="19"/>
      <c r="L56" s="19"/>
    </row>
    <row r="57" spans="1:31" hidden="1">
      <c r="B57" s="19"/>
      <c r="L57" s="19"/>
    </row>
    <row r="58" spans="1:31" hidden="1">
      <c r="B58" s="19"/>
      <c r="L58" s="19"/>
    </row>
    <row r="59" spans="1:31" hidden="1">
      <c r="B59" s="19"/>
      <c r="L59" s="19"/>
    </row>
    <row r="60" spans="1:31" hidden="1">
      <c r="B60" s="19"/>
      <c r="L60" s="19"/>
    </row>
    <row r="61" spans="1:31" s="35" customFormat="1" hidden="1">
      <c r="A61" s="29"/>
      <c r="B61" s="34"/>
      <c r="C61" s="29"/>
      <c r="D61" s="134" t="s">
        <v>160</v>
      </c>
      <c r="E61" s="135"/>
      <c r="F61" s="136" t="s">
        <v>161</v>
      </c>
      <c r="G61" s="134" t="s">
        <v>160</v>
      </c>
      <c r="H61" s="135"/>
      <c r="I61" s="135"/>
      <c r="J61" s="137" t="s">
        <v>161</v>
      </c>
      <c r="K61" s="135"/>
      <c r="L61" s="48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idden="1">
      <c r="B62" s="19"/>
      <c r="L62" s="19"/>
    </row>
    <row r="63" spans="1:31" hidden="1">
      <c r="B63" s="19"/>
      <c r="L63" s="19"/>
    </row>
    <row r="64" spans="1:31" hidden="1">
      <c r="B64" s="19"/>
      <c r="L64" s="19"/>
    </row>
    <row r="65" spans="1:31" s="35" customFormat="1" hidden="1">
      <c r="A65" s="29"/>
      <c r="B65" s="34"/>
      <c r="C65" s="29"/>
      <c r="D65" s="132" t="s">
        <v>162</v>
      </c>
      <c r="E65" s="138"/>
      <c r="F65" s="138"/>
      <c r="G65" s="132" t="s">
        <v>163</v>
      </c>
      <c r="H65" s="138"/>
      <c r="I65" s="138"/>
      <c r="J65" s="138"/>
      <c r="K65" s="138"/>
      <c r="L65" s="48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idden="1">
      <c r="B66" s="19"/>
      <c r="L66" s="19"/>
    </row>
    <row r="67" spans="1:31" hidden="1">
      <c r="B67" s="19"/>
      <c r="L67" s="19"/>
    </row>
    <row r="68" spans="1:31" hidden="1">
      <c r="B68" s="19"/>
      <c r="L68" s="19"/>
    </row>
    <row r="69" spans="1:31" hidden="1">
      <c r="B69" s="19"/>
      <c r="L69" s="19"/>
    </row>
    <row r="70" spans="1:31" hidden="1">
      <c r="B70" s="19"/>
      <c r="L70" s="19"/>
    </row>
    <row r="71" spans="1:31" hidden="1">
      <c r="B71" s="19"/>
      <c r="L71" s="19"/>
    </row>
    <row r="72" spans="1:31" hidden="1">
      <c r="B72" s="19"/>
      <c r="L72" s="19"/>
    </row>
    <row r="73" spans="1:31" hidden="1">
      <c r="B73" s="19"/>
      <c r="L73" s="19"/>
    </row>
    <row r="74" spans="1:31" hidden="1">
      <c r="B74" s="19"/>
      <c r="L74" s="19"/>
    </row>
    <row r="75" spans="1:31" hidden="1">
      <c r="B75" s="19"/>
      <c r="L75" s="19"/>
    </row>
    <row r="76" spans="1:31" s="35" customFormat="1" hidden="1">
      <c r="A76" s="29"/>
      <c r="B76" s="34"/>
      <c r="C76" s="29"/>
      <c r="D76" s="134" t="s">
        <v>160</v>
      </c>
      <c r="E76" s="135"/>
      <c r="F76" s="136" t="s">
        <v>161</v>
      </c>
      <c r="G76" s="134" t="s">
        <v>160</v>
      </c>
      <c r="H76" s="135"/>
      <c r="I76" s="135"/>
      <c r="J76" s="137" t="s">
        <v>161</v>
      </c>
      <c r="K76" s="135"/>
      <c r="L76" s="48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35" customFormat="1" ht="14.45" hidden="1" customHeight="1">
      <c r="A77" s="29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8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idden="1"/>
    <row r="79" spans="1:31" hidden="1"/>
    <row r="80" spans="1:31" hidden="1"/>
    <row r="81" spans="1:47" s="35" customFormat="1" ht="6.95" hidden="1" customHeight="1">
      <c r="A81" s="29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8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35" customFormat="1" ht="24.95" hidden="1" customHeight="1">
      <c r="A82" s="29"/>
      <c r="B82" s="30"/>
      <c r="C82" s="22" t="s">
        <v>197</v>
      </c>
      <c r="D82" s="31"/>
      <c r="E82" s="31"/>
      <c r="F82" s="31"/>
      <c r="G82" s="31"/>
      <c r="H82" s="31"/>
      <c r="I82" s="31"/>
      <c r="J82" s="31"/>
      <c r="K82" s="31"/>
      <c r="L82" s="48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35" customFormat="1" ht="6.95" hidden="1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48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35" customFormat="1" ht="12" hidden="1" customHeight="1">
      <c r="A84" s="29"/>
      <c r="B84" s="30"/>
      <c r="C84" s="26" t="s">
        <v>128</v>
      </c>
      <c r="D84" s="31"/>
      <c r="E84" s="31"/>
      <c r="F84" s="31"/>
      <c r="G84" s="31"/>
      <c r="H84" s="31"/>
      <c r="I84" s="31"/>
      <c r="J84" s="31"/>
      <c r="K84" s="31"/>
      <c r="L84" s="48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35" customFormat="1" ht="16.5" hidden="1" customHeight="1">
      <c r="A85" s="29"/>
      <c r="B85" s="30"/>
      <c r="C85" s="31"/>
      <c r="D85" s="31"/>
      <c r="E85" s="243" t="str">
        <f>E7</f>
        <v>Rekonštrukcia oporného múra Fábryho ulica</v>
      </c>
      <c r="F85" s="244"/>
      <c r="G85" s="244"/>
      <c r="H85" s="244"/>
      <c r="I85" s="31"/>
      <c r="J85" s="31"/>
      <c r="K85" s="31"/>
      <c r="L85" s="48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35" customFormat="1" ht="12" hidden="1" customHeight="1">
      <c r="A86" s="29"/>
      <c r="B86" s="30"/>
      <c r="C86" s="26" t="s">
        <v>195</v>
      </c>
      <c r="D86" s="31"/>
      <c r="E86" s="31"/>
      <c r="F86" s="31"/>
      <c r="G86" s="31"/>
      <c r="H86" s="31"/>
      <c r="I86" s="31"/>
      <c r="J86" s="31"/>
      <c r="K86" s="31"/>
      <c r="L86" s="48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35" customFormat="1" ht="16.5" hidden="1" customHeight="1">
      <c r="A87" s="29"/>
      <c r="B87" s="30"/>
      <c r="C87" s="31"/>
      <c r="D87" s="31"/>
      <c r="E87" s="232" t="str">
        <f>E9</f>
        <v>1 - Rekonštrukcia oporného múra</v>
      </c>
      <c r="F87" s="242"/>
      <c r="G87" s="242"/>
      <c r="H87" s="242"/>
      <c r="I87" s="31"/>
      <c r="J87" s="31"/>
      <c r="K87" s="31"/>
      <c r="L87" s="48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35" customFormat="1" ht="6.95" hidden="1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48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35" customFormat="1" ht="12" hidden="1" customHeight="1">
      <c r="A89" s="29"/>
      <c r="B89" s="30"/>
      <c r="C89" s="26" t="s">
        <v>132</v>
      </c>
      <c r="D89" s="31"/>
      <c r="E89" s="31"/>
      <c r="F89" s="27" t="str">
        <f>F12</f>
        <v>Kráľovský Chlmec</v>
      </c>
      <c r="G89" s="31"/>
      <c r="H89" s="31"/>
      <c r="I89" s="26" t="s">
        <v>134</v>
      </c>
      <c r="J89" s="143" t="str">
        <f>IF(J12="","",J12)</f>
        <v>4. 11. 2020</v>
      </c>
      <c r="K89" s="31"/>
      <c r="L89" s="48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35" customFormat="1" ht="6.95" hidden="1" customHeight="1">
      <c r="A90" s="29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48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35" customFormat="1" ht="15.2" hidden="1" customHeight="1">
      <c r="A91" s="29"/>
      <c r="B91" s="30"/>
      <c r="C91" s="26" t="s">
        <v>135</v>
      </c>
      <c r="D91" s="31"/>
      <c r="E91" s="31"/>
      <c r="F91" s="27" t="str">
        <f>E15</f>
        <v>Mesto Kráľovský Chlmec</v>
      </c>
      <c r="G91" s="31"/>
      <c r="H91" s="31"/>
      <c r="I91" s="26" t="s">
        <v>142</v>
      </c>
      <c r="J91" s="144" t="str">
        <f>E21</f>
        <v xml:space="preserve"> </v>
      </c>
      <c r="K91" s="31"/>
      <c r="L91" s="48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35" customFormat="1" ht="15.2" hidden="1" customHeight="1">
      <c r="A92" s="29"/>
      <c r="B92" s="30"/>
      <c r="C92" s="26" t="s">
        <v>139</v>
      </c>
      <c r="D92" s="31"/>
      <c r="E92" s="31"/>
      <c r="F92" s="27" t="str">
        <f>IF(E18="","",E18)</f>
        <v xml:space="preserve"> </v>
      </c>
      <c r="G92" s="31"/>
      <c r="H92" s="31"/>
      <c r="I92" s="26" t="s">
        <v>143</v>
      </c>
      <c r="J92" s="144" t="str">
        <f>E24</f>
        <v xml:space="preserve"> </v>
      </c>
      <c r="K92" s="31"/>
      <c r="L92" s="48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35" customFormat="1" ht="10.35" hidden="1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48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35" customFormat="1" ht="29.25" hidden="1" customHeight="1">
      <c r="A94" s="29"/>
      <c r="B94" s="30"/>
      <c r="C94" s="145" t="s">
        <v>198</v>
      </c>
      <c r="D94" s="146"/>
      <c r="E94" s="146"/>
      <c r="F94" s="146"/>
      <c r="G94" s="146"/>
      <c r="H94" s="146"/>
      <c r="I94" s="146"/>
      <c r="J94" s="147" t="s">
        <v>199</v>
      </c>
      <c r="K94" s="146"/>
      <c r="L94" s="48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35" customFormat="1" ht="10.35" hidden="1" customHeight="1">
      <c r="A95" s="29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48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35" customFormat="1" ht="22.9" hidden="1" customHeight="1">
      <c r="A96" s="29"/>
      <c r="B96" s="30"/>
      <c r="C96" s="148" t="s">
        <v>200</v>
      </c>
      <c r="D96" s="31"/>
      <c r="E96" s="31"/>
      <c r="F96" s="31"/>
      <c r="G96" s="31"/>
      <c r="H96" s="31"/>
      <c r="I96" s="31"/>
      <c r="J96" s="149">
        <f>J125</f>
        <v>0</v>
      </c>
      <c r="K96" s="31"/>
      <c r="L96" s="48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6" t="s">
        <v>201</v>
      </c>
    </row>
    <row r="97" spans="1:31" s="150" customFormat="1" ht="24.95" hidden="1" customHeight="1">
      <c r="B97" s="151"/>
      <c r="C97" s="152"/>
      <c r="D97" s="153" t="s">
        <v>202</v>
      </c>
      <c r="E97" s="154"/>
      <c r="F97" s="154"/>
      <c r="G97" s="154"/>
      <c r="H97" s="154"/>
      <c r="I97" s="154"/>
      <c r="J97" s="155">
        <f>J126</f>
        <v>0</v>
      </c>
      <c r="K97" s="152"/>
      <c r="L97" s="156"/>
    </row>
    <row r="98" spans="1:31" s="157" customFormat="1" ht="19.899999999999999" hidden="1" customHeight="1">
      <c r="B98" s="158"/>
      <c r="C98" s="159"/>
      <c r="D98" s="160" t="s">
        <v>203</v>
      </c>
      <c r="E98" s="161"/>
      <c r="F98" s="161"/>
      <c r="G98" s="161"/>
      <c r="H98" s="161"/>
      <c r="I98" s="161"/>
      <c r="J98" s="162">
        <f>J127</f>
        <v>0</v>
      </c>
      <c r="K98" s="159"/>
      <c r="L98" s="163"/>
    </row>
    <row r="99" spans="1:31" s="157" customFormat="1" ht="19.899999999999999" hidden="1" customHeight="1">
      <c r="B99" s="158"/>
      <c r="C99" s="159"/>
      <c r="D99" s="160" t="s">
        <v>204</v>
      </c>
      <c r="E99" s="161"/>
      <c r="F99" s="161"/>
      <c r="G99" s="161"/>
      <c r="H99" s="161"/>
      <c r="I99" s="161"/>
      <c r="J99" s="162">
        <f>J136</f>
        <v>0</v>
      </c>
      <c r="K99" s="159"/>
      <c r="L99" s="163"/>
    </row>
    <row r="100" spans="1:31" s="157" customFormat="1" ht="19.899999999999999" hidden="1" customHeight="1">
      <c r="B100" s="158"/>
      <c r="C100" s="159"/>
      <c r="D100" s="160" t="s">
        <v>205</v>
      </c>
      <c r="E100" s="161"/>
      <c r="F100" s="161"/>
      <c r="G100" s="161"/>
      <c r="H100" s="161"/>
      <c r="I100" s="161"/>
      <c r="J100" s="162">
        <f>J146</f>
        <v>0</v>
      </c>
      <c r="K100" s="159"/>
      <c r="L100" s="163"/>
    </row>
    <row r="101" spans="1:31" s="157" customFormat="1" ht="19.899999999999999" hidden="1" customHeight="1">
      <c r="B101" s="158"/>
      <c r="C101" s="159"/>
      <c r="D101" s="160" t="s">
        <v>206</v>
      </c>
      <c r="E101" s="161"/>
      <c r="F101" s="161"/>
      <c r="G101" s="161"/>
      <c r="H101" s="161"/>
      <c r="I101" s="161"/>
      <c r="J101" s="162">
        <f>J149</f>
        <v>0</v>
      </c>
      <c r="K101" s="159"/>
      <c r="L101" s="163"/>
    </row>
    <row r="102" spans="1:31" s="157" customFormat="1" ht="19.899999999999999" hidden="1" customHeight="1">
      <c r="B102" s="158"/>
      <c r="C102" s="159"/>
      <c r="D102" s="160" t="s">
        <v>207</v>
      </c>
      <c r="E102" s="161"/>
      <c r="F102" s="161"/>
      <c r="G102" s="161"/>
      <c r="H102" s="161"/>
      <c r="I102" s="161"/>
      <c r="J102" s="162">
        <f>J156</f>
        <v>0</v>
      </c>
      <c r="K102" s="159"/>
      <c r="L102" s="163"/>
    </row>
    <row r="103" spans="1:31" s="150" customFormat="1" ht="24.95" hidden="1" customHeight="1">
      <c r="B103" s="151"/>
      <c r="C103" s="152"/>
      <c r="D103" s="153" t="s">
        <v>208</v>
      </c>
      <c r="E103" s="154"/>
      <c r="F103" s="154"/>
      <c r="G103" s="154"/>
      <c r="H103" s="154"/>
      <c r="I103" s="154"/>
      <c r="J103" s="155">
        <f>J158</f>
        <v>0</v>
      </c>
      <c r="K103" s="152"/>
      <c r="L103" s="156"/>
    </row>
    <row r="104" spans="1:31" s="157" customFormat="1" ht="19.899999999999999" hidden="1" customHeight="1">
      <c r="B104" s="158"/>
      <c r="C104" s="159"/>
      <c r="D104" s="160" t="s">
        <v>209</v>
      </c>
      <c r="E104" s="161"/>
      <c r="F104" s="161"/>
      <c r="G104" s="161"/>
      <c r="H104" s="161"/>
      <c r="I104" s="161"/>
      <c r="J104" s="162">
        <f>J159</f>
        <v>0</v>
      </c>
      <c r="K104" s="159"/>
      <c r="L104" s="163"/>
    </row>
    <row r="105" spans="1:31" s="157" customFormat="1" ht="19.899999999999999" hidden="1" customHeight="1">
      <c r="B105" s="158"/>
      <c r="C105" s="159"/>
      <c r="D105" s="160" t="s">
        <v>210</v>
      </c>
      <c r="E105" s="161"/>
      <c r="F105" s="161"/>
      <c r="G105" s="161"/>
      <c r="H105" s="161"/>
      <c r="I105" s="161"/>
      <c r="J105" s="162">
        <f>J164</f>
        <v>0</v>
      </c>
      <c r="K105" s="159"/>
      <c r="L105" s="163"/>
    </row>
    <row r="106" spans="1:31" s="35" customFormat="1" ht="21.75" hidden="1" customHeight="1">
      <c r="A106" s="29"/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48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35" customFormat="1" ht="6.95" hidden="1" customHeight="1">
      <c r="A107" s="29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8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hidden="1"/>
    <row r="109" spans="1:31" hidden="1"/>
    <row r="110" spans="1:31" hidden="1"/>
    <row r="111" spans="1:31" s="35" customFormat="1" ht="6.95" customHeight="1">
      <c r="A111" s="29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8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35" customFormat="1" ht="24.95" customHeight="1">
      <c r="A112" s="29"/>
      <c r="B112" s="30"/>
      <c r="C112" s="22" t="s">
        <v>211</v>
      </c>
      <c r="D112" s="31"/>
      <c r="E112" s="31"/>
      <c r="F112" s="31"/>
      <c r="G112" s="31"/>
      <c r="H112" s="31"/>
      <c r="I112" s="31"/>
      <c r="J112" s="31"/>
      <c r="K112" s="31"/>
      <c r="L112" s="48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35" customFormat="1" ht="6.95" customHeight="1">
      <c r="A113" s="29"/>
      <c r="B113" s="30"/>
      <c r="C113" s="31"/>
      <c r="D113" s="31"/>
      <c r="E113" s="31"/>
      <c r="F113" s="31"/>
      <c r="G113" s="31"/>
      <c r="H113" s="31"/>
      <c r="I113" s="31"/>
      <c r="J113" s="31"/>
      <c r="K113" s="31"/>
      <c r="L113" s="48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35" customFormat="1" ht="12" customHeight="1">
      <c r="A114" s="29"/>
      <c r="B114" s="30"/>
      <c r="C114" s="26" t="s">
        <v>128</v>
      </c>
      <c r="D114" s="31"/>
      <c r="E114" s="31"/>
      <c r="F114" s="31"/>
      <c r="G114" s="31"/>
      <c r="H114" s="31"/>
      <c r="I114" s="31"/>
      <c r="J114" s="31"/>
      <c r="K114" s="31"/>
      <c r="L114" s="48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35" customFormat="1" ht="16.5" customHeight="1">
      <c r="A115" s="29"/>
      <c r="B115" s="30"/>
      <c r="C115" s="31"/>
      <c r="D115" s="31"/>
      <c r="E115" s="243" t="str">
        <f>E7</f>
        <v>Rekonštrukcia oporného múra Fábryho ulica</v>
      </c>
      <c r="F115" s="244"/>
      <c r="G115" s="244"/>
      <c r="H115" s="244"/>
      <c r="I115" s="31"/>
      <c r="J115" s="31"/>
      <c r="K115" s="31"/>
      <c r="L115" s="48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35" customFormat="1" ht="12" customHeight="1">
      <c r="A116" s="29"/>
      <c r="B116" s="30"/>
      <c r="C116" s="26" t="s">
        <v>195</v>
      </c>
      <c r="D116" s="31"/>
      <c r="E116" s="31"/>
      <c r="F116" s="31"/>
      <c r="G116" s="31"/>
      <c r="H116" s="31"/>
      <c r="I116" s="31"/>
      <c r="J116" s="31"/>
      <c r="K116" s="31"/>
      <c r="L116" s="48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35" customFormat="1" ht="16.5" customHeight="1">
      <c r="A117" s="29"/>
      <c r="B117" s="30"/>
      <c r="C117" s="31"/>
      <c r="D117" s="31"/>
      <c r="E117" s="232" t="str">
        <f>E9</f>
        <v>1 - Rekonštrukcia oporného múra</v>
      </c>
      <c r="F117" s="242"/>
      <c r="G117" s="242"/>
      <c r="H117" s="242"/>
      <c r="I117" s="31"/>
      <c r="J117" s="31"/>
      <c r="K117" s="31"/>
      <c r="L117" s="48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35" customFormat="1" ht="6.95" customHeight="1">
      <c r="A118" s="29"/>
      <c r="B118" s="30"/>
      <c r="C118" s="31"/>
      <c r="D118" s="31"/>
      <c r="E118" s="31"/>
      <c r="F118" s="31"/>
      <c r="G118" s="31"/>
      <c r="H118" s="31"/>
      <c r="I118" s="31"/>
      <c r="J118" s="31"/>
      <c r="K118" s="31"/>
      <c r="L118" s="48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35" customFormat="1" ht="12" customHeight="1">
      <c r="A119" s="29"/>
      <c r="B119" s="30"/>
      <c r="C119" s="26" t="s">
        <v>132</v>
      </c>
      <c r="D119" s="31"/>
      <c r="E119" s="31"/>
      <c r="F119" s="27" t="str">
        <f>F12</f>
        <v>Kráľovský Chlmec</v>
      </c>
      <c r="G119" s="31"/>
      <c r="H119" s="31"/>
      <c r="I119" s="26" t="s">
        <v>134</v>
      </c>
      <c r="J119" s="143"/>
      <c r="K119" s="31"/>
      <c r="L119" s="48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35" customFormat="1" ht="6.95" customHeight="1">
      <c r="A120" s="29"/>
      <c r="B120" s="30"/>
      <c r="C120" s="31"/>
      <c r="D120" s="31"/>
      <c r="E120" s="31"/>
      <c r="F120" s="31"/>
      <c r="G120" s="31"/>
      <c r="H120" s="31"/>
      <c r="I120" s="31"/>
      <c r="J120" s="31"/>
      <c r="K120" s="31"/>
      <c r="L120" s="48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35" customFormat="1" ht="15.2" customHeight="1">
      <c r="A121" s="29"/>
      <c r="B121" s="30"/>
      <c r="C121" s="26" t="s">
        <v>135</v>
      </c>
      <c r="D121" s="31"/>
      <c r="E121" s="31"/>
      <c r="F121" s="27" t="str">
        <f>E15</f>
        <v>Mesto Kráľovský Chlmec</v>
      </c>
      <c r="G121" s="31"/>
      <c r="H121" s="31"/>
      <c r="I121" s="26" t="s">
        <v>142</v>
      </c>
      <c r="J121" s="144" t="str">
        <f>E21</f>
        <v xml:space="preserve"> </v>
      </c>
      <c r="K121" s="31"/>
      <c r="L121" s="48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35" customFormat="1" ht="15.2" customHeight="1">
      <c r="A122" s="29"/>
      <c r="B122" s="30"/>
      <c r="C122" s="26" t="s">
        <v>139</v>
      </c>
      <c r="D122" s="31"/>
      <c r="E122" s="31"/>
      <c r="F122" s="27" t="str">
        <f>IF(E18="","",E18)</f>
        <v xml:space="preserve"> </v>
      </c>
      <c r="G122" s="31"/>
      <c r="H122" s="31"/>
      <c r="I122" s="26" t="s">
        <v>143</v>
      </c>
      <c r="J122" s="144" t="str">
        <f>E24</f>
        <v xml:space="preserve"> </v>
      </c>
      <c r="K122" s="31"/>
      <c r="L122" s="48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35" customFormat="1" ht="10.35" customHeight="1">
      <c r="A123" s="29"/>
      <c r="B123" s="30"/>
      <c r="C123" s="31"/>
      <c r="D123" s="31"/>
      <c r="E123" s="31"/>
      <c r="F123" s="31"/>
      <c r="G123" s="31"/>
      <c r="H123" s="31"/>
      <c r="I123" s="31"/>
      <c r="J123" s="31"/>
      <c r="K123" s="31"/>
      <c r="L123" s="48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71" customFormat="1" ht="29.25" customHeight="1">
      <c r="A124" s="164"/>
      <c r="B124" s="165"/>
      <c r="C124" s="166" t="s">
        <v>212</v>
      </c>
      <c r="D124" s="167" t="s">
        <v>170</v>
      </c>
      <c r="E124" s="167" t="s">
        <v>166</v>
      </c>
      <c r="F124" s="167" t="s">
        <v>167</v>
      </c>
      <c r="G124" s="167" t="s">
        <v>213</v>
      </c>
      <c r="H124" s="167" t="s">
        <v>214</v>
      </c>
      <c r="I124" s="167" t="s">
        <v>215</v>
      </c>
      <c r="J124" s="168" t="s">
        <v>199</v>
      </c>
      <c r="K124" s="169" t="s">
        <v>216</v>
      </c>
      <c r="L124" s="170"/>
      <c r="M124" s="73" t="s">
        <v>116</v>
      </c>
      <c r="N124" s="74" t="s">
        <v>149</v>
      </c>
      <c r="O124" s="74" t="s">
        <v>217</v>
      </c>
      <c r="P124" s="74" t="s">
        <v>218</v>
      </c>
      <c r="Q124" s="74" t="s">
        <v>219</v>
      </c>
      <c r="R124" s="74" t="s">
        <v>220</v>
      </c>
      <c r="S124" s="74" t="s">
        <v>221</v>
      </c>
      <c r="T124" s="75" t="s">
        <v>222</v>
      </c>
      <c r="U124" s="164"/>
      <c r="V124" s="164"/>
      <c r="W124" s="164"/>
      <c r="X124" s="164"/>
      <c r="Y124" s="164"/>
      <c r="Z124" s="164"/>
      <c r="AA124" s="164"/>
      <c r="AB124" s="164"/>
      <c r="AC124" s="164"/>
      <c r="AD124" s="164"/>
      <c r="AE124" s="164"/>
    </row>
    <row r="125" spans="1:65" s="35" customFormat="1" ht="22.9" customHeight="1">
      <c r="A125" s="29"/>
      <c r="B125" s="30"/>
      <c r="C125" s="81" t="s">
        <v>200</v>
      </c>
      <c r="D125" s="31"/>
      <c r="E125" s="31"/>
      <c r="F125" s="31"/>
      <c r="G125" s="31"/>
      <c r="H125" s="31"/>
      <c r="I125" s="31"/>
      <c r="J125" s="172">
        <f>BK125</f>
        <v>0</v>
      </c>
      <c r="K125" s="31"/>
      <c r="L125" s="34"/>
      <c r="M125" s="76"/>
      <c r="N125" s="173"/>
      <c r="O125" s="77"/>
      <c r="P125" s="174">
        <f>P126+P158</f>
        <v>615.96392000000003</v>
      </c>
      <c r="Q125" s="77"/>
      <c r="R125" s="174">
        <f>R126+R158</f>
        <v>336.23724530000004</v>
      </c>
      <c r="S125" s="77"/>
      <c r="T125" s="175">
        <f>T126+T158</f>
        <v>58.162000000000006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6" t="s">
        <v>27</v>
      </c>
      <c r="AU125" s="16" t="s">
        <v>201</v>
      </c>
      <c r="BK125" s="176">
        <f>BK126+BK158</f>
        <v>0</v>
      </c>
    </row>
    <row r="126" spans="1:65" s="177" customFormat="1" ht="25.9" customHeight="1">
      <c r="B126" s="178"/>
      <c r="C126" s="6"/>
      <c r="D126" s="7" t="s">
        <v>27</v>
      </c>
      <c r="E126" s="9" t="s">
        <v>223</v>
      </c>
      <c r="F126" s="9" t="s">
        <v>224</v>
      </c>
      <c r="G126" s="6"/>
      <c r="H126" s="6"/>
      <c r="I126" s="6"/>
      <c r="J126" s="179">
        <f>BK126</f>
        <v>0</v>
      </c>
      <c r="K126" s="6"/>
      <c r="L126" s="180"/>
      <c r="M126" s="181"/>
      <c r="N126" s="182"/>
      <c r="O126" s="182"/>
      <c r="P126" s="183">
        <f>P127+P136+P146+P149+P156</f>
        <v>583.64592000000005</v>
      </c>
      <c r="Q126" s="182"/>
      <c r="R126" s="183">
        <f>R127+R136+R146+R149+R156</f>
        <v>335.02616530000006</v>
      </c>
      <c r="S126" s="182"/>
      <c r="T126" s="184">
        <f>T127+T136+T146+T149+T156</f>
        <v>58.162000000000006</v>
      </c>
      <c r="AR126" s="185" t="s">
        <v>0</v>
      </c>
      <c r="AT126" s="186" t="s">
        <v>27</v>
      </c>
      <c r="AU126" s="186" t="s">
        <v>184</v>
      </c>
      <c r="AY126" s="185" t="s">
        <v>225</v>
      </c>
      <c r="BK126" s="187">
        <f>BK127+BK136+BK146+BK149+BK156</f>
        <v>0</v>
      </c>
    </row>
    <row r="127" spans="1:65" s="177" customFormat="1" ht="22.9" customHeight="1">
      <c r="B127" s="178"/>
      <c r="C127" s="6"/>
      <c r="D127" s="7" t="s">
        <v>27</v>
      </c>
      <c r="E127" s="8" t="s">
        <v>0</v>
      </c>
      <c r="F127" s="8" t="s">
        <v>226</v>
      </c>
      <c r="G127" s="6"/>
      <c r="H127" s="6"/>
      <c r="I127" s="6"/>
      <c r="J127" s="188">
        <f>BK127</f>
        <v>0</v>
      </c>
      <c r="K127" s="6"/>
      <c r="L127" s="180"/>
      <c r="M127" s="181"/>
      <c r="N127" s="182"/>
      <c r="O127" s="182"/>
      <c r="P127" s="183">
        <f>SUM(P128:P135)</f>
        <v>215.904</v>
      </c>
      <c r="Q127" s="182"/>
      <c r="R127" s="183">
        <f>SUM(R128:R135)</f>
        <v>0</v>
      </c>
      <c r="S127" s="182"/>
      <c r="T127" s="184">
        <f>SUM(T128:T135)</f>
        <v>0</v>
      </c>
      <c r="AR127" s="185" t="s">
        <v>0</v>
      </c>
      <c r="AT127" s="186" t="s">
        <v>27</v>
      </c>
      <c r="AU127" s="186" t="s">
        <v>0</v>
      </c>
      <c r="AY127" s="185" t="s">
        <v>225</v>
      </c>
      <c r="BK127" s="187">
        <f>SUM(BK128:BK135)</f>
        <v>0</v>
      </c>
    </row>
    <row r="128" spans="1:65" s="35" customFormat="1" ht="14.45" customHeight="1">
      <c r="A128" s="29"/>
      <c r="B128" s="30"/>
      <c r="C128" s="1" t="s">
        <v>0</v>
      </c>
      <c r="D128" s="1" t="s">
        <v>1</v>
      </c>
      <c r="E128" s="2" t="s">
        <v>2</v>
      </c>
      <c r="F128" s="3" t="s">
        <v>3</v>
      </c>
      <c r="G128" s="4" t="s">
        <v>4</v>
      </c>
      <c r="H128" s="5">
        <v>208</v>
      </c>
      <c r="I128" s="189"/>
      <c r="J128" s="189">
        <f t="shared" ref="J128:J135" si="0">ROUND(I128*H128,2)</f>
        <v>0</v>
      </c>
      <c r="K128" s="190"/>
      <c r="L128" s="34"/>
      <c r="M128" s="191" t="s">
        <v>116</v>
      </c>
      <c r="N128" s="192" t="s">
        <v>151</v>
      </c>
      <c r="O128" s="193">
        <v>0</v>
      </c>
      <c r="P128" s="193">
        <f t="shared" ref="P128:P135" si="1">O128*H128</f>
        <v>0</v>
      </c>
      <c r="Q128" s="193">
        <v>0</v>
      </c>
      <c r="R128" s="193">
        <f t="shared" ref="R128:R135" si="2">Q128*H128</f>
        <v>0</v>
      </c>
      <c r="S128" s="193">
        <v>0</v>
      </c>
      <c r="T128" s="194">
        <f t="shared" ref="T128:T135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95" t="s">
        <v>11</v>
      </c>
      <c r="AT128" s="195" t="s">
        <v>1</v>
      </c>
      <c r="AU128" s="195" t="s">
        <v>5</v>
      </c>
      <c r="AY128" s="16" t="s">
        <v>225</v>
      </c>
      <c r="BE128" s="196">
        <f t="shared" ref="BE128:BE135" si="4">IF(N128="základná",J128,0)</f>
        <v>0</v>
      </c>
      <c r="BF128" s="196">
        <f t="shared" ref="BF128:BF135" si="5">IF(N128="znížená",J128,0)</f>
        <v>0</v>
      </c>
      <c r="BG128" s="196">
        <f t="shared" ref="BG128:BG135" si="6">IF(N128="zákl. prenesená",J128,0)</f>
        <v>0</v>
      </c>
      <c r="BH128" s="196">
        <f t="shared" ref="BH128:BH135" si="7">IF(N128="zníž. prenesená",J128,0)</f>
        <v>0</v>
      </c>
      <c r="BI128" s="196">
        <f t="shared" ref="BI128:BI135" si="8">IF(N128="nulová",J128,0)</f>
        <v>0</v>
      </c>
      <c r="BJ128" s="16" t="s">
        <v>5</v>
      </c>
      <c r="BK128" s="196">
        <f t="shared" ref="BK128:BK135" si="9">ROUND(I128*H128,2)</f>
        <v>0</v>
      </c>
      <c r="BL128" s="16" t="s">
        <v>11</v>
      </c>
      <c r="BM128" s="195" t="s">
        <v>23</v>
      </c>
    </row>
    <row r="129" spans="1:65" s="35" customFormat="1" ht="37.9" customHeight="1">
      <c r="A129" s="29"/>
      <c r="B129" s="30"/>
      <c r="C129" s="1" t="s">
        <v>5</v>
      </c>
      <c r="D129" s="1" t="s">
        <v>1</v>
      </c>
      <c r="E129" s="2" t="s">
        <v>6</v>
      </c>
      <c r="F129" s="3" t="s">
        <v>7</v>
      </c>
      <c r="G129" s="4" t="s">
        <v>4</v>
      </c>
      <c r="H129" s="5">
        <v>104</v>
      </c>
      <c r="I129" s="189"/>
      <c r="J129" s="189">
        <f t="shared" si="0"/>
        <v>0</v>
      </c>
      <c r="K129" s="190"/>
      <c r="L129" s="34"/>
      <c r="M129" s="191" t="s">
        <v>116</v>
      </c>
      <c r="N129" s="192" t="s">
        <v>151</v>
      </c>
      <c r="O129" s="193">
        <v>0</v>
      </c>
      <c r="P129" s="193">
        <f t="shared" si="1"/>
        <v>0</v>
      </c>
      <c r="Q129" s="193">
        <v>0</v>
      </c>
      <c r="R129" s="193">
        <f t="shared" si="2"/>
        <v>0</v>
      </c>
      <c r="S129" s="193">
        <v>0</v>
      </c>
      <c r="T129" s="19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95" t="s">
        <v>11</v>
      </c>
      <c r="AT129" s="195" t="s">
        <v>1</v>
      </c>
      <c r="AU129" s="195" t="s">
        <v>5</v>
      </c>
      <c r="AY129" s="16" t="s">
        <v>225</v>
      </c>
      <c r="BE129" s="196">
        <f t="shared" si="4"/>
        <v>0</v>
      </c>
      <c r="BF129" s="196">
        <f t="shared" si="5"/>
        <v>0</v>
      </c>
      <c r="BG129" s="196">
        <f t="shared" si="6"/>
        <v>0</v>
      </c>
      <c r="BH129" s="196">
        <f t="shared" si="7"/>
        <v>0</v>
      </c>
      <c r="BI129" s="196">
        <f t="shared" si="8"/>
        <v>0</v>
      </c>
      <c r="BJ129" s="16" t="s">
        <v>5</v>
      </c>
      <c r="BK129" s="196">
        <f t="shared" si="9"/>
        <v>0</v>
      </c>
      <c r="BL129" s="16" t="s">
        <v>11</v>
      </c>
      <c r="BM129" s="195" t="s">
        <v>33</v>
      </c>
    </row>
    <row r="130" spans="1:65" s="35" customFormat="1" ht="37.9" customHeight="1">
      <c r="A130" s="29"/>
      <c r="B130" s="30"/>
      <c r="C130" s="1" t="s">
        <v>8</v>
      </c>
      <c r="D130" s="1" t="s">
        <v>1</v>
      </c>
      <c r="E130" s="2" t="s">
        <v>9</v>
      </c>
      <c r="F130" s="3" t="s">
        <v>10</v>
      </c>
      <c r="G130" s="4" t="s">
        <v>4</v>
      </c>
      <c r="H130" s="5">
        <v>208</v>
      </c>
      <c r="I130" s="189"/>
      <c r="J130" s="189">
        <f t="shared" si="0"/>
        <v>0</v>
      </c>
      <c r="K130" s="190"/>
      <c r="L130" s="34"/>
      <c r="M130" s="191" t="s">
        <v>116</v>
      </c>
      <c r="N130" s="192" t="s">
        <v>151</v>
      </c>
      <c r="O130" s="193">
        <v>0</v>
      </c>
      <c r="P130" s="193">
        <f t="shared" si="1"/>
        <v>0</v>
      </c>
      <c r="Q130" s="193">
        <v>0</v>
      </c>
      <c r="R130" s="193">
        <f t="shared" si="2"/>
        <v>0</v>
      </c>
      <c r="S130" s="193">
        <v>0</v>
      </c>
      <c r="T130" s="19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95" t="s">
        <v>11</v>
      </c>
      <c r="AT130" s="195" t="s">
        <v>1</v>
      </c>
      <c r="AU130" s="195" t="s">
        <v>5</v>
      </c>
      <c r="AY130" s="16" t="s">
        <v>225</v>
      </c>
      <c r="BE130" s="196">
        <f t="shared" si="4"/>
        <v>0</v>
      </c>
      <c r="BF130" s="196">
        <f t="shared" si="5"/>
        <v>0</v>
      </c>
      <c r="BG130" s="196">
        <f t="shared" si="6"/>
        <v>0</v>
      </c>
      <c r="BH130" s="196">
        <f t="shared" si="7"/>
        <v>0</v>
      </c>
      <c r="BI130" s="196">
        <f t="shared" si="8"/>
        <v>0</v>
      </c>
      <c r="BJ130" s="16" t="s">
        <v>5</v>
      </c>
      <c r="BK130" s="196">
        <f t="shared" si="9"/>
        <v>0</v>
      </c>
      <c r="BL130" s="16" t="s">
        <v>11</v>
      </c>
      <c r="BM130" s="195" t="s">
        <v>45</v>
      </c>
    </row>
    <row r="131" spans="1:65" s="35" customFormat="1" ht="24.2" customHeight="1">
      <c r="A131" s="29"/>
      <c r="B131" s="30"/>
      <c r="C131" s="1" t="s">
        <v>11</v>
      </c>
      <c r="D131" s="1" t="s">
        <v>1</v>
      </c>
      <c r="E131" s="2" t="s">
        <v>12</v>
      </c>
      <c r="F131" s="3" t="s">
        <v>13</v>
      </c>
      <c r="G131" s="4" t="s">
        <v>4</v>
      </c>
      <c r="H131" s="5">
        <v>208</v>
      </c>
      <c r="I131" s="189"/>
      <c r="J131" s="189">
        <f t="shared" si="0"/>
        <v>0</v>
      </c>
      <c r="K131" s="190"/>
      <c r="L131" s="34"/>
      <c r="M131" s="191" t="s">
        <v>116</v>
      </c>
      <c r="N131" s="192" t="s">
        <v>151</v>
      </c>
      <c r="O131" s="193">
        <v>0</v>
      </c>
      <c r="P131" s="193">
        <f t="shared" si="1"/>
        <v>0</v>
      </c>
      <c r="Q131" s="193">
        <v>0</v>
      </c>
      <c r="R131" s="193">
        <f t="shared" si="2"/>
        <v>0</v>
      </c>
      <c r="S131" s="193">
        <v>0</v>
      </c>
      <c r="T131" s="19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95" t="s">
        <v>11</v>
      </c>
      <c r="AT131" s="195" t="s">
        <v>1</v>
      </c>
      <c r="AU131" s="195" t="s">
        <v>5</v>
      </c>
      <c r="AY131" s="16" t="s">
        <v>225</v>
      </c>
      <c r="BE131" s="196">
        <f t="shared" si="4"/>
        <v>0</v>
      </c>
      <c r="BF131" s="196">
        <f t="shared" si="5"/>
        <v>0</v>
      </c>
      <c r="BG131" s="196">
        <f t="shared" si="6"/>
        <v>0</v>
      </c>
      <c r="BH131" s="196">
        <f t="shared" si="7"/>
        <v>0</v>
      </c>
      <c r="BI131" s="196">
        <f t="shared" si="8"/>
        <v>0</v>
      </c>
      <c r="BJ131" s="16" t="s">
        <v>5</v>
      </c>
      <c r="BK131" s="196">
        <f t="shared" si="9"/>
        <v>0</v>
      </c>
      <c r="BL131" s="16" t="s">
        <v>11</v>
      </c>
      <c r="BM131" s="195" t="s">
        <v>59</v>
      </c>
    </row>
    <row r="132" spans="1:65" s="35" customFormat="1" ht="24.2" customHeight="1">
      <c r="A132" s="29"/>
      <c r="B132" s="30"/>
      <c r="C132" s="1" t="s">
        <v>14</v>
      </c>
      <c r="D132" s="1" t="s">
        <v>1</v>
      </c>
      <c r="E132" s="2" t="s">
        <v>15</v>
      </c>
      <c r="F132" s="3" t="s">
        <v>16</v>
      </c>
      <c r="G132" s="4" t="s">
        <v>4</v>
      </c>
      <c r="H132" s="5">
        <v>104</v>
      </c>
      <c r="I132" s="189"/>
      <c r="J132" s="189">
        <f t="shared" si="0"/>
        <v>0</v>
      </c>
      <c r="K132" s="190"/>
      <c r="L132" s="34"/>
      <c r="M132" s="191" t="s">
        <v>116</v>
      </c>
      <c r="N132" s="192" t="s">
        <v>151</v>
      </c>
      <c r="O132" s="193">
        <v>0</v>
      </c>
      <c r="P132" s="193">
        <f t="shared" si="1"/>
        <v>0</v>
      </c>
      <c r="Q132" s="193">
        <v>0</v>
      </c>
      <c r="R132" s="193">
        <f t="shared" si="2"/>
        <v>0</v>
      </c>
      <c r="S132" s="193">
        <v>0</v>
      </c>
      <c r="T132" s="19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95" t="s">
        <v>11</v>
      </c>
      <c r="AT132" s="195" t="s">
        <v>1</v>
      </c>
      <c r="AU132" s="195" t="s">
        <v>5</v>
      </c>
      <c r="AY132" s="16" t="s">
        <v>225</v>
      </c>
      <c r="BE132" s="196">
        <f t="shared" si="4"/>
        <v>0</v>
      </c>
      <c r="BF132" s="196">
        <f t="shared" si="5"/>
        <v>0</v>
      </c>
      <c r="BG132" s="196">
        <f t="shared" si="6"/>
        <v>0</v>
      </c>
      <c r="BH132" s="196">
        <f t="shared" si="7"/>
        <v>0</v>
      </c>
      <c r="BI132" s="196">
        <f t="shared" si="8"/>
        <v>0</v>
      </c>
      <c r="BJ132" s="16" t="s">
        <v>5</v>
      </c>
      <c r="BK132" s="196">
        <f t="shared" si="9"/>
        <v>0</v>
      </c>
      <c r="BL132" s="16" t="s">
        <v>11</v>
      </c>
      <c r="BM132" s="195" t="s">
        <v>227</v>
      </c>
    </row>
    <row r="133" spans="1:65" s="35" customFormat="1" ht="14.45" customHeight="1">
      <c r="A133" s="29"/>
      <c r="B133" s="30"/>
      <c r="C133" s="1" t="s">
        <v>17</v>
      </c>
      <c r="D133" s="1" t="s">
        <v>1</v>
      </c>
      <c r="E133" s="2" t="s">
        <v>18</v>
      </c>
      <c r="F133" s="3" t="s">
        <v>19</v>
      </c>
      <c r="G133" s="4" t="s">
        <v>4</v>
      </c>
      <c r="H133" s="5">
        <v>208</v>
      </c>
      <c r="I133" s="189"/>
      <c r="J133" s="189">
        <f t="shared" si="0"/>
        <v>0</v>
      </c>
      <c r="K133" s="190"/>
      <c r="L133" s="34"/>
      <c r="M133" s="191" t="s">
        <v>116</v>
      </c>
      <c r="N133" s="192" t="s">
        <v>151</v>
      </c>
      <c r="O133" s="193">
        <v>0</v>
      </c>
      <c r="P133" s="193">
        <f t="shared" si="1"/>
        <v>0</v>
      </c>
      <c r="Q133" s="193">
        <v>0</v>
      </c>
      <c r="R133" s="193">
        <f t="shared" si="2"/>
        <v>0</v>
      </c>
      <c r="S133" s="193">
        <v>0</v>
      </c>
      <c r="T133" s="19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95" t="s">
        <v>11</v>
      </c>
      <c r="AT133" s="195" t="s">
        <v>1</v>
      </c>
      <c r="AU133" s="195" t="s">
        <v>5</v>
      </c>
      <c r="AY133" s="16" t="s">
        <v>225</v>
      </c>
      <c r="BE133" s="196">
        <f t="shared" si="4"/>
        <v>0</v>
      </c>
      <c r="BF133" s="196">
        <f t="shared" si="5"/>
        <v>0</v>
      </c>
      <c r="BG133" s="196">
        <f t="shared" si="6"/>
        <v>0</v>
      </c>
      <c r="BH133" s="196">
        <f t="shared" si="7"/>
        <v>0</v>
      </c>
      <c r="BI133" s="196">
        <f t="shared" si="8"/>
        <v>0</v>
      </c>
      <c r="BJ133" s="16" t="s">
        <v>5</v>
      </c>
      <c r="BK133" s="196">
        <f t="shared" si="9"/>
        <v>0</v>
      </c>
      <c r="BL133" s="16" t="s">
        <v>11</v>
      </c>
      <c r="BM133" s="195" t="s">
        <v>66</v>
      </c>
    </row>
    <row r="134" spans="1:65" s="35" customFormat="1" ht="24.2" customHeight="1">
      <c r="A134" s="29"/>
      <c r="B134" s="30"/>
      <c r="C134" s="1" t="s">
        <v>20</v>
      </c>
      <c r="D134" s="1" t="s">
        <v>1</v>
      </c>
      <c r="E134" s="2" t="s">
        <v>21</v>
      </c>
      <c r="F134" s="3" t="s">
        <v>22</v>
      </c>
      <c r="G134" s="4" t="s">
        <v>4</v>
      </c>
      <c r="H134" s="5">
        <v>104</v>
      </c>
      <c r="I134" s="189"/>
      <c r="J134" s="189">
        <f t="shared" si="0"/>
        <v>0</v>
      </c>
      <c r="K134" s="190"/>
      <c r="L134" s="34"/>
      <c r="M134" s="191" t="s">
        <v>116</v>
      </c>
      <c r="N134" s="192" t="s">
        <v>151</v>
      </c>
      <c r="O134" s="193">
        <v>2.0760000000000001</v>
      </c>
      <c r="P134" s="193">
        <f t="shared" si="1"/>
        <v>215.904</v>
      </c>
      <c r="Q134" s="193">
        <v>0</v>
      </c>
      <c r="R134" s="193">
        <f t="shared" si="2"/>
        <v>0</v>
      </c>
      <c r="S134" s="193">
        <v>0</v>
      </c>
      <c r="T134" s="19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95" t="s">
        <v>11</v>
      </c>
      <c r="AT134" s="195" t="s">
        <v>1</v>
      </c>
      <c r="AU134" s="195" t="s">
        <v>5</v>
      </c>
      <c r="AY134" s="16" t="s">
        <v>225</v>
      </c>
      <c r="BE134" s="196">
        <f t="shared" si="4"/>
        <v>0</v>
      </c>
      <c r="BF134" s="196">
        <f t="shared" si="5"/>
        <v>0</v>
      </c>
      <c r="BG134" s="196">
        <f t="shared" si="6"/>
        <v>0</v>
      </c>
      <c r="BH134" s="196">
        <f t="shared" si="7"/>
        <v>0</v>
      </c>
      <c r="BI134" s="196">
        <f t="shared" si="8"/>
        <v>0</v>
      </c>
      <c r="BJ134" s="16" t="s">
        <v>5</v>
      </c>
      <c r="BK134" s="196">
        <f t="shared" si="9"/>
        <v>0</v>
      </c>
      <c r="BL134" s="16" t="s">
        <v>11</v>
      </c>
      <c r="BM134" s="195" t="s">
        <v>228</v>
      </c>
    </row>
    <row r="135" spans="1:65" s="35" customFormat="1" ht="14.45" customHeight="1">
      <c r="A135" s="29"/>
      <c r="B135" s="30"/>
      <c r="C135" s="1" t="s">
        <v>23</v>
      </c>
      <c r="D135" s="1" t="s">
        <v>1</v>
      </c>
      <c r="E135" s="2" t="s">
        <v>24</v>
      </c>
      <c r="F135" s="3" t="s">
        <v>25</v>
      </c>
      <c r="G135" s="4" t="s">
        <v>26</v>
      </c>
      <c r="H135" s="5">
        <v>208</v>
      </c>
      <c r="I135" s="189"/>
      <c r="J135" s="189">
        <f t="shared" si="0"/>
        <v>0</v>
      </c>
      <c r="K135" s="190"/>
      <c r="L135" s="34"/>
      <c r="M135" s="191" t="s">
        <v>116</v>
      </c>
      <c r="N135" s="192" t="s">
        <v>151</v>
      </c>
      <c r="O135" s="193">
        <v>0</v>
      </c>
      <c r="P135" s="193">
        <f t="shared" si="1"/>
        <v>0</v>
      </c>
      <c r="Q135" s="193">
        <v>0</v>
      </c>
      <c r="R135" s="193">
        <f t="shared" si="2"/>
        <v>0</v>
      </c>
      <c r="S135" s="193">
        <v>0</v>
      </c>
      <c r="T135" s="19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95" t="s">
        <v>11</v>
      </c>
      <c r="AT135" s="195" t="s">
        <v>1</v>
      </c>
      <c r="AU135" s="195" t="s">
        <v>5</v>
      </c>
      <c r="AY135" s="16" t="s">
        <v>225</v>
      </c>
      <c r="BE135" s="196">
        <f t="shared" si="4"/>
        <v>0</v>
      </c>
      <c r="BF135" s="196">
        <f t="shared" si="5"/>
        <v>0</v>
      </c>
      <c r="BG135" s="196">
        <f t="shared" si="6"/>
        <v>0</v>
      </c>
      <c r="BH135" s="196">
        <f t="shared" si="7"/>
        <v>0</v>
      </c>
      <c r="BI135" s="196">
        <f t="shared" si="8"/>
        <v>0</v>
      </c>
      <c r="BJ135" s="16" t="s">
        <v>5</v>
      </c>
      <c r="BK135" s="196">
        <f t="shared" si="9"/>
        <v>0</v>
      </c>
      <c r="BL135" s="16" t="s">
        <v>11</v>
      </c>
      <c r="BM135" s="195" t="s">
        <v>78</v>
      </c>
    </row>
    <row r="136" spans="1:65" s="177" customFormat="1" ht="22.9" customHeight="1">
      <c r="B136" s="178"/>
      <c r="C136" s="6"/>
      <c r="D136" s="7" t="s">
        <v>27</v>
      </c>
      <c r="E136" s="8" t="s">
        <v>5</v>
      </c>
      <c r="F136" s="8" t="s">
        <v>28</v>
      </c>
      <c r="G136" s="6"/>
      <c r="H136" s="6"/>
      <c r="I136" s="6"/>
      <c r="J136" s="188">
        <f>BK136</f>
        <v>0</v>
      </c>
      <c r="K136" s="6"/>
      <c r="L136" s="180"/>
      <c r="M136" s="181"/>
      <c r="N136" s="182"/>
      <c r="O136" s="182"/>
      <c r="P136" s="183">
        <f>SUM(P137:P145)</f>
        <v>31.4236</v>
      </c>
      <c r="Q136" s="182"/>
      <c r="R136" s="183">
        <f>SUM(R137:R145)</f>
        <v>335.02616530000006</v>
      </c>
      <c r="S136" s="182"/>
      <c r="T136" s="184">
        <f>SUM(T137:T145)</f>
        <v>0</v>
      </c>
      <c r="AR136" s="185" t="s">
        <v>0</v>
      </c>
      <c r="AT136" s="186" t="s">
        <v>27</v>
      </c>
      <c r="AU136" s="186" t="s">
        <v>0</v>
      </c>
      <c r="AY136" s="185" t="s">
        <v>225</v>
      </c>
      <c r="BK136" s="187">
        <f>SUM(BK137:BK145)</f>
        <v>0</v>
      </c>
    </row>
    <row r="137" spans="1:65" s="35" customFormat="1" ht="14.45" customHeight="1">
      <c r="A137" s="29"/>
      <c r="B137" s="30"/>
      <c r="C137" s="1" t="s">
        <v>29</v>
      </c>
      <c r="D137" s="1" t="s">
        <v>1</v>
      </c>
      <c r="E137" s="2" t="s">
        <v>30</v>
      </c>
      <c r="F137" s="3" t="s">
        <v>31</v>
      </c>
      <c r="G137" s="4" t="s">
        <v>32</v>
      </c>
      <c r="H137" s="5">
        <v>130</v>
      </c>
      <c r="I137" s="189"/>
      <c r="J137" s="189">
        <f t="shared" ref="J137:J145" si="10">ROUND(I137*H137,2)</f>
        <v>0</v>
      </c>
      <c r="K137" s="190"/>
      <c r="L137" s="34"/>
      <c r="M137" s="191" t="s">
        <v>116</v>
      </c>
      <c r="N137" s="192" t="s">
        <v>151</v>
      </c>
      <c r="O137" s="193">
        <v>0.24171999999999999</v>
      </c>
      <c r="P137" s="193">
        <f t="shared" ref="P137:P145" si="11">O137*H137</f>
        <v>31.4236</v>
      </c>
      <c r="Q137" s="193">
        <v>0.25212000000000001</v>
      </c>
      <c r="R137" s="193">
        <f t="shared" ref="R137:R145" si="12">Q137*H137</f>
        <v>32.775600000000004</v>
      </c>
      <c r="S137" s="193">
        <v>0</v>
      </c>
      <c r="T137" s="194">
        <f t="shared" ref="T137:T145" si="13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95" t="s">
        <v>11</v>
      </c>
      <c r="AT137" s="195" t="s">
        <v>1</v>
      </c>
      <c r="AU137" s="195" t="s">
        <v>5</v>
      </c>
      <c r="AY137" s="16" t="s">
        <v>225</v>
      </c>
      <c r="BE137" s="196">
        <f t="shared" ref="BE137:BE145" si="14">IF(N137="základná",J137,0)</f>
        <v>0</v>
      </c>
      <c r="BF137" s="196">
        <f t="shared" ref="BF137:BF145" si="15">IF(N137="znížená",J137,0)</f>
        <v>0</v>
      </c>
      <c r="BG137" s="196">
        <f t="shared" ref="BG137:BG145" si="16">IF(N137="zákl. prenesená",J137,0)</f>
        <v>0</v>
      </c>
      <c r="BH137" s="196">
        <f t="shared" ref="BH137:BH145" si="17">IF(N137="zníž. prenesená",J137,0)</f>
        <v>0</v>
      </c>
      <c r="BI137" s="196">
        <f t="shared" ref="BI137:BI145" si="18">IF(N137="nulová",J137,0)</f>
        <v>0</v>
      </c>
      <c r="BJ137" s="16" t="s">
        <v>5</v>
      </c>
      <c r="BK137" s="196">
        <f t="shared" ref="BK137:BK145" si="19">ROUND(I137*H137,2)</f>
        <v>0</v>
      </c>
      <c r="BL137" s="16" t="s">
        <v>11</v>
      </c>
      <c r="BM137" s="195" t="s">
        <v>229</v>
      </c>
    </row>
    <row r="138" spans="1:65" s="35" customFormat="1" ht="14.45" customHeight="1">
      <c r="A138" s="29"/>
      <c r="B138" s="30"/>
      <c r="C138" s="1" t="s">
        <v>33</v>
      </c>
      <c r="D138" s="1" t="s">
        <v>1</v>
      </c>
      <c r="E138" s="2" t="s">
        <v>34</v>
      </c>
      <c r="F138" s="3" t="s">
        <v>35</v>
      </c>
      <c r="G138" s="4" t="s">
        <v>4</v>
      </c>
      <c r="H138" s="5">
        <v>13</v>
      </c>
      <c r="I138" s="189"/>
      <c r="J138" s="189">
        <f t="shared" si="10"/>
        <v>0</v>
      </c>
      <c r="K138" s="190"/>
      <c r="L138" s="34"/>
      <c r="M138" s="191" t="s">
        <v>116</v>
      </c>
      <c r="N138" s="192" t="s">
        <v>151</v>
      </c>
      <c r="O138" s="193">
        <v>0</v>
      </c>
      <c r="P138" s="193">
        <f t="shared" si="11"/>
        <v>0</v>
      </c>
      <c r="Q138" s="193">
        <v>2.0663999999999998</v>
      </c>
      <c r="R138" s="193">
        <f t="shared" si="12"/>
        <v>26.863199999999999</v>
      </c>
      <c r="S138" s="193">
        <v>0</v>
      </c>
      <c r="T138" s="194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95" t="s">
        <v>11</v>
      </c>
      <c r="AT138" s="195" t="s">
        <v>1</v>
      </c>
      <c r="AU138" s="195" t="s">
        <v>5</v>
      </c>
      <c r="AY138" s="16" t="s">
        <v>225</v>
      </c>
      <c r="BE138" s="196">
        <f t="shared" si="14"/>
        <v>0</v>
      </c>
      <c r="BF138" s="196">
        <f t="shared" si="15"/>
        <v>0</v>
      </c>
      <c r="BG138" s="196">
        <f t="shared" si="16"/>
        <v>0</v>
      </c>
      <c r="BH138" s="196">
        <f t="shared" si="17"/>
        <v>0</v>
      </c>
      <c r="BI138" s="196">
        <f t="shared" si="18"/>
        <v>0</v>
      </c>
      <c r="BJ138" s="16" t="s">
        <v>5</v>
      </c>
      <c r="BK138" s="196">
        <f t="shared" si="19"/>
        <v>0</v>
      </c>
      <c r="BL138" s="16" t="s">
        <v>11</v>
      </c>
      <c r="BM138" s="195" t="s">
        <v>230</v>
      </c>
    </row>
    <row r="139" spans="1:65" s="35" customFormat="1" ht="24.2" customHeight="1">
      <c r="A139" s="29"/>
      <c r="B139" s="30"/>
      <c r="C139" s="1" t="s">
        <v>36</v>
      </c>
      <c r="D139" s="1" t="s">
        <v>1</v>
      </c>
      <c r="E139" s="2" t="s">
        <v>37</v>
      </c>
      <c r="F139" s="3" t="s">
        <v>38</v>
      </c>
      <c r="G139" s="4" t="s">
        <v>4</v>
      </c>
      <c r="H139" s="5">
        <v>39</v>
      </c>
      <c r="I139" s="189"/>
      <c r="J139" s="189">
        <f t="shared" si="10"/>
        <v>0</v>
      </c>
      <c r="K139" s="190"/>
      <c r="L139" s="34"/>
      <c r="M139" s="191" t="s">
        <v>116</v>
      </c>
      <c r="N139" s="192" t="s">
        <v>151</v>
      </c>
      <c r="O139" s="193">
        <v>0</v>
      </c>
      <c r="P139" s="193">
        <f t="shared" si="11"/>
        <v>0</v>
      </c>
      <c r="Q139" s="193">
        <v>2.4157199999999999</v>
      </c>
      <c r="R139" s="193">
        <f t="shared" si="12"/>
        <v>94.213079999999991</v>
      </c>
      <c r="S139" s="193">
        <v>0</v>
      </c>
      <c r="T139" s="194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95" t="s">
        <v>11</v>
      </c>
      <c r="AT139" s="195" t="s">
        <v>1</v>
      </c>
      <c r="AU139" s="195" t="s">
        <v>5</v>
      </c>
      <c r="AY139" s="16" t="s">
        <v>225</v>
      </c>
      <c r="BE139" s="196">
        <f t="shared" si="14"/>
        <v>0</v>
      </c>
      <c r="BF139" s="196">
        <f t="shared" si="15"/>
        <v>0</v>
      </c>
      <c r="BG139" s="196">
        <f t="shared" si="16"/>
        <v>0</v>
      </c>
      <c r="BH139" s="196">
        <f t="shared" si="17"/>
        <v>0</v>
      </c>
      <c r="BI139" s="196">
        <f t="shared" si="18"/>
        <v>0</v>
      </c>
      <c r="BJ139" s="16" t="s">
        <v>5</v>
      </c>
      <c r="BK139" s="196">
        <f t="shared" si="19"/>
        <v>0</v>
      </c>
      <c r="BL139" s="16" t="s">
        <v>11</v>
      </c>
      <c r="BM139" s="195" t="s">
        <v>231</v>
      </c>
    </row>
    <row r="140" spans="1:65" s="35" customFormat="1" ht="24.2" customHeight="1">
      <c r="A140" s="29"/>
      <c r="B140" s="30"/>
      <c r="C140" s="1" t="s">
        <v>39</v>
      </c>
      <c r="D140" s="1" t="s">
        <v>1</v>
      </c>
      <c r="E140" s="2" t="s">
        <v>40</v>
      </c>
      <c r="F140" s="3" t="s">
        <v>41</v>
      </c>
      <c r="G140" s="4" t="s">
        <v>26</v>
      </c>
      <c r="H140" s="5">
        <v>130</v>
      </c>
      <c r="I140" s="189"/>
      <c r="J140" s="189">
        <f t="shared" si="10"/>
        <v>0</v>
      </c>
      <c r="K140" s="190"/>
      <c r="L140" s="34"/>
      <c r="M140" s="191" t="s">
        <v>116</v>
      </c>
      <c r="N140" s="192" t="s">
        <v>151</v>
      </c>
      <c r="O140" s="193">
        <v>0</v>
      </c>
      <c r="P140" s="193">
        <f t="shared" si="11"/>
        <v>0</v>
      </c>
      <c r="Q140" s="193">
        <v>4.0699999999999998E-3</v>
      </c>
      <c r="R140" s="193">
        <f t="shared" si="12"/>
        <v>0.52910000000000001</v>
      </c>
      <c r="S140" s="193">
        <v>0</v>
      </c>
      <c r="T140" s="194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95" t="s">
        <v>11</v>
      </c>
      <c r="AT140" s="195" t="s">
        <v>1</v>
      </c>
      <c r="AU140" s="195" t="s">
        <v>5</v>
      </c>
      <c r="AY140" s="16" t="s">
        <v>225</v>
      </c>
      <c r="BE140" s="196">
        <f t="shared" si="14"/>
        <v>0</v>
      </c>
      <c r="BF140" s="196">
        <f t="shared" si="15"/>
        <v>0</v>
      </c>
      <c r="BG140" s="196">
        <f t="shared" si="16"/>
        <v>0</v>
      </c>
      <c r="BH140" s="196">
        <f t="shared" si="17"/>
        <v>0</v>
      </c>
      <c r="BI140" s="196">
        <f t="shared" si="18"/>
        <v>0</v>
      </c>
      <c r="BJ140" s="16" t="s">
        <v>5</v>
      </c>
      <c r="BK140" s="196">
        <f t="shared" si="19"/>
        <v>0</v>
      </c>
      <c r="BL140" s="16" t="s">
        <v>11</v>
      </c>
      <c r="BM140" s="195" t="s">
        <v>232</v>
      </c>
    </row>
    <row r="141" spans="1:65" s="35" customFormat="1" ht="24.2" customHeight="1">
      <c r="A141" s="29"/>
      <c r="B141" s="30"/>
      <c r="C141" s="1" t="s">
        <v>42</v>
      </c>
      <c r="D141" s="1" t="s">
        <v>1</v>
      </c>
      <c r="E141" s="2" t="s">
        <v>43</v>
      </c>
      <c r="F141" s="3" t="s">
        <v>44</v>
      </c>
      <c r="G141" s="4" t="s">
        <v>26</v>
      </c>
      <c r="H141" s="5">
        <v>130</v>
      </c>
      <c r="I141" s="189"/>
      <c r="J141" s="189">
        <f t="shared" si="10"/>
        <v>0</v>
      </c>
      <c r="K141" s="190"/>
      <c r="L141" s="34"/>
      <c r="M141" s="191" t="s">
        <v>116</v>
      </c>
      <c r="N141" s="192" t="s">
        <v>151</v>
      </c>
      <c r="O141" s="193">
        <v>0</v>
      </c>
      <c r="P141" s="193">
        <f t="shared" si="11"/>
        <v>0</v>
      </c>
      <c r="Q141" s="193">
        <v>0</v>
      </c>
      <c r="R141" s="193">
        <f t="shared" si="12"/>
        <v>0</v>
      </c>
      <c r="S141" s="193">
        <v>0</v>
      </c>
      <c r="T141" s="194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95" t="s">
        <v>11</v>
      </c>
      <c r="AT141" s="195" t="s">
        <v>1</v>
      </c>
      <c r="AU141" s="195" t="s">
        <v>5</v>
      </c>
      <c r="AY141" s="16" t="s">
        <v>225</v>
      </c>
      <c r="BE141" s="196">
        <f t="shared" si="14"/>
        <v>0</v>
      </c>
      <c r="BF141" s="196">
        <f t="shared" si="15"/>
        <v>0</v>
      </c>
      <c r="BG141" s="196">
        <f t="shared" si="16"/>
        <v>0</v>
      </c>
      <c r="BH141" s="196">
        <f t="shared" si="17"/>
        <v>0</v>
      </c>
      <c r="BI141" s="196">
        <f t="shared" si="18"/>
        <v>0</v>
      </c>
      <c r="BJ141" s="16" t="s">
        <v>5</v>
      </c>
      <c r="BK141" s="196">
        <f t="shared" si="19"/>
        <v>0</v>
      </c>
      <c r="BL141" s="16" t="s">
        <v>11</v>
      </c>
      <c r="BM141" s="195" t="s">
        <v>233</v>
      </c>
    </row>
    <row r="142" spans="1:65" s="35" customFormat="1" ht="24.2" customHeight="1">
      <c r="A142" s="29"/>
      <c r="B142" s="30"/>
      <c r="C142" s="1" t="s">
        <v>45</v>
      </c>
      <c r="D142" s="1" t="s">
        <v>1</v>
      </c>
      <c r="E142" s="2" t="s">
        <v>46</v>
      </c>
      <c r="F142" s="3" t="s">
        <v>47</v>
      </c>
      <c r="G142" s="4" t="s">
        <v>4</v>
      </c>
      <c r="H142" s="5">
        <v>73.06</v>
      </c>
      <c r="I142" s="189"/>
      <c r="J142" s="189">
        <f t="shared" si="10"/>
        <v>0</v>
      </c>
      <c r="K142" s="190"/>
      <c r="L142" s="34"/>
      <c r="M142" s="191" t="s">
        <v>116</v>
      </c>
      <c r="N142" s="192" t="s">
        <v>151</v>
      </c>
      <c r="O142" s="193">
        <v>0</v>
      </c>
      <c r="P142" s="193">
        <f t="shared" si="11"/>
        <v>0</v>
      </c>
      <c r="Q142" s="193">
        <v>2.4157199999999999</v>
      </c>
      <c r="R142" s="193">
        <f t="shared" si="12"/>
        <v>176.49250319999999</v>
      </c>
      <c r="S142" s="193">
        <v>0</v>
      </c>
      <c r="T142" s="194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95" t="s">
        <v>11</v>
      </c>
      <c r="AT142" s="195" t="s">
        <v>1</v>
      </c>
      <c r="AU142" s="195" t="s">
        <v>5</v>
      </c>
      <c r="AY142" s="16" t="s">
        <v>225</v>
      </c>
      <c r="BE142" s="196">
        <f t="shared" si="14"/>
        <v>0</v>
      </c>
      <c r="BF142" s="196">
        <f t="shared" si="15"/>
        <v>0</v>
      </c>
      <c r="BG142" s="196">
        <f t="shared" si="16"/>
        <v>0</v>
      </c>
      <c r="BH142" s="196">
        <f t="shared" si="17"/>
        <v>0</v>
      </c>
      <c r="BI142" s="196">
        <f t="shared" si="18"/>
        <v>0</v>
      </c>
      <c r="BJ142" s="16" t="s">
        <v>5</v>
      </c>
      <c r="BK142" s="196">
        <f t="shared" si="19"/>
        <v>0</v>
      </c>
      <c r="BL142" s="16" t="s">
        <v>11</v>
      </c>
      <c r="BM142" s="195" t="s">
        <v>234</v>
      </c>
    </row>
    <row r="143" spans="1:65" s="35" customFormat="1" ht="24.2" customHeight="1">
      <c r="A143" s="29"/>
      <c r="B143" s="30"/>
      <c r="C143" s="1" t="s">
        <v>48</v>
      </c>
      <c r="D143" s="1" t="s">
        <v>1</v>
      </c>
      <c r="E143" s="2" t="s">
        <v>49</v>
      </c>
      <c r="F143" s="3" t="s">
        <v>50</v>
      </c>
      <c r="G143" s="4" t="s">
        <v>26</v>
      </c>
      <c r="H143" s="5">
        <v>396.5</v>
      </c>
      <c r="I143" s="189"/>
      <c r="J143" s="189">
        <f t="shared" si="10"/>
        <v>0</v>
      </c>
      <c r="K143" s="190"/>
      <c r="L143" s="34"/>
      <c r="M143" s="191" t="s">
        <v>116</v>
      </c>
      <c r="N143" s="192" t="s">
        <v>151</v>
      </c>
      <c r="O143" s="193">
        <v>0</v>
      </c>
      <c r="P143" s="193">
        <f t="shared" si="11"/>
        <v>0</v>
      </c>
      <c r="Q143" s="193">
        <v>9.7000000000000005E-4</v>
      </c>
      <c r="R143" s="193">
        <f t="shared" si="12"/>
        <v>0.38460500000000003</v>
      </c>
      <c r="S143" s="193">
        <v>0</v>
      </c>
      <c r="T143" s="194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95" t="s">
        <v>11</v>
      </c>
      <c r="AT143" s="195" t="s">
        <v>1</v>
      </c>
      <c r="AU143" s="195" t="s">
        <v>5</v>
      </c>
      <c r="AY143" s="16" t="s">
        <v>225</v>
      </c>
      <c r="BE143" s="196">
        <f t="shared" si="14"/>
        <v>0</v>
      </c>
      <c r="BF143" s="196">
        <f t="shared" si="15"/>
        <v>0</v>
      </c>
      <c r="BG143" s="196">
        <f t="shared" si="16"/>
        <v>0</v>
      </c>
      <c r="BH143" s="196">
        <f t="shared" si="17"/>
        <v>0</v>
      </c>
      <c r="BI143" s="196">
        <f t="shared" si="18"/>
        <v>0</v>
      </c>
      <c r="BJ143" s="16" t="s">
        <v>5</v>
      </c>
      <c r="BK143" s="196">
        <f t="shared" si="19"/>
        <v>0</v>
      </c>
      <c r="BL143" s="16" t="s">
        <v>11</v>
      </c>
      <c r="BM143" s="195" t="s">
        <v>235</v>
      </c>
    </row>
    <row r="144" spans="1:65" s="35" customFormat="1" ht="24.2" customHeight="1">
      <c r="A144" s="29"/>
      <c r="B144" s="30"/>
      <c r="C144" s="1" t="s">
        <v>51</v>
      </c>
      <c r="D144" s="1" t="s">
        <v>1</v>
      </c>
      <c r="E144" s="2" t="s">
        <v>52</v>
      </c>
      <c r="F144" s="3" t="s">
        <v>53</v>
      </c>
      <c r="G144" s="4" t="s">
        <v>26</v>
      </c>
      <c r="H144" s="5">
        <v>396.5</v>
      </c>
      <c r="I144" s="189"/>
      <c r="J144" s="189">
        <f t="shared" si="10"/>
        <v>0</v>
      </c>
      <c r="K144" s="190"/>
      <c r="L144" s="34"/>
      <c r="M144" s="191" t="s">
        <v>116</v>
      </c>
      <c r="N144" s="192" t="s">
        <v>151</v>
      </c>
      <c r="O144" s="193">
        <v>0</v>
      </c>
      <c r="P144" s="193">
        <f t="shared" si="11"/>
        <v>0</v>
      </c>
      <c r="Q144" s="193">
        <v>0</v>
      </c>
      <c r="R144" s="193">
        <f t="shared" si="12"/>
        <v>0</v>
      </c>
      <c r="S144" s="193">
        <v>0</v>
      </c>
      <c r="T144" s="194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95" t="s">
        <v>11</v>
      </c>
      <c r="AT144" s="195" t="s">
        <v>1</v>
      </c>
      <c r="AU144" s="195" t="s">
        <v>5</v>
      </c>
      <c r="AY144" s="16" t="s">
        <v>225</v>
      </c>
      <c r="BE144" s="196">
        <f t="shared" si="14"/>
        <v>0</v>
      </c>
      <c r="BF144" s="196">
        <f t="shared" si="15"/>
        <v>0</v>
      </c>
      <c r="BG144" s="196">
        <f t="shared" si="16"/>
        <v>0</v>
      </c>
      <c r="BH144" s="196">
        <f t="shared" si="17"/>
        <v>0</v>
      </c>
      <c r="BI144" s="196">
        <f t="shared" si="18"/>
        <v>0</v>
      </c>
      <c r="BJ144" s="16" t="s">
        <v>5</v>
      </c>
      <c r="BK144" s="196">
        <f t="shared" si="19"/>
        <v>0</v>
      </c>
      <c r="BL144" s="16" t="s">
        <v>11</v>
      </c>
      <c r="BM144" s="195" t="s">
        <v>236</v>
      </c>
    </row>
    <row r="145" spans="1:65" s="35" customFormat="1" ht="24.2" customHeight="1">
      <c r="A145" s="29"/>
      <c r="B145" s="30"/>
      <c r="C145" s="1" t="s">
        <v>54</v>
      </c>
      <c r="D145" s="1" t="s">
        <v>1</v>
      </c>
      <c r="E145" s="2" t="s">
        <v>55</v>
      </c>
      <c r="F145" s="3" t="s">
        <v>56</v>
      </c>
      <c r="G145" s="4" t="s">
        <v>57</v>
      </c>
      <c r="H145" s="5">
        <v>3.698</v>
      </c>
      <c r="I145" s="189"/>
      <c r="J145" s="189">
        <f t="shared" si="10"/>
        <v>0</v>
      </c>
      <c r="K145" s="190"/>
      <c r="L145" s="34"/>
      <c r="M145" s="191" t="s">
        <v>116</v>
      </c>
      <c r="N145" s="192" t="s">
        <v>151</v>
      </c>
      <c r="O145" s="193">
        <v>0</v>
      </c>
      <c r="P145" s="193">
        <f t="shared" si="11"/>
        <v>0</v>
      </c>
      <c r="Q145" s="193">
        <v>1.01895</v>
      </c>
      <c r="R145" s="193">
        <f t="shared" si="12"/>
        <v>3.7680771000000002</v>
      </c>
      <c r="S145" s="193">
        <v>0</v>
      </c>
      <c r="T145" s="194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95" t="s">
        <v>11</v>
      </c>
      <c r="AT145" s="195" t="s">
        <v>1</v>
      </c>
      <c r="AU145" s="195" t="s">
        <v>5</v>
      </c>
      <c r="AY145" s="16" t="s">
        <v>225</v>
      </c>
      <c r="BE145" s="196">
        <f t="shared" si="14"/>
        <v>0</v>
      </c>
      <c r="BF145" s="196">
        <f t="shared" si="15"/>
        <v>0</v>
      </c>
      <c r="BG145" s="196">
        <f t="shared" si="16"/>
        <v>0</v>
      </c>
      <c r="BH145" s="196">
        <f t="shared" si="17"/>
        <v>0</v>
      </c>
      <c r="BI145" s="196">
        <f t="shared" si="18"/>
        <v>0</v>
      </c>
      <c r="BJ145" s="16" t="s">
        <v>5</v>
      </c>
      <c r="BK145" s="196">
        <f t="shared" si="19"/>
        <v>0</v>
      </c>
      <c r="BL145" s="16" t="s">
        <v>11</v>
      </c>
      <c r="BM145" s="195" t="s">
        <v>237</v>
      </c>
    </row>
    <row r="146" spans="1:65" s="177" customFormat="1" ht="22.9" customHeight="1">
      <c r="B146" s="178"/>
      <c r="C146" s="6"/>
      <c r="D146" s="7" t="s">
        <v>27</v>
      </c>
      <c r="E146" s="8" t="s">
        <v>8</v>
      </c>
      <c r="F146" s="8" t="s">
        <v>58</v>
      </c>
      <c r="G146" s="6"/>
      <c r="H146" s="6"/>
      <c r="I146" s="6"/>
      <c r="J146" s="188">
        <f>BK146</f>
        <v>0</v>
      </c>
      <c r="K146" s="6"/>
      <c r="L146" s="180"/>
      <c r="M146" s="181"/>
      <c r="N146" s="182"/>
      <c r="O146" s="182"/>
      <c r="P146" s="183">
        <f>SUM(P147:P148)</f>
        <v>0</v>
      </c>
      <c r="Q146" s="182"/>
      <c r="R146" s="183">
        <f>SUM(R147:R148)</f>
        <v>0</v>
      </c>
      <c r="S146" s="182"/>
      <c r="T146" s="184">
        <f>SUM(T147:T148)</f>
        <v>0</v>
      </c>
      <c r="AR146" s="185" t="s">
        <v>0</v>
      </c>
      <c r="AT146" s="186" t="s">
        <v>27</v>
      </c>
      <c r="AU146" s="186" t="s">
        <v>0</v>
      </c>
      <c r="AY146" s="185" t="s">
        <v>225</v>
      </c>
      <c r="BK146" s="187">
        <f>SUM(BK147:BK148)</f>
        <v>0</v>
      </c>
    </row>
    <row r="147" spans="1:65" s="35" customFormat="1" ht="24.2" customHeight="1">
      <c r="A147" s="29"/>
      <c r="B147" s="30"/>
      <c r="C147" s="1" t="s">
        <v>59</v>
      </c>
      <c r="D147" s="1" t="s">
        <v>1</v>
      </c>
      <c r="E147" s="2" t="s">
        <v>60</v>
      </c>
      <c r="F147" s="3" t="s">
        <v>61</v>
      </c>
      <c r="G147" s="4" t="s">
        <v>26</v>
      </c>
      <c r="H147" s="5">
        <v>240.5</v>
      </c>
      <c r="I147" s="189"/>
      <c r="J147" s="189">
        <f>ROUND(I147*H147,2)</f>
        <v>0</v>
      </c>
      <c r="K147" s="190"/>
      <c r="L147" s="34"/>
      <c r="M147" s="191" t="s">
        <v>116</v>
      </c>
      <c r="N147" s="192" t="s">
        <v>151</v>
      </c>
      <c r="O147" s="193">
        <v>0</v>
      </c>
      <c r="P147" s="193">
        <f>O147*H147</f>
        <v>0</v>
      </c>
      <c r="Q147" s="193">
        <v>0</v>
      </c>
      <c r="R147" s="193">
        <f>Q147*H147</f>
        <v>0</v>
      </c>
      <c r="S147" s="193">
        <v>0</v>
      </c>
      <c r="T147" s="19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95" t="s">
        <v>11</v>
      </c>
      <c r="AT147" s="195" t="s">
        <v>1</v>
      </c>
      <c r="AU147" s="195" t="s">
        <v>5</v>
      </c>
      <c r="AY147" s="16" t="s">
        <v>225</v>
      </c>
      <c r="BE147" s="196">
        <f>IF(N147="základná",J147,0)</f>
        <v>0</v>
      </c>
      <c r="BF147" s="196">
        <f>IF(N147="znížená",J147,0)</f>
        <v>0</v>
      </c>
      <c r="BG147" s="196">
        <f>IF(N147="zákl. prenesená",J147,0)</f>
        <v>0</v>
      </c>
      <c r="BH147" s="196">
        <f>IF(N147="zníž. prenesená",J147,0)</f>
        <v>0</v>
      </c>
      <c r="BI147" s="196">
        <f>IF(N147="nulová",J147,0)</f>
        <v>0</v>
      </c>
      <c r="BJ147" s="16" t="s">
        <v>5</v>
      </c>
      <c r="BK147" s="196">
        <f>ROUND(I147*H147,2)</f>
        <v>0</v>
      </c>
      <c r="BL147" s="16" t="s">
        <v>11</v>
      </c>
      <c r="BM147" s="195" t="s">
        <v>238</v>
      </c>
    </row>
    <row r="148" spans="1:65" s="35" customFormat="1" ht="24.2" customHeight="1">
      <c r="A148" s="29"/>
      <c r="B148" s="30"/>
      <c r="C148" s="1" t="s">
        <v>62</v>
      </c>
      <c r="D148" s="1" t="s">
        <v>1</v>
      </c>
      <c r="E148" s="2" t="s">
        <v>63</v>
      </c>
      <c r="F148" s="3" t="s">
        <v>64</v>
      </c>
      <c r="G148" s="4" t="s">
        <v>4</v>
      </c>
      <c r="H148" s="5">
        <v>78</v>
      </c>
      <c r="I148" s="189"/>
      <c r="J148" s="189">
        <f>ROUND(I148*H148,2)</f>
        <v>0</v>
      </c>
      <c r="K148" s="190"/>
      <c r="L148" s="34"/>
      <c r="M148" s="191" t="s">
        <v>116</v>
      </c>
      <c r="N148" s="192" t="s">
        <v>151</v>
      </c>
      <c r="O148" s="193">
        <v>0</v>
      </c>
      <c r="P148" s="193">
        <f>O148*H148</f>
        <v>0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95" t="s">
        <v>11</v>
      </c>
      <c r="AT148" s="195" t="s">
        <v>1</v>
      </c>
      <c r="AU148" s="195" t="s">
        <v>5</v>
      </c>
      <c r="AY148" s="16" t="s">
        <v>225</v>
      </c>
      <c r="BE148" s="196">
        <f>IF(N148="základná",J148,0)</f>
        <v>0</v>
      </c>
      <c r="BF148" s="196">
        <f>IF(N148="znížená",J148,0)</f>
        <v>0</v>
      </c>
      <c r="BG148" s="196">
        <f>IF(N148="zákl. prenesená",J148,0)</f>
        <v>0</v>
      </c>
      <c r="BH148" s="196">
        <f>IF(N148="zníž. prenesená",J148,0)</f>
        <v>0</v>
      </c>
      <c r="BI148" s="196">
        <f>IF(N148="nulová",J148,0)</f>
        <v>0</v>
      </c>
      <c r="BJ148" s="16" t="s">
        <v>5</v>
      </c>
      <c r="BK148" s="196">
        <f>ROUND(I148*H148,2)</f>
        <v>0</v>
      </c>
      <c r="BL148" s="16" t="s">
        <v>11</v>
      </c>
      <c r="BM148" s="195" t="s">
        <v>239</v>
      </c>
    </row>
    <row r="149" spans="1:65" s="177" customFormat="1" ht="22.9" customHeight="1">
      <c r="B149" s="178"/>
      <c r="C149" s="6"/>
      <c r="D149" s="7" t="s">
        <v>27</v>
      </c>
      <c r="E149" s="8" t="s">
        <v>29</v>
      </c>
      <c r="F149" s="8" t="s">
        <v>65</v>
      </c>
      <c r="G149" s="6"/>
      <c r="H149" s="6"/>
      <c r="I149" s="6"/>
      <c r="J149" s="188">
        <f>BK149</f>
        <v>0</v>
      </c>
      <c r="K149" s="6"/>
      <c r="L149" s="180"/>
      <c r="M149" s="181"/>
      <c r="N149" s="182"/>
      <c r="O149" s="182"/>
      <c r="P149" s="183">
        <f>SUM(P150:P155)</f>
        <v>322.91064</v>
      </c>
      <c r="Q149" s="182"/>
      <c r="R149" s="183">
        <f>SUM(R150:R155)</f>
        <v>0</v>
      </c>
      <c r="S149" s="182"/>
      <c r="T149" s="184">
        <f>SUM(T150:T155)</f>
        <v>58.162000000000006</v>
      </c>
      <c r="AR149" s="185" t="s">
        <v>0</v>
      </c>
      <c r="AT149" s="186" t="s">
        <v>27</v>
      </c>
      <c r="AU149" s="186" t="s">
        <v>0</v>
      </c>
      <c r="AY149" s="185" t="s">
        <v>225</v>
      </c>
      <c r="BK149" s="187">
        <f>SUM(BK150:BK155)</f>
        <v>0</v>
      </c>
    </row>
    <row r="150" spans="1:65" s="35" customFormat="1" ht="37.9" customHeight="1">
      <c r="A150" s="29"/>
      <c r="B150" s="30"/>
      <c r="C150" s="1" t="s">
        <v>66</v>
      </c>
      <c r="D150" s="1" t="s">
        <v>1</v>
      </c>
      <c r="E150" s="2" t="s">
        <v>67</v>
      </c>
      <c r="F150" s="3" t="s">
        <v>68</v>
      </c>
      <c r="G150" s="4" t="s">
        <v>32</v>
      </c>
      <c r="H150" s="5">
        <v>130</v>
      </c>
      <c r="I150" s="189"/>
      <c r="J150" s="189">
        <f t="shared" ref="J150:J155" si="20">ROUND(I150*H150,2)</f>
        <v>0</v>
      </c>
      <c r="K150" s="190"/>
      <c r="L150" s="34"/>
      <c r="M150" s="191" t="s">
        <v>116</v>
      </c>
      <c r="N150" s="192" t="s">
        <v>151</v>
      </c>
      <c r="O150" s="193">
        <v>0</v>
      </c>
      <c r="P150" s="193">
        <f t="shared" ref="P150:P155" si="21">O150*H150</f>
        <v>0</v>
      </c>
      <c r="Q150" s="193">
        <v>0</v>
      </c>
      <c r="R150" s="193">
        <f t="shared" ref="R150:R155" si="22">Q150*H150</f>
        <v>0</v>
      </c>
      <c r="S150" s="193">
        <v>0</v>
      </c>
      <c r="T150" s="194">
        <f t="shared" ref="T150:T155" si="2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95" t="s">
        <v>11</v>
      </c>
      <c r="AT150" s="195" t="s">
        <v>1</v>
      </c>
      <c r="AU150" s="195" t="s">
        <v>5</v>
      </c>
      <c r="AY150" s="16" t="s">
        <v>225</v>
      </c>
      <c r="BE150" s="196">
        <f t="shared" ref="BE150:BE155" si="24">IF(N150="základná",J150,0)</f>
        <v>0</v>
      </c>
      <c r="BF150" s="196">
        <f t="shared" ref="BF150:BF155" si="25">IF(N150="znížená",J150,0)</f>
        <v>0</v>
      </c>
      <c r="BG150" s="196">
        <f t="shared" ref="BG150:BG155" si="26">IF(N150="zákl. prenesená",J150,0)</f>
        <v>0</v>
      </c>
      <c r="BH150" s="196">
        <f t="shared" ref="BH150:BH155" si="27">IF(N150="zníž. prenesená",J150,0)</f>
        <v>0</v>
      </c>
      <c r="BI150" s="196">
        <f t="shared" ref="BI150:BI155" si="28">IF(N150="nulová",J150,0)</f>
        <v>0</v>
      </c>
      <c r="BJ150" s="16" t="s">
        <v>5</v>
      </c>
      <c r="BK150" s="196">
        <f t="shared" ref="BK150:BK155" si="29">ROUND(I150*H150,2)</f>
        <v>0</v>
      </c>
      <c r="BL150" s="16" t="s">
        <v>11</v>
      </c>
      <c r="BM150" s="195" t="s">
        <v>240</v>
      </c>
    </row>
    <row r="151" spans="1:65" s="35" customFormat="1" ht="37.9" customHeight="1">
      <c r="A151" s="29"/>
      <c r="B151" s="30"/>
      <c r="C151" s="1" t="s">
        <v>69</v>
      </c>
      <c r="D151" s="1" t="s">
        <v>1</v>
      </c>
      <c r="E151" s="2" t="s">
        <v>70</v>
      </c>
      <c r="F151" s="3" t="s">
        <v>71</v>
      </c>
      <c r="G151" s="4" t="s">
        <v>32</v>
      </c>
      <c r="H151" s="5">
        <v>130</v>
      </c>
      <c r="I151" s="189"/>
      <c r="J151" s="189">
        <f t="shared" si="20"/>
        <v>0</v>
      </c>
      <c r="K151" s="190"/>
      <c r="L151" s="34"/>
      <c r="M151" s="191" t="s">
        <v>116</v>
      </c>
      <c r="N151" s="192" t="s">
        <v>151</v>
      </c>
      <c r="O151" s="193">
        <v>1.599</v>
      </c>
      <c r="P151" s="193">
        <f t="shared" si="21"/>
        <v>207.87</v>
      </c>
      <c r="Q151" s="193">
        <v>0</v>
      </c>
      <c r="R151" s="193">
        <f t="shared" si="22"/>
        <v>0</v>
      </c>
      <c r="S151" s="193">
        <v>2.5000000000000001E-2</v>
      </c>
      <c r="T151" s="194">
        <f t="shared" si="23"/>
        <v>3.25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95" t="s">
        <v>11</v>
      </c>
      <c r="AT151" s="195" t="s">
        <v>1</v>
      </c>
      <c r="AU151" s="195" t="s">
        <v>5</v>
      </c>
      <c r="AY151" s="16" t="s">
        <v>225</v>
      </c>
      <c r="BE151" s="196">
        <f t="shared" si="24"/>
        <v>0</v>
      </c>
      <c r="BF151" s="196">
        <f t="shared" si="25"/>
        <v>0</v>
      </c>
      <c r="BG151" s="196">
        <f t="shared" si="26"/>
        <v>0</v>
      </c>
      <c r="BH151" s="196">
        <f t="shared" si="27"/>
        <v>0</v>
      </c>
      <c r="BI151" s="196">
        <f t="shared" si="28"/>
        <v>0</v>
      </c>
      <c r="BJ151" s="16" t="s">
        <v>5</v>
      </c>
      <c r="BK151" s="196">
        <f t="shared" si="29"/>
        <v>0</v>
      </c>
      <c r="BL151" s="16" t="s">
        <v>11</v>
      </c>
      <c r="BM151" s="195" t="s">
        <v>241</v>
      </c>
    </row>
    <row r="152" spans="1:65" s="35" customFormat="1" ht="24.2" customHeight="1">
      <c r="A152" s="29"/>
      <c r="B152" s="30"/>
      <c r="C152" s="1" t="s">
        <v>72</v>
      </c>
      <c r="D152" s="1" t="s">
        <v>1</v>
      </c>
      <c r="E152" s="2" t="s">
        <v>73</v>
      </c>
      <c r="F152" s="3" t="s">
        <v>74</v>
      </c>
      <c r="G152" s="4" t="s">
        <v>4</v>
      </c>
      <c r="H152" s="5">
        <v>24.96</v>
      </c>
      <c r="I152" s="189"/>
      <c r="J152" s="189">
        <f t="shared" si="20"/>
        <v>0</v>
      </c>
      <c r="K152" s="190"/>
      <c r="L152" s="34"/>
      <c r="M152" s="191" t="s">
        <v>116</v>
      </c>
      <c r="N152" s="192" t="s">
        <v>151</v>
      </c>
      <c r="O152" s="193">
        <v>4.609</v>
      </c>
      <c r="P152" s="193">
        <f t="shared" si="21"/>
        <v>115.04064000000001</v>
      </c>
      <c r="Q152" s="193">
        <v>0</v>
      </c>
      <c r="R152" s="193">
        <f t="shared" si="22"/>
        <v>0</v>
      </c>
      <c r="S152" s="193">
        <v>2.2000000000000002</v>
      </c>
      <c r="T152" s="194">
        <f t="shared" si="23"/>
        <v>54.912000000000006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95" t="s">
        <v>11</v>
      </c>
      <c r="AT152" s="195" t="s">
        <v>1</v>
      </c>
      <c r="AU152" s="195" t="s">
        <v>5</v>
      </c>
      <c r="AY152" s="16" t="s">
        <v>225</v>
      </c>
      <c r="BE152" s="196">
        <f t="shared" si="24"/>
        <v>0</v>
      </c>
      <c r="BF152" s="196">
        <f t="shared" si="25"/>
        <v>0</v>
      </c>
      <c r="BG152" s="196">
        <f t="shared" si="26"/>
        <v>0</v>
      </c>
      <c r="BH152" s="196">
        <f t="shared" si="27"/>
        <v>0</v>
      </c>
      <c r="BI152" s="196">
        <f t="shared" si="28"/>
        <v>0</v>
      </c>
      <c r="BJ152" s="16" t="s">
        <v>5</v>
      </c>
      <c r="BK152" s="196">
        <f t="shared" si="29"/>
        <v>0</v>
      </c>
      <c r="BL152" s="16" t="s">
        <v>11</v>
      </c>
      <c r="BM152" s="195" t="s">
        <v>242</v>
      </c>
    </row>
    <row r="153" spans="1:65" s="35" customFormat="1" ht="14.45" customHeight="1">
      <c r="A153" s="29"/>
      <c r="B153" s="30"/>
      <c r="C153" s="1" t="s">
        <v>75</v>
      </c>
      <c r="D153" s="1" t="s">
        <v>1</v>
      </c>
      <c r="E153" s="2" t="s">
        <v>76</v>
      </c>
      <c r="F153" s="3" t="s">
        <v>77</v>
      </c>
      <c r="G153" s="4" t="s">
        <v>57</v>
      </c>
      <c r="H153" s="5">
        <v>62.4</v>
      </c>
      <c r="I153" s="189"/>
      <c r="J153" s="189">
        <f t="shared" si="20"/>
        <v>0</v>
      </c>
      <c r="K153" s="190"/>
      <c r="L153" s="34"/>
      <c r="M153" s="191" t="s">
        <v>116</v>
      </c>
      <c r="N153" s="192" t="s">
        <v>151</v>
      </c>
      <c r="O153" s="193">
        <v>0</v>
      </c>
      <c r="P153" s="193">
        <f t="shared" si="21"/>
        <v>0</v>
      </c>
      <c r="Q153" s="193">
        <v>0</v>
      </c>
      <c r="R153" s="193">
        <f t="shared" si="22"/>
        <v>0</v>
      </c>
      <c r="S153" s="193">
        <v>0</v>
      </c>
      <c r="T153" s="194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95" t="s">
        <v>11</v>
      </c>
      <c r="AT153" s="195" t="s">
        <v>1</v>
      </c>
      <c r="AU153" s="195" t="s">
        <v>5</v>
      </c>
      <c r="AY153" s="16" t="s">
        <v>225</v>
      </c>
      <c r="BE153" s="196">
        <f t="shared" si="24"/>
        <v>0</v>
      </c>
      <c r="BF153" s="196">
        <f t="shared" si="25"/>
        <v>0</v>
      </c>
      <c r="BG153" s="196">
        <f t="shared" si="26"/>
        <v>0</v>
      </c>
      <c r="BH153" s="196">
        <f t="shared" si="27"/>
        <v>0</v>
      </c>
      <c r="BI153" s="196">
        <f t="shared" si="28"/>
        <v>0</v>
      </c>
      <c r="BJ153" s="16" t="s">
        <v>5</v>
      </c>
      <c r="BK153" s="196">
        <f t="shared" si="29"/>
        <v>0</v>
      </c>
      <c r="BL153" s="16" t="s">
        <v>11</v>
      </c>
      <c r="BM153" s="195" t="s">
        <v>243</v>
      </c>
    </row>
    <row r="154" spans="1:65" s="35" customFormat="1" ht="24.2" customHeight="1">
      <c r="A154" s="29"/>
      <c r="B154" s="30"/>
      <c r="C154" s="1" t="s">
        <v>78</v>
      </c>
      <c r="D154" s="1" t="s">
        <v>1</v>
      </c>
      <c r="E154" s="2" t="s">
        <v>79</v>
      </c>
      <c r="F154" s="3" t="s">
        <v>80</v>
      </c>
      <c r="G154" s="4" t="s">
        <v>57</v>
      </c>
      <c r="H154" s="5">
        <v>62.4</v>
      </c>
      <c r="I154" s="189"/>
      <c r="J154" s="189">
        <f t="shared" si="20"/>
        <v>0</v>
      </c>
      <c r="K154" s="190"/>
      <c r="L154" s="34"/>
      <c r="M154" s="191" t="s">
        <v>116</v>
      </c>
      <c r="N154" s="192" t="s">
        <v>151</v>
      </c>
      <c r="O154" s="193">
        <v>0</v>
      </c>
      <c r="P154" s="193">
        <f t="shared" si="21"/>
        <v>0</v>
      </c>
      <c r="Q154" s="193">
        <v>0</v>
      </c>
      <c r="R154" s="193">
        <f t="shared" si="22"/>
        <v>0</v>
      </c>
      <c r="S154" s="193">
        <v>0</v>
      </c>
      <c r="T154" s="194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95" t="s">
        <v>11</v>
      </c>
      <c r="AT154" s="195" t="s">
        <v>1</v>
      </c>
      <c r="AU154" s="195" t="s">
        <v>5</v>
      </c>
      <c r="AY154" s="16" t="s">
        <v>225</v>
      </c>
      <c r="BE154" s="196">
        <f t="shared" si="24"/>
        <v>0</v>
      </c>
      <c r="BF154" s="196">
        <f t="shared" si="25"/>
        <v>0</v>
      </c>
      <c r="BG154" s="196">
        <f t="shared" si="26"/>
        <v>0</v>
      </c>
      <c r="BH154" s="196">
        <f t="shared" si="27"/>
        <v>0</v>
      </c>
      <c r="BI154" s="196">
        <f t="shared" si="28"/>
        <v>0</v>
      </c>
      <c r="BJ154" s="16" t="s">
        <v>5</v>
      </c>
      <c r="BK154" s="196">
        <f t="shared" si="29"/>
        <v>0</v>
      </c>
      <c r="BL154" s="16" t="s">
        <v>11</v>
      </c>
      <c r="BM154" s="195" t="s">
        <v>244</v>
      </c>
    </row>
    <row r="155" spans="1:65" s="35" customFormat="1" ht="24.2" customHeight="1">
      <c r="A155" s="29"/>
      <c r="B155" s="30"/>
      <c r="C155" s="1" t="s">
        <v>81</v>
      </c>
      <c r="D155" s="1" t="s">
        <v>1</v>
      </c>
      <c r="E155" s="2" t="s">
        <v>82</v>
      </c>
      <c r="F155" s="3" t="s">
        <v>83</v>
      </c>
      <c r="G155" s="4" t="s">
        <v>57</v>
      </c>
      <c r="H155" s="5">
        <v>62.4</v>
      </c>
      <c r="I155" s="189"/>
      <c r="J155" s="189">
        <f t="shared" si="20"/>
        <v>0</v>
      </c>
      <c r="K155" s="190"/>
      <c r="L155" s="34"/>
      <c r="M155" s="191" t="s">
        <v>116</v>
      </c>
      <c r="N155" s="192" t="s">
        <v>151</v>
      </c>
      <c r="O155" s="193">
        <v>0</v>
      </c>
      <c r="P155" s="193">
        <f t="shared" si="21"/>
        <v>0</v>
      </c>
      <c r="Q155" s="193">
        <v>0</v>
      </c>
      <c r="R155" s="193">
        <f t="shared" si="22"/>
        <v>0</v>
      </c>
      <c r="S155" s="193">
        <v>0</v>
      </c>
      <c r="T155" s="194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95" t="s">
        <v>11</v>
      </c>
      <c r="AT155" s="195" t="s">
        <v>1</v>
      </c>
      <c r="AU155" s="195" t="s">
        <v>5</v>
      </c>
      <c r="AY155" s="16" t="s">
        <v>225</v>
      </c>
      <c r="BE155" s="196">
        <f t="shared" si="24"/>
        <v>0</v>
      </c>
      <c r="BF155" s="196">
        <f t="shared" si="25"/>
        <v>0</v>
      </c>
      <c r="BG155" s="196">
        <f t="shared" si="26"/>
        <v>0</v>
      </c>
      <c r="BH155" s="196">
        <f t="shared" si="27"/>
        <v>0</v>
      </c>
      <c r="BI155" s="196">
        <f t="shared" si="28"/>
        <v>0</v>
      </c>
      <c r="BJ155" s="16" t="s">
        <v>5</v>
      </c>
      <c r="BK155" s="196">
        <f t="shared" si="29"/>
        <v>0</v>
      </c>
      <c r="BL155" s="16" t="s">
        <v>11</v>
      </c>
      <c r="BM155" s="195" t="s">
        <v>245</v>
      </c>
    </row>
    <row r="156" spans="1:65" s="177" customFormat="1" ht="22.9" customHeight="1">
      <c r="B156" s="178"/>
      <c r="C156" s="6"/>
      <c r="D156" s="7" t="s">
        <v>27</v>
      </c>
      <c r="E156" s="8" t="s">
        <v>84</v>
      </c>
      <c r="F156" s="8" t="s">
        <v>85</v>
      </c>
      <c r="G156" s="6"/>
      <c r="H156" s="6"/>
      <c r="I156" s="6"/>
      <c r="J156" s="188">
        <f>BK156</f>
        <v>0</v>
      </c>
      <c r="K156" s="6"/>
      <c r="L156" s="180"/>
      <c r="M156" s="181"/>
      <c r="N156" s="182"/>
      <c r="O156" s="182"/>
      <c r="P156" s="183">
        <f>P157</f>
        <v>13.407680000000001</v>
      </c>
      <c r="Q156" s="182"/>
      <c r="R156" s="183">
        <f>R157</f>
        <v>0</v>
      </c>
      <c r="S156" s="182"/>
      <c r="T156" s="184">
        <f>T157</f>
        <v>0</v>
      </c>
      <c r="AR156" s="185" t="s">
        <v>0</v>
      </c>
      <c r="AT156" s="186" t="s">
        <v>27</v>
      </c>
      <c r="AU156" s="186" t="s">
        <v>0</v>
      </c>
      <c r="AY156" s="185" t="s">
        <v>225</v>
      </c>
      <c r="BK156" s="187">
        <f>BK157</f>
        <v>0</v>
      </c>
    </row>
    <row r="157" spans="1:65" s="35" customFormat="1" ht="24.2" customHeight="1">
      <c r="A157" s="29"/>
      <c r="B157" s="30"/>
      <c r="C157" s="1" t="s">
        <v>86</v>
      </c>
      <c r="D157" s="1" t="s">
        <v>1</v>
      </c>
      <c r="E157" s="2" t="s">
        <v>87</v>
      </c>
      <c r="F157" s="3" t="s">
        <v>88</v>
      </c>
      <c r="G157" s="4" t="s">
        <v>57</v>
      </c>
      <c r="H157" s="5">
        <v>335.19200000000001</v>
      </c>
      <c r="I157" s="189"/>
      <c r="J157" s="189">
        <f>ROUND(I157*H157,2)</f>
        <v>0</v>
      </c>
      <c r="K157" s="190"/>
      <c r="L157" s="34"/>
      <c r="M157" s="191" t="s">
        <v>116</v>
      </c>
      <c r="N157" s="192" t="s">
        <v>151</v>
      </c>
      <c r="O157" s="193">
        <v>0.04</v>
      </c>
      <c r="P157" s="193">
        <f>O157*H157</f>
        <v>13.407680000000001</v>
      </c>
      <c r="Q157" s="193">
        <v>0</v>
      </c>
      <c r="R157" s="193">
        <f>Q157*H157</f>
        <v>0</v>
      </c>
      <c r="S157" s="193">
        <v>0</v>
      </c>
      <c r="T157" s="19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95" t="s">
        <v>11</v>
      </c>
      <c r="AT157" s="195" t="s">
        <v>1</v>
      </c>
      <c r="AU157" s="195" t="s">
        <v>5</v>
      </c>
      <c r="AY157" s="16" t="s">
        <v>225</v>
      </c>
      <c r="BE157" s="196">
        <f>IF(N157="základná",J157,0)</f>
        <v>0</v>
      </c>
      <c r="BF157" s="196">
        <f>IF(N157="znížená",J157,0)</f>
        <v>0</v>
      </c>
      <c r="BG157" s="196">
        <f>IF(N157="zákl. prenesená",J157,0)</f>
        <v>0</v>
      </c>
      <c r="BH157" s="196">
        <f>IF(N157="zníž. prenesená",J157,0)</f>
        <v>0</v>
      </c>
      <c r="BI157" s="196">
        <f>IF(N157="nulová",J157,0)</f>
        <v>0</v>
      </c>
      <c r="BJ157" s="16" t="s">
        <v>5</v>
      </c>
      <c r="BK157" s="196">
        <f>ROUND(I157*H157,2)</f>
        <v>0</v>
      </c>
      <c r="BL157" s="16" t="s">
        <v>11</v>
      </c>
      <c r="BM157" s="195" t="s">
        <v>246</v>
      </c>
    </row>
    <row r="158" spans="1:65" s="177" customFormat="1" ht="25.9" customHeight="1">
      <c r="B158" s="178"/>
      <c r="C158" s="6"/>
      <c r="D158" s="7" t="s">
        <v>27</v>
      </c>
      <c r="E158" s="9" t="s">
        <v>89</v>
      </c>
      <c r="F158" s="9" t="s">
        <v>90</v>
      </c>
      <c r="G158" s="6"/>
      <c r="H158" s="6"/>
      <c r="I158" s="6"/>
      <c r="J158" s="179">
        <f>BK158</f>
        <v>0</v>
      </c>
      <c r="K158" s="6"/>
      <c r="L158" s="180"/>
      <c r="M158" s="181"/>
      <c r="N158" s="182"/>
      <c r="O158" s="182"/>
      <c r="P158" s="183">
        <f>P159+P164</f>
        <v>32.317999999999998</v>
      </c>
      <c r="Q158" s="182"/>
      <c r="R158" s="183">
        <f>R159+R164</f>
        <v>1.2110800000000002</v>
      </c>
      <c r="S158" s="182"/>
      <c r="T158" s="184">
        <f>T159+T164</f>
        <v>0</v>
      </c>
      <c r="AR158" s="185" t="s">
        <v>5</v>
      </c>
      <c r="AT158" s="186" t="s">
        <v>27</v>
      </c>
      <c r="AU158" s="186" t="s">
        <v>184</v>
      </c>
      <c r="AY158" s="185" t="s">
        <v>225</v>
      </c>
      <c r="BK158" s="187">
        <f>BK159+BK164</f>
        <v>0</v>
      </c>
    </row>
    <row r="159" spans="1:65" s="177" customFormat="1" ht="22.9" customHeight="1">
      <c r="B159" s="178"/>
      <c r="C159" s="6"/>
      <c r="D159" s="7" t="s">
        <v>27</v>
      </c>
      <c r="E159" s="8" t="s">
        <v>91</v>
      </c>
      <c r="F159" s="8" t="s">
        <v>92</v>
      </c>
      <c r="G159" s="6"/>
      <c r="H159" s="6"/>
      <c r="I159" s="6"/>
      <c r="J159" s="188">
        <f>BK159</f>
        <v>0</v>
      </c>
      <c r="K159" s="6"/>
      <c r="L159" s="180"/>
      <c r="M159" s="181"/>
      <c r="N159" s="182"/>
      <c r="O159" s="182"/>
      <c r="P159" s="183">
        <f>SUM(P160:P163)</f>
        <v>32.317999999999998</v>
      </c>
      <c r="Q159" s="182"/>
      <c r="R159" s="183">
        <f>SUM(R160:R163)</f>
        <v>1.2110800000000002</v>
      </c>
      <c r="S159" s="182"/>
      <c r="T159" s="184">
        <f>SUM(T160:T163)</f>
        <v>0</v>
      </c>
      <c r="AR159" s="185" t="s">
        <v>5</v>
      </c>
      <c r="AT159" s="186" t="s">
        <v>27</v>
      </c>
      <c r="AU159" s="186" t="s">
        <v>0</v>
      </c>
      <c r="AY159" s="185" t="s">
        <v>225</v>
      </c>
      <c r="BK159" s="187">
        <f>SUM(BK160:BK163)</f>
        <v>0</v>
      </c>
    </row>
    <row r="160" spans="1:65" s="35" customFormat="1" ht="24.2" customHeight="1">
      <c r="A160" s="29"/>
      <c r="B160" s="30"/>
      <c r="C160" s="1" t="s">
        <v>93</v>
      </c>
      <c r="D160" s="1" t="s">
        <v>1</v>
      </c>
      <c r="E160" s="2" t="s">
        <v>94</v>
      </c>
      <c r="F160" s="3" t="s">
        <v>95</v>
      </c>
      <c r="G160" s="4" t="s">
        <v>26</v>
      </c>
      <c r="H160" s="5">
        <v>286</v>
      </c>
      <c r="I160" s="189"/>
      <c r="J160" s="189">
        <f>ROUND(I160*H160,2)</f>
        <v>0</v>
      </c>
      <c r="K160" s="190"/>
      <c r="L160" s="34"/>
      <c r="M160" s="191" t="s">
        <v>116</v>
      </c>
      <c r="N160" s="192" t="s">
        <v>151</v>
      </c>
      <c r="O160" s="193">
        <v>1.6E-2</v>
      </c>
      <c r="P160" s="193">
        <f>O160*H160</f>
        <v>4.5760000000000005</v>
      </c>
      <c r="Q160" s="193">
        <v>0</v>
      </c>
      <c r="R160" s="193">
        <f>Q160*H160</f>
        <v>0</v>
      </c>
      <c r="S160" s="193">
        <v>0</v>
      </c>
      <c r="T160" s="19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95" t="s">
        <v>51</v>
      </c>
      <c r="AT160" s="195" t="s">
        <v>1</v>
      </c>
      <c r="AU160" s="195" t="s">
        <v>5</v>
      </c>
      <c r="AY160" s="16" t="s">
        <v>225</v>
      </c>
      <c r="BE160" s="196">
        <f>IF(N160="základná",J160,0)</f>
        <v>0</v>
      </c>
      <c r="BF160" s="196">
        <f>IF(N160="znížená",J160,0)</f>
        <v>0</v>
      </c>
      <c r="BG160" s="196">
        <f>IF(N160="zákl. prenesená",J160,0)</f>
        <v>0</v>
      </c>
      <c r="BH160" s="196">
        <f>IF(N160="zníž. prenesená",J160,0)</f>
        <v>0</v>
      </c>
      <c r="BI160" s="196">
        <f>IF(N160="nulová",J160,0)</f>
        <v>0</v>
      </c>
      <c r="BJ160" s="16" t="s">
        <v>5</v>
      </c>
      <c r="BK160" s="196">
        <f>ROUND(I160*H160,2)</f>
        <v>0</v>
      </c>
      <c r="BL160" s="16" t="s">
        <v>51</v>
      </c>
      <c r="BM160" s="195" t="s">
        <v>247</v>
      </c>
    </row>
    <row r="161" spans="1:65" s="35" customFormat="1" ht="14.45" customHeight="1">
      <c r="A161" s="29"/>
      <c r="B161" s="30"/>
      <c r="C161" s="10" t="s">
        <v>96</v>
      </c>
      <c r="D161" s="10" t="s">
        <v>97</v>
      </c>
      <c r="E161" s="11" t="s">
        <v>98</v>
      </c>
      <c r="F161" s="12" t="s">
        <v>99</v>
      </c>
      <c r="G161" s="13" t="s">
        <v>100</v>
      </c>
      <c r="H161" s="14">
        <v>416</v>
      </c>
      <c r="I161" s="197"/>
      <c r="J161" s="197">
        <f>ROUND(I161*H161,2)</f>
        <v>0</v>
      </c>
      <c r="K161" s="198"/>
      <c r="L161" s="199"/>
      <c r="M161" s="200" t="s">
        <v>116</v>
      </c>
      <c r="N161" s="201" t="s">
        <v>151</v>
      </c>
      <c r="O161" s="193">
        <v>0</v>
      </c>
      <c r="P161" s="193">
        <f>O161*H161</f>
        <v>0</v>
      </c>
      <c r="Q161" s="193">
        <v>1E-3</v>
      </c>
      <c r="R161" s="193">
        <f>Q161*H161</f>
        <v>0.41600000000000004</v>
      </c>
      <c r="S161" s="193">
        <v>0</v>
      </c>
      <c r="T161" s="194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95" t="s">
        <v>112</v>
      </c>
      <c r="AT161" s="195" t="s">
        <v>97</v>
      </c>
      <c r="AU161" s="195" t="s">
        <v>5</v>
      </c>
      <c r="AY161" s="16" t="s">
        <v>225</v>
      </c>
      <c r="BE161" s="196">
        <f>IF(N161="základná",J161,0)</f>
        <v>0</v>
      </c>
      <c r="BF161" s="196">
        <f>IF(N161="znížená",J161,0)</f>
        <v>0</v>
      </c>
      <c r="BG161" s="196">
        <f>IF(N161="zákl. prenesená",J161,0)</f>
        <v>0</v>
      </c>
      <c r="BH161" s="196">
        <f>IF(N161="zníž. prenesená",J161,0)</f>
        <v>0</v>
      </c>
      <c r="BI161" s="196">
        <f>IF(N161="nulová",J161,0)</f>
        <v>0</v>
      </c>
      <c r="BJ161" s="16" t="s">
        <v>5</v>
      </c>
      <c r="BK161" s="196">
        <f>ROUND(I161*H161,2)</f>
        <v>0</v>
      </c>
      <c r="BL161" s="16" t="s">
        <v>51</v>
      </c>
      <c r="BM161" s="195" t="s">
        <v>248</v>
      </c>
    </row>
    <row r="162" spans="1:65" s="35" customFormat="1" ht="37.9" customHeight="1">
      <c r="A162" s="29"/>
      <c r="B162" s="30"/>
      <c r="C162" s="1" t="s">
        <v>101</v>
      </c>
      <c r="D162" s="1" t="s">
        <v>1</v>
      </c>
      <c r="E162" s="2" t="s">
        <v>102</v>
      </c>
      <c r="F162" s="3" t="s">
        <v>103</v>
      </c>
      <c r="G162" s="4" t="s">
        <v>26</v>
      </c>
      <c r="H162" s="5">
        <v>286</v>
      </c>
      <c r="I162" s="189"/>
      <c r="J162" s="189">
        <f>ROUND(I162*H162,2)</f>
        <v>0</v>
      </c>
      <c r="K162" s="190"/>
      <c r="L162" s="34"/>
      <c r="M162" s="191" t="s">
        <v>116</v>
      </c>
      <c r="N162" s="192" t="s">
        <v>151</v>
      </c>
      <c r="O162" s="193">
        <v>9.7000000000000003E-2</v>
      </c>
      <c r="P162" s="193">
        <f>O162*H162</f>
        <v>27.742000000000001</v>
      </c>
      <c r="Q162" s="193">
        <v>2.2000000000000001E-3</v>
      </c>
      <c r="R162" s="193">
        <f>Q162*H162</f>
        <v>0.62920000000000009</v>
      </c>
      <c r="S162" s="193">
        <v>0</v>
      </c>
      <c r="T162" s="194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95" t="s">
        <v>51</v>
      </c>
      <c r="AT162" s="195" t="s">
        <v>1</v>
      </c>
      <c r="AU162" s="195" t="s">
        <v>5</v>
      </c>
      <c r="AY162" s="16" t="s">
        <v>225</v>
      </c>
      <c r="BE162" s="196">
        <f>IF(N162="základná",J162,0)</f>
        <v>0</v>
      </c>
      <c r="BF162" s="196">
        <f>IF(N162="znížená",J162,0)</f>
        <v>0</v>
      </c>
      <c r="BG162" s="196">
        <f>IF(N162="zákl. prenesená",J162,0)</f>
        <v>0</v>
      </c>
      <c r="BH162" s="196">
        <f>IF(N162="zníž. prenesená",J162,0)</f>
        <v>0</v>
      </c>
      <c r="BI162" s="196">
        <f>IF(N162="nulová",J162,0)</f>
        <v>0</v>
      </c>
      <c r="BJ162" s="16" t="s">
        <v>5</v>
      </c>
      <c r="BK162" s="196">
        <f>ROUND(I162*H162,2)</f>
        <v>0</v>
      </c>
      <c r="BL162" s="16" t="s">
        <v>51</v>
      </c>
      <c r="BM162" s="195" t="s">
        <v>249</v>
      </c>
    </row>
    <row r="163" spans="1:65" s="35" customFormat="1" ht="24.2" customHeight="1">
      <c r="A163" s="29"/>
      <c r="B163" s="30"/>
      <c r="C163" s="10" t="s">
        <v>104</v>
      </c>
      <c r="D163" s="10" t="s">
        <v>97</v>
      </c>
      <c r="E163" s="11" t="s">
        <v>105</v>
      </c>
      <c r="F163" s="12" t="s">
        <v>106</v>
      </c>
      <c r="G163" s="13" t="s">
        <v>26</v>
      </c>
      <c r="H163" s="14">
        <v>286</v>
      </c>
      <c r="I163" s="197"/>
      <c r="J163" s="197">
        <f>ROUND(I163*H163,2)</f>
        <v>0</v>
      </c>
      <c r="K163" s="198"/>
      <c r="L163" s="199"/>
      <c r="M163" s="200" t="s">
        <v>116</v>
      </c>
      <c r="N163" s="201" t="s">
        <v>151</v>
      </c>
      <c r="O163" s="193">
        <v>0</v>
      </c>
      <c r="P163" s="193">
        <f>O163*H163</f>
        <v>0</v>
      </c>
      <c r="Q163" s="193">
        <v>5.8E-4</v>
      </c>
      <c r="R163" s="193">
        <f>Q163*H163</f>
        <v>0.16588</v>
      </c>
      <c r="S163" s="193">
        <v>0</v>
      </c>
      <c r="T163" s="194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95" t="s">
        <v>23</v>
      </c>
      <c r="AT163" s="195" t="s">
        <v>97</v>
      </c>
      <c r="AU163" s="195" t="s">
        <v>5</v>
      </c>
      <c r="AY163" s="16" t="s">
        <v>225</v>
      </c>
      <c r="BE163" s="196">
        <f>IF(N163="základná",J163,0)</f>
        <v>0</v>
      </c>
      <c r="BF163" s="196">
        <f>IF(N163="znížená",J163,0)</f>
        <v>0</v>
      </c>
      <c r="BG163" s="196">
        <f>IF(N163="zákl. prenesená",J163,0)</f>
        <v>0</v>
      </c>
      <c r="BH163" s="196">
        <f>IF(N163="zníž. prenesená",J163,0)</f>
        <v>0</v>
      </c>
      <c r="BI163" s="196">
        <f>IF(N163="nulová",J163,0)</f>
        <v>0</v>
      </c>
      <c r="BJ163" s="16" t="s">
        <v>5</v>
      </c>
      <c r="BK163" s="196">
        <f>ROUND(I163*H163,2)</f>
        <v>0</v>
      </c>
      <c r="BL163" s="16" t="s">
        <v>11</v>
      </c>
      <c r="BM163" s="195" t="s">
        <v>250</v>
      </c>
    </row>
    <row r="164" spans="1:65" s="177" customFormat="1" ht="22.9" customHeight="1">
      <c r="B164" s="178"/>
      <c r="C164" s="6"/>
      <c r="D164" s="7" t="s">
        <v>27</v>
      </c>
      <c r="E164" s="8" t="s">
        <v>107</v>
      </c>
      <c r="F164" s="8" t="s">
        <v>108</v>
      </c>
      <c r="G164" s="6"/>
      <c r="H164" s="6"/>
      <c r="I164" s="6"/>
      <c r="J164" s="188">
        <f>BK164</f>
        <v>0</v>
      </c>
      <c r="K164" s="6"/>
      <c r="L164" s="180"/>
      <c r="M164" s="181"/>
      <c r="N164" s="182"/>
      <c r="O164" s="182"/>
      <c r="P164" s="183">
        <f>SUM(P165:P166)</f>
        <v>0</v>
      </c>
      <c r="Q164" s="182"/>
      <c r="R164" s="183">
        <f>SUM(R165:R166)</f>
        <v>0</v>
      </c>
      <c r="S164" s="182"/>
      <c r="T164" s="184">
        <f>SUM(T165:T166)</f>
        <v>0</v>
      </c>
      <c r="AR164" s="185" t="s">
        <v>5</v>
      </c>
      <c r="AT164" s="186" t="s">
        <v>27</v>
      </c>
      <c r="AU164" s="186" t="s">
        <v>0</v>
      </c>
      <c r="AY164" s="185" t="s">
        <v>225</v>
      </c>
      <c r="BK164" s="187">
        <f>SUM(BK165:BK166)</f>
        <v>0</v>
      </c>
    </row>
    <row r="165" spans="1:65" s="35" customFormat="1" ht="24.2" customHeight="1">
      <c r="A165" s="29"/>
      <c r="B165" s="30"/>
      <c r="C165" s="1" t="s">
        <v>109</v>
      </c>
      <c r="D165" s="1" t="s">
        <v>1</v>
      </c>
      <c r="E165" s="2" t="s">
        <v>110</v>
      </c>
      <c r="F165" s="3" t="s">
        <v>111</v>
      </c>
      <c r="G165" s="4" t="s">
        <v>26</v>
      </c>
      <c r="H165" s="5">
        <v>131.60300000000001</v>
      </c>
      <c r="I165" s="189"/>
      <c r="J165" s="189">
        <f>ROUND(I165*H165,2)</f>
        <v>0</v>
      </c>
      <c r="K165" s="190"/>
      <c r="L165" s="34"/>
      <c r="M165" s="191" t="s">
        <v>116</v>
      </c>
      <c r="N165" s="192" t="s">
        <v>151</v>
      </c>
      <c r="O165" s="193">
        <v>0</v>
      </c>
      <c r="P165" s="193">
        <f>O165*H165</f>
        <v>0</v>
      </c>
      <c r="Q165" s="193">
        <v>0</v>
      </c>
      <c r="R165" s="193">
        <f>Q165*H165</f>
        <v>0</v>
      </c>
      <c r="S165" s="193">
        <v>0</v>
      </c>
      <c r="T165" s="194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95" t="s">
        <v>51</v>
      </c>
      <c r="AT165" s="195" t="s">
        <v>1</v>
      </c>
      <c r="AU165" s="195" t="s">
        <v>5</v>
      </c>
      <c r="AY165" s="16" t="s">
        <v>225</v>
      </c>
      <c r="BE165" s="196">
        <f>IF(N165="základná",J165,0)</f>
        <v>0</v>
      </c>
      <c r="BF165" s="196">
        <f>IF(N165="znížená",J165,0)</f>
        <v>0</v>
      </c>
      <c r="BG165" s="196">
        <f>IF(N165="zákl. prenesená",J165,0)</f>
        <v>0</v>
      </c>
      <c r="BH165" s="196">
        <f>IF(N165="zníž. prenesená",J165,0)</f>
        <v>0</v>
      </c>
      <c r="BI165" s="196">
        <f>IF(N165="nulová",J165,0)</f>
        <v>0</v>
      </c>
      <c r="BJ165" s="16" t="s">
        <v>5</v>
      </c>
      <c r="BK165" s="196">
        <f>ROUND(I165*H165,2)</f>
        <v>0</v>
      </c>
      <c r="BL165" s="16" t="s">
        <v>51</v>
      </c>
      <c r="BM165" s="195" t="s">
        <v>251</v>
      </c>
    </row>
    <row r="166" spans="1:65" s="35" customFormat="1" ht="24.2" customHeight="1">
      <c r="A166" s="29"/>
      <c r="B166" s="30"/>
      <c r="C166" s="1" t="s">
        <v>112</v>
      </c>
      <c r="D166" s="1" t="s">
        <v>1</v>
      </c>
      <c r="E166" s="2" t="s">
        <v>113</v>
      </c>
      <c r="F166" s="3" t="s">
        <v>114</v>
      </c>
      <c r="G166" s="4" t="s">
        <v>26</v>
      </c>
      <c r="H166" s="5">
        <v>131.60300000000001</v>
      </c>
      <c r="I166" s="189"/>
      <c r="J166" s="189">
        <f>ROUND(I166*H166,2)</f>
        <v>0</v>
      </c>
      <c r="K166" s="190"/>
      <c r="L166" s="34"/>
      <c r="M166" s="202" t="s">
        <v>116</v>
      </c>
      <c r="N166" s="203" t="s">
        <v>151</v>
      </c>
      <c r="O166" s="204">
        <v>0</v>
      </c>
      <c r="P166" s="204">
        <f>O166*H166</f>
        <v>0</v>
      </c>
      <c r="Q166" s="204">
        <v>0</v>
      </c>
      <c r="R166" s="204">
        <f>Q166*H166</f>
        <v>0</v>
      </c>
      <c r="S166" s="204">
        <v>0</v>
      </c>
      <c r="T166" s="205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95" t="s">
        <v>51</v>
      </c>
      <c r="AT166" s="195" t="s">
        <v>1</v>
      </c>
      <c r="AU166" s="195" t="s">
        <v>5</v>
      </c>
      <c r="AY166" s="16" t="s">
        <v>225</v>
      </c>
      <c r="BE166" s="196">
        <f>IF(N166="základná",J166,0)</f>
        <v>0</v>
      </c>
      <c r="BF166" s="196">
        <f>IF(N166="znížená",J166,0)</f>
        <v>0</v>
      </c>
      <c r="BG166" s="196">
        <f>IF(N166="zákl. prenesená",J166,0)</f>
        <v>0</v>
      </c>
      <c r="BH166" s="196">
        <f>IF(N166="zníž. prenesená",J166,0)</f>
        <v>0</v>
      </c>
      <c r="BI166" s="196">
        <f>IF(N166="nulová",J166,0)</f>
        <v>0</v>
      </c>
      <c r="BJ166" s="16" t="s">
        <v>5</v>
      </c>
      <c r="BK166" s="196">
        <f>ROUND(I166*H166,2)</f>
        <v>0</v>
      </c>
      <c r="BL166" s="16" t="s">
        <v>51</v>
      </c>
      <c r="BM166" s="195" t="s">
        <v>252</v>
      </c>
    </row>
    <row r="167" spans="1:65" s="35" customFormat="1" ht="6.95" customHeight="1">
      <c r="A167" s="29"/>
      <c r="B167" s="51"/>
      <c r="C167" s="52"/>
      <c r="D167" s="52"/>
      <c r="E167" s="52"/>
      <c r="F167" s="52"/>
      <c r="G167" s="52"/>
      <c r="H167" s="52"/>
      <c r="I167" s="52"/>
      <c r="J167" s="52"/>
      <c r="K167" s="52"/>
      <c r="L167" s="34"/>
      <c r="M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</row>
  </sheetData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  <pageSetup paperSize="9" scale="6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122"/>
  <sheetViews>
    <sheetView tabSelected="1" workbookViewId="0">
      <selection activeCell="H118" sqref="H118"/>
    </sheetView>
  </sheetViews>
  <sheetFormatPr defaultRowHeight="15"/>
  <cols>
    <col min="1" max="1" width="1" customWidth="1"/>
    <col min="2" max="2" width="3.5703125" customWidth="1"/>
    <col min="3" max="3" width="3.7109375" customWidth="1"/>
    <col min="4" max="4" width="14.7109375" customWidth="1"/>
    <col min="5" max="5" width="41.42578125" customWidth="1"/>
    <col min="6" max="6" width="6.42578125" customWidth="1"/>
    <col min="7" max="7" width="9.85546875" customWidth="1"/>
    <col min="8" max="8" width="13.28515625" customWidth="1"/>
    <col min="9" max="9" width="12" customWidth="1"/>
    <col min="10" max="10" width="17.28515625" hidden="1" customWidth="1"/>
    <col min="11" max="11" width="8" customWidth="1"/>
    <col min="12" max="12" width="9.28515625" hidden="1" customWidth="1"/>
    <col min="14" max="19" width="12.140625" hidden="1" customWidth="1"/>
    <col min="20" max="20" width="14" hidden="1" customWidth="1"/>
    <col min="21" max="21" width="10.5703125" customWidth="1"/>
    <col min="22" max="22" width="14" customWidth="1"/>
    <col min="23" max="23" width="10.5703125" customWidth="1"/>
    <col min="24" max="24" width="12.85546875" customWidth="1"/>
    <col min="25" max="25" width="9.42578125" customWidth="1"/>
    <col min="26" max="26" width="12.85546875" customWidth="1"/>
    <col min="27" max="27" width="14" customWidth="1"/>
    <col min="28" max="28" width="9.42578125" customWidth="1"/>
    <col min="29" max="29" width="12.85546875" customWidth="1"/>
    <col min="30" max="30" width="14" customWidth="1"/>
  </cols>
  <sheetData>
    <row r="2" spans="1:45" ht="36.950000000000003" customHeight="1"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AS2" s="16" t="s">
        <v>193</v>
      </c>
    </row>
    <row r="3" spans="1:45" ht="6.95" hidden="1" customHeight="1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9"/>
      <c r="AS3" s="16" t="s">
        <v>184</v>
      </c>
    </row>
    <row r="4" spans="1:45" ht="24.95" hidden="1" customHeight="1">
      <c r="A4" s="19"/>
      <c r="C4" s="109" t="s">
        <v>194</v>
      </c>
      <c r="K4" s="19"/>
      <c r="L4" s="110" t="s">
        <v>124</v>
      </c>
      <c r="AS4" s="16" t="s">
        <v>119</v>
      </c>
    </row>
    <row r="5" spans="1:45" ht="6.95" hidden="1" customHeight="1">
      <c r="A5" s="19"/>
      <c r="K5" s="19"/>
    </row>
    <row r="6" spans="1:45" ht="12" hidden="1" customHeight="1">
      <c r="A6" s="19"/>
      <c r="C6" s="111" t="s">
        <v>128</v>
      </c>
      <c r="K6" s="19"/>
    </row>
    <row r="7" spans="1:45" ht="16.5" hidden="1" customHeight="1">
      <c r="A7" s="19"/>
      <c r="D7" s="245" t="str">
        <f>'[1]Rekapitulácia stavby'!K6</f>
        <v>Rekonštrukcia oporného múra Fábryho ulica</v>
      </c>
      <c r="E7" s="246"/>
      <c r="F7" s="246"/>
      <c r="G7" s="246"/>
      <c r="K7" s="19"/>
    </row>
    <row r="8" spans="1:45" s="35" customFormat="1" ht="12" hidden="1" customHeight="1">
      <c r="A8" s="34"/>
      <c r="B8" s="29"/>
      <c r="C8" s="111" t="s">
        <v>195</v>
      </c>
      <c r="D8" s="29"/>
      <c r="E8" s="29"/>
      <c r="F8" s="29"/>
      <c r="G8" s="29"/>
      <c r="H8" s="29"/>
      <c r="I8" s="29"/>
      <c r="J8" s="29"/>
      <c r="K8" s="48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45" s="35" customFormat="1" ht="16.5" hidden="1" customHeight="1">
      <c r="A9" s="34"/>
      <c r="B9" s="29"/>
      <c r="C9" s="29"/>
      <c r="D9" s="247" t="s">
        <v>253</v>
      </c>
      <c r="E9" s="248"/>
      <c r="F9" s="248"/>
      <c r="G9" s="248"/>
      <c r="H9" s="29"/>
      <c r="I9" s="29"/>
      <c r="J9" s="29"/>
      <c r="K9" s="48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45" s="35" customFormat="1" hidden="1">
      <c r="A10" s="34"/>
      <c r="B10" s="29"/>
      <c r="C10" s="29"/>
      <c r="D10" s="29"/>
      <c r="E10" s="29"/>
      <c r="F10" s="29"/>
      <c r="G10" s="29"/>
      <c r="H10" s="29"/>
      <c r="I10" s="29"/>
      <c r="J10" s="29"/>
      <c r="K10" s="48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45" s="35" customFormat="1" ht="12" hidden="1" customHeight="1">
      <c r="A11" s="34"/>
      <c r="B11" s="29"/>
      <c r="C11" s="111" t="s">
        <v>130</v>
      </c>
      <c r="D11" s="29"/>
      <c r="E11" s="112" t="s">
        <v>116</v>
      </c>
      <c r="F11" s="29"/>
      <c r="G11" s="29"/>
      <c r="H11" s="111" t="s">
        <v>131</v>
      </c>
      <c r="I11" s="112" t="s">
        <v>116</v>
      </c>
      <c r="J11" s="29"/>
      <c r="K11" s="48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45" s="35" customFormat="1" ht="12" hidden="1" customHeight="1">
      <c r="A12" s="34"/>
      <c r="B12" s="29"/>
      <c r="C12" s="111" t="s">
        <v>132</v>
      </c>
      <c r="D12" s="29"/>
      <c r="E12" s="112" t="s">
        <v>133</v>
      </c>
      <c r="F12" s="29"/>
      <c r="G12" s="29"/>
      <c r="H12" s="111" t="s">
        <v>134</v>
      </c>
      <c r="I12" s="113" t="str">
        <f>'[1]Rekapitulácia stavby'!AN8</f>
        <v>4. 11. 2020</v>
      </c>
      <c r="J12" s="29"/>
      <c r="K12" s="48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45" s="35" customFormat="1" ht="10.9" hidden="1" customHeight="1">
      <c r="A13" s="34"/>
      <c r="B13" s="29"/>
      <c r="C13" s="29"/>
      <c r="D13" s="29"/>
      <c r="E13" s="29"/>
      <c r="F13" s="29"/>
      <c r="G13" s="29"/>
      <c r="H13" s="29"/>
      <c r="I13" s="29"/>
      <c r="J13" s="29"/>
      <c r="K13" s="48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45" s="35" customFormat="1" ht="12" hidden="1" customHeight="1">
      <c r="A14" s="34"/>
      <c r="B14" s="29"/>
      <c r="C14" s="111" t="s">
        <v>135</v>
      </c>
      <c r="D14" s="29"/>
      <c r="E14" s="29"/>
      <c r="F14" s="29"/>
      <c r="G14" s="29"/>
      <c r="H14" s="111" t="s">
        <v>136</v>
      </c>
      <c r="I14" s="112" t="s">
        <v>116</v>
      </c>
      <c r="J14" s="29"/>
      <c r="K14" s="48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pans="1:45" s="35" customFormat="1" ht="18" hidden="1" customHeight="1">
      <c r="A15" s="34"/>
      <c r="B15" s="29"/>
      <c r="C15" s="29"/>
      <c r="D15" s="112" t="s">
        <v>137</v>
      </c>
      <c r="E15" s="29"/>
      <c r="F15" s="29"/>
      <c r="G15" s="29"/>
      <c r="H15" s="111" t="s">
        <v>138</v>
      </c>
      <c r="I15" s="112" t="s">
        <v>116</v>
      </c>
      <c r="J15" s="29"/>
      <c r="K15" s="48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45" s="35" customFormat="1" ht="6.95" hidden="1" customHeight="1">
      <c r="A16" s="34"/>
      <c r="B16" s="29"/>
      <c r="C16" s="29"/>
      <c r="D16" s="29"/>
      <c r="E16" s="29"/>
      <c r="F16" s="29"/>
      <c r="G16" s="29"/>
      <c r="H16" s="29"/>
      <c r="I16" s="29"/>
      <c r="J16" s="29"/>
      <c r="K16" s="48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pans="1:30" s="35" customFormat="1" ht="12" hidden="1" customHeight="1">
      <c r="A17" s="34"/>
      <c r="B17" s="29"/>
      <c r="C17" s="111" t="s">
        <v>139</v>
      </c>
      <c r="D17" s="29"/>
      <c r="E17" s="29"/>
      <c r="F17" s="29"/>
      <c r="G17" s="29"/>
      <c r="H17" s="111" t="s">
        <v>136</v>
      </c>
      <c r="I17" s="112" t="str">
        <f>'[1]Rekapitulácia stavby'!AN13</f>
        <v/>
      </c>
      <c r="J17" s="29"/>
      <c r="K17" s="48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pans="1:30" s="35" customFormat="1" ht="18" hidden="1" customHeight="1">
      <c r="A18" s="34"/>
      <c r="B18" s="29"/>
      <c r="C18" s="29"/>
      <c r="D18" s="249" t="str">
        <f>'[1]Rekapitulácia stavby'!E14</f>
        <v xml:space="preserve"> </v>
      </c>
      <c r="E18" s="249"/>
      <c r="F18" s="249"/>
      <c r="G18" s="249"/>
      <c r="H18" s="111" t="s">
        <v>138</v>
      </c>
      <c r="I18" s="112" t="str">
        <f>'[1]Rekapitulácia stavby'!AN14</f>
        <v/>
      </c>
      <c r="J18" s="29"/>
      <c r="K18" s="48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s="35" customFormat="1" ht="6.95" hidden="1" customHeight="1">
      <c r="A19" s="34"/>
      <c r="B19" s="29"/>
      <c r="C19" s="29"/>
      <c r="D19" s="29"/>
      <c r="E19" s="29"/>
      <c r="F19" s="29"/>
      <c r="G19" s="29"/>
      <c r="H19" s="29"/>
      <c r="I19" s="29"/>
      <c r="J19" s="29"/>
      <c r="K19" s="48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s="35" customFormat="1" ht="12" hidden="1" customHeight="1">
      <c r="A20" s="34"/>
      <c r="B20" s="29"/>
      <c r="C20" s="111" t="s">
        <v>142</v>
      </c>
      <c r="D20" s="29"/>
      <c r="E20" s="29"/>
      <c r="F20" s="29"/>
      <c r="G20" s="29"/>
      <c r="H20" s="111" t="s">
        <v>136</v>
      </c>
      <c r="I20" s="112" t="str">
        <f>IF('[1]Rekapitulácia stavby'!AN16="","",'[1]Rekapitulácia stavby'!AN16)</f>
        <v/>
      </c>
      <c r="J20" s="29"/>
      <c r="K20" s="48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pans="1:30" s="35" customFormat="1" ht="18" hidden="1" customHeight="1">
      <c r="A21" s="34"/>
      <c r="B21" s="29"/>
      <c r="C21" s="29"/>
      <c r="D21" s="112" t="str">
        <f>IF('[1]Rekapitulácia stavby'!E17="","",'[1]Rekapitulácia stavby'!E17)</f>
        <v xml:space="preserve"> </v>
      </c>
      <c r="E21" s="29"/>
      <c r="F21" s="29"/>
      <c r="G21" s="29"/>
      <c r="H21" s="111" t="s">
        <v>138</v>
      </c>
      <c r="I21" s="112" t="str">
        <f>IF('[1]Rekapitulácia stavby'!AN17="","",'[1]Rekapitulácia stavby'!AN17)</f>
        <v/>
      </c>
      <c r="J21" s="29"/>
      <c r="K21" s="48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pans="1:30" s="35" customFormat="1" ht="6.95" hidden="1" customHeight="1">
      <c r="A22" s="34"/>
      <c r="B22" s="29"/>
      <c r="C22" s="29"/>
      <c r="D22" s="29"/>
      <c r="E22" s="29"/>
      <c r="F22" s="29"/>
      <c r="G22" s="29"/>
      <c r="H22" s="29"/>
      <c r="I22" s="29"/>
      <c r="J22" s="29"/>
      <c r="K22" s="48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pans="1:30" s="35" customFormat="1" ht="12" hidden="1" customHeight="1">
      <c r="A23" s="34"/>
      <c r="B23" s="29"/>
      <c r="C23" s="111" t="s">
        <v>143</v>
      </c>
      <c r="D23" s="29"/>
      <c r="E23" s="29"/>
      <c r="F23" s="29"/>
      <c r="G23" s="29"/>
      <c r="H23" s="111" t="s">
        <v>136</v>
      </c>
      <c r="I23" s="112" t="str">
        <f>IF('[1]Rekapitulácia stavby'!AN19="","",'[1]Rekapitulácia stavby'!AN19)</f>
        <v/>
      </c>
      <c r="J23" s="29"/>
      <c r="K23" s="48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1:30" s="35" customFormat="1" ht="18" hidden="1" customHeight="1">
      <c r="A24" s="34"/>
      <c r="B24" s="29"/>
      <c r="C24" s="29"/>
      <c r="D24" s="112" t="str">
        <f>IF('[1]Rekapitulácia stavby'!E20="","",'[1]Rekapitulácia stavby'!E20)</f>
        <v xml:space="preserve"> </v>
      </c>
      <c r="E24" s="29"/>
      <c r="F24" s="29"/>
      <c r="G24" s="29"/>
      <c r="H24" s="111" t="s">
        <v>138</v>
      </c>
      <c r="I24" s="112" t="str">
        <f>IF('[1]Rekapitulácia stavby'!AN20="","",'[1]Rekapitulácia stavby'!AN20)</f>
        <v/>
      </c>
      <c r="J24" s="29"/>
      <c r="K24" s="48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pans="1:30" s="35" customFormat="1" ht="6.95" hidden="1" customHeight="1">
      <c r="A25" s="34"/>
      <c r="B25" s="29"/>
      <c r="C25" s="29"/>
      <c r="D25" s="29"/>
      <c r="E25" s="29"/>
      <c r="F25" s="29"/>
      <c r="G25" s="29"/>
      <c r="H25" s="29"/>
      <c r="I25" s="29"/>
      <c r="J25" s="29"/>
      <c r="K25" s="4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pans="1:30" s="35" customFormat="1" ht="12" hidden="1" customHeight="1">
      <c r="A26" s="34"/>
      <c r="B26" s="29"/>
      <c r="C26" s="111" t="s">
        <v>144</v>
      </c>
      <c r="D26" s="29"/>
      <c r="E26" s="29"/>
      <c r="F26" s="29"/>
      <c r="G26" s="29"/>
      <c r="H26" s="29"/>
      <c r="I26" s="29"/>
      <c r="J26" s="29"/>
      <c r="K26" s="48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pans="1:30" s="117" customFormat="1" ht="16.5" hidden="1" customHeight="1">
      <c r="A27" s="115"/>
      <c r="B27" s="114"/>
      <c r="C27" s="114"/>
      <c r="D27" s="250" t="s">
        <v>116</v>
      </c>
      <c r="E27" s="250"/>
      <c r="F27" s="250"/>
      <c r="G27" s="250"/>
      <c r="H27" s="114"/>
      <c r="I27" s="114"/>
      <c r="J27" s="114"/>
      <c r="K27" s="116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</row>
    <row r="28" spans="1:30" s="35" customFormat="1" ht="6.95" hidden="1" customHeight="1">
      <c r="A28" s="34"/>
      <c r="B28" s="29"/>
      <c r="C28" s="29"/>
      <c r="D28" s="29"/>
      <c r="E28" s="29"/>
      <c r="F28" s="29"/>
      <c r="G28" s="29"/>
      <c r="H28" s="29"/>
      <c r="I28" s="29"/>
      <c r="J28" s="29"/>
      <c r="K28" s="4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pans="1:30" s="35" customFormat="1" ht="6.95" hidden="1" customHeight="1">
      <c r="A29" s="34"/>
      <c r="B29" s="29"/>
      <c r="C29" s="118"/>
      <c r="D29" s="118"/>
      <c r="E29" s="118"/>
      <c r="F29" s="118"/>
      <c r="G29" s="118"/>
      <c r="H29" s="118"/>
      <c r="I29" s="118"/>
      <c r="J29" s="118"/>
      <c r="K29" s="48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1:30" s="35" customFormat="1" ht="25.35" hidden="1" customHeight="1">
      <c r="A30" s="34"/>
      <c r="B30" s="29"/>
      <c r="C30" s="119" t="s">
        <v>145</v>
      </c>
      <c r="D30" s="29"/>
      <c r="E30" s="29"/>
      <c r="F30" s="29"/>
      <c r="G30" s="29"/>
      <c r="H30" s="29"/>
      <c r="I30" s="120">
        <f>ROUND(I116, 2)</f>
        <v>0</v>
      </c>
      <c r="J30" s="29"/>
      <c r="K30" s="48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pans="1:30" s="35" customFormat="1" ht="6.95" hidden="1" customHeight="1">
      <c r="A31" s="34"/>
      <c r="B31" s="29"/>
      <c r="C31" s="118"/>
      <c r="D31" s="118"/>
      <c r="E31" s="118"/>
      <c r="F31" s="118"/>
      <c r="G31" s="118"/>
      <c r="H31" s="118"/>
      <c r="I31" s="118"/>
      <c r="J31" s="118"/>
      <c r="K31" s="48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</row>
    <row r="32" spans="1:30" s="35" customFormat="1" ht="14.45" hidden="1" customHeight="1">
      <c r="A32" s="34"/>
      <c r="B32" s="29"/>
      <c r="C32" s="29"/>
      <c r="D32" s="29"/>
      <c r="E32" s="121" t="s">
        <v>147</v>
      </c>
      <c r="F32" s="29"/>
      <c r="G32" s="29"/>
      <c r="H32" s="121" t="s">
        <v>146</v>
      </c>
      <c r="I32" s="121" t="s">
        <v>148</v>
      </c>
      <c r="J32" s="29"/>
      <c r="K32" s="48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</row>
    <row r="33" spans="1:30" s="35" customFormat="1" ht="14.45" hidden="1" customHeight="1">
      <c r="A33" s="34"/>
      <c r="B33" s="29"/>
      <c r="C33" s="122" t="s">
        <v>149</v>
      </c>
      <c r="D33" s="111" t="s">
        <v>150</v>
      </c>
      <c r="E33" s="123">
        <f>ROUND((SUM(BD116:BD121)),  2)</f>
        <v>0</v>
      </c>
      <c r="F33" s="29"/>
      <c r="G33" s="29"/>
      <c r="H33" s="124">
        <v>0.2</v>
      </c>
      <c r="I33" s="123">
        <f>ROUND(((SUM(BD116:BD121))*H33),  2)</f>
        <v>0</v>
      </c>
      <c r="J33" s="29"/>
      <c r="K33" s="48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</row>
    <row r="34" spans="1:30" s="35" customFormat="1" ht="14.45" hidden="1" customHeight="1">
      <c r="A34" s="34"/>
      <c r="B34" s="29"/>
      <c r="C34" s="29"/>
      <c r="D34" s="111" t="s">
        <v>151</v>
      </c>
      <c r="E34" s="123">
        <f>ROUND((SUM(BE116:BE121)),  2)</f>
        <v>0</v>
      </c>
      <c r="F34" s="29"/>
      <c r="G34" s="29"/>
      <c r="H34" s="124">
        <v>0.2</v>
      </c>
      <c r="I34" s="123">
        <f>ROUND(((SUM(BE116:BE121))*H34),  2)</f>
        <v>0</v>
      </c>
      <c r="J34" s="29"/>
      <c r="K34" s="48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pans="1:30" s="35" customFormat="1" ht="14.45" hidden="1" customHeight="1">
      <c r="A35" s="34"/>
      <c r="B35" s="29"/>
      <c r="C35" s="29"/>
      <c r="D35" s="111" t="s">
        <v>152</v>
      </c>
      <c r="E35" s="123">
        <f>ROUND((SUM(BF116:BF121)),  2)</f>
        <v>0</v>
      </c>
      <c r="F35" s="29"/>
      <c r="G35" s="29"/>
      <c r="H35" s="124">
        <v>0.2</v>
      </c>
      <c r="I35" s="123">
        <f>0</f>
        <v>0</v>
      </c>
      <c r="J35" s="29"/>
      <c r="K35" s="48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pans="1:30" s="35" customFormat="1" ht="14.45" hidden="1" customHeight="1">
      <c r="A36" s="34"/>
      <c r="B36" s="29"/>
      <c r="C36" s="29"/>
      <c r="D36" s="111" t="s">
        <v>153</v>
      </c>
      <c r="E36" s="123">
        <f>ROUND((SUM(BG116:BG121)),  2)</f>
        <v>0</v>
      </c>
      <c r="F36" s="29"/>
      <c r="G36" s="29"/>
      <c r="H36" s="124">
        <v>0.2</v>
      </c>
      <c r="I36" s="123">
        <f>0</f>
        <v>0</v>
      </c>
      <c r="J36" s="29"/>
      <c r="K36" s="48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pans="1:30" s="35" customFormat="1" ht="14.45" hidden="1" customHeight="1">
      <c r="A37" s="34"/>
      <c r="B37" s="29"/>
      <c r="C37" s="29"/>
      <c r="D37" s="111" t="s">
        <v>154</v>
      </c>
      <c r="E37" s="123">
        <f>ROUND((SUM(BH116:BH121)),  2)</f>
        <v>0</v>
      </c>
      <c r="F37" s="29"/>
      <c r="G37" s="29"/>
      <c r="H37" s="124">
        <v>0</v>
      </c>
      <c r="I37" s="123">
        <f>0</f>
        <v>0</v>
      </c>
      <c r="J37" s="29"/>
      <c r="K37" s="48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0" s="35" customFormat="1" ht="6.95" hidden="1" customHeight="1">
      <c r="A38" s="34"/>
      <c r="B38" s="29"/>
      <c r="C38" s="29"/>
      <c r="D38" s="29"/>
      <c r="E38" s="29"/>
      <c r="F38" s="29"/>
      <c r="G38" s="29"/>
      <c r="H38" s="29"/>
      <c r="I38" s="29"/>
      <c r="J38" s="29"/>
      <c r="K38" s="48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pans="1:30" s="35" customFormat="1" ht="25.35" hidden="1" customHeight="1">
      <c r="A39" s="34"/>
      <c r="B39" s="125"/>
      <c r="C39" s="126" t="s">
        <v>155</v>
      </c>
      <c r="D39" s="127"/>
      <c r="E39" s="127"/>
      <c r="F39" s="128" t="s">
        <v>156</v>
      </c>
      <c r="G39" s="129" t="s">
        <v>157</v>
      </c>
      <c r="H39" s="127"/>
      <c r="I39" s="130">
        <f>SUM(I30:I37)</f>
        <v>0</v>
      </c>
      <c r="J39" s="131"/>
      <c r="K39" s="48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1:30" s="35" customFormat="1" ht="14.45" hidden="1" customHeight="1">
      <c r="A40" s="34"/>
      <c r="B40" s="29"/>
      <c r="C40" s="29"/>
      <c r="D40" s="29"/>
      <c r="E40" s="29"/>
      <c r="F40" s="29"/>
      <c r="G40" s="29"/>
      <c r="H40" s="29"/>
      <c r="I40" s="29"/>
      <c r="J40" s="29"/>
      <c r="K40" s="48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0" ht="14.45" hidden="1" customHeight="1">
      <c r="A41" s="19"/>
      <c r="K41" s="19"/>
    </row>
    <row r="42" spans="1:30" ht="14.45" hidden="1" customHeight="1">
      <c r="A42" s="19"/>
      <c r="K42" s="19"/>
    </row>
    <row r="43" spans="1:30" ht="14.45" hidden="1" customHeight="1">
      <c r="A43" s="19"/>
      <c r="K43" s="19"/>
    </row>
    <row r="44" spans="1:30" ht="14.45" hidden="1" customHeight="1">
      <c r="A44" s="19"/>
      <c r="K44" s="19"/>
    </row>
    <row r="45" spans="1:30" ht="14.45" hidden="1" customHeight="1">
      <c r="A45" s="19"/>
      <c r="K45" s="19"/>
    </row>
    <row r="46" spans="1:30" ht="14.45" hidden="1" customHeight="1">
      <c r="A46" s="19"/>
      <c r="K46" s="19"/>
    </row>
    <row r="47" spans="1:30" ht="14.45" hidden="1" customHeight="1">
      <c r="A47" s="19"/>
      <c r="K47" s="19"/>
    </row>
    <row r="48" spans="1:30" ht="14.45" hidden="1" customHeight="1">
      <c r="A48" s="19"/>
      <c r="K48" s="19"/>
    </row>
    <row r="49" spans="1:30" ht="14.45" hidden="1" customHeight="1">
      <c r="A49" s="19"/>
      <c r="K49" s="19"/>
    </row>
    <row r="50" spans="1:30" s="35" customFormat="1" ht="14.45" hidden="1" customHeight="1">
      <c r="A50" s="48"/>
      <c r="C50" s="132" t="s">
        <v>158</v>
      </c>
      <c r="D50" s="133"/>
      <c r="E50" s="133"/>
      <c r="F50" s="132" t="s">
        <v>159</v>
      </c>
      <c r="G50" s="133"/>
      <c r="H50" s="133"/>
      <c r="I50" s="133"/>
      <c r="J50" s="133"/>
      <c r="K50" s="48"/>
    </row>
    <row r="51" spans="1:30" hidden="1">
      <c r="A51" s="19"/>
      <c r="K51" s="19"/>
    </row>
    <row r="52" spans="1:30" hidden="1">
      <c r="A52" s="19"/>
      <c r="K52" s="19"/>
    </row>
    <row r="53" spans="1:30" hidden="1">
      <c r="A53" s="19"/>
      <c r="K53" s="19"/>
    </row>
    <row r="54" spans="1:30" hidden="1">
      <c r="A54" s="19"/>
      <c r="K54" s="19"/>
    </row>
    <row r="55" spans="1:30" hidden="1">
      <c r="A55" s="19"/>
      <c r="K55" s="19"/>
    </row>
    <row r="56" spans="1:30" hidden="1">
      <c r="A56" s="19"/>
      <c r="K56" s="19"/>
    </row>
    <row r="57" spans="1:30" hidden="1">
      <c r="A57" s="19"/>
      <c r="K57" s="19"/>
    </row>
    <row r="58" spans="1:30" hidden="1">
      <c r="A58" s="19"/>
      <c r="K58" s="19"/>
    </row>
    <row r="59" spans="1:30" hidden="1">
      <c r="A59" s="19"/>
      <c r="K59" s="19"/>
    </row>
    <row r="60" spans="1:30" hidden="1">
      <c r="A60" s="19"/>
      <c r="K60" s="19"/>
    </row>
    <row r="61" spans="1:30" s="35" customFormat="1" hidden="1">
      <c r="A61" s="34"/>
      <c r="B61" s="29"/>
      <c r="C61" s="134" t="s">
        <v>160</v>
      </c>
      <c r="D61" s="135"/>
      <c r="E61" s="136" t="s">
        <v>161</v>
      </c>
      <c r="F61" s="134" t="s">
        <v>160</v>
      </c>
      <c r="G61" s="135"/>
      <c r="H61" s="135"/>
      <c r="I61" s="137" t="s">
        <v>161</v>
      </c>
      <c r="J61" s="135"/>
      <c r="K61" s="48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hidden="1">
      <c r="A62" s="19"/>
      <c r="K62" s="19"/>
    </row>
    <row r="63" spans="1:30" hidden="1">
      <c r="A63" s="19"/>
      <c r="K63" s="19"/>
    </row>
    <row r="64" spans="1:30" hidden="1">
      <c r="A64" s="19"/>
      <c r="K64" s="19"/>
    </row>
    <row r="65" spans="1:30" s="35" customFormat="1" hidden="1">
      <c r="A65" s="34"/>
      <c r="B65" s="29"/>
      <c r="C65" s="132" t="s">
        <v>162</v>
      </c>
      <c r="D65" s="138"/>
      <c r="E65" s="138"/>
      <c r="F65" s="132" t="s">
        <v>163</v>
      </c>
      <c r="G65" s="138"/>
      <c r="H65" s="138"/>
      <c r="I65" s="138"/>
      <c r="J65" s="138"/>
      <c r="K65" s="48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:30" hidden="1">
      <c r="A66" s="19"/>
      <c r="K66" s="19"/>
    </row>
    <row r="67" spans="1:30" hidden="1">
      <c r="A67" s="19"/>
      <c r="K67" s="19"/>
    </row>
    <row r="68" spans="1:30" hidden="1">
      <c r="A68" s="19"/>
      <c r="K68" s="19"/>
    </row>
    <row r="69" spans="1:30" hidden="1">
      <c r="A69" s="19"/>
      <c r="K69" s="19"/>
    </row>
    <row r="70" spans="1:30" hidden="1">
      <c r="A70" s="19"/>
      <c r="K70" s="19"/>
    </row>
    <row r="71" spans="1:30" hidden="1">
      <c r="A71" s="19"/>
      <c r="K71" s="19"/>
    </row>
    <row r="72" spans="1:30" hidden="1">
      <c r="A72" s="19"/>
      <c r="K72" s="19"/>
    </row>
    <row r="73" spans="1:30" hidden="1">
      <c r="A73" s="19"/>
      <c r="K73" s="19"/>
    </row>
    <row r="74" spans="1:30" hidden="1">
      <c r="A74" s="19"/>
      <c r="K74" s="19"/>
    </row>
    <row r="75" spans="1:30" hidden="1">
      <c r="A75" s="19"/>
      <c r="K75" s="19"/>
    </row>
    <row r="76" spans="1:30" s="35" customFormat="1" hidden="1">
      <c r="A76" s="34"/>
      <c r="B76" s="29"/>
      <c r="C76" s="134" t="s">
        <v>160</v>
      </c>
      <c r="D76" s="135"/>
      <c r="E76" s="136" t="s">
        <v>161</v>
      </c>
      <c r="F76" s="134" t="s">
        <v>160</v>
      </c>
      <c r="G76" s="135"/>
      <c r="H76" s="135"/>
      <c r="I76" s="137" t="s">
        <v>161</v>
      </c>
      <c r="J76" s="135"/>
      <c r="K76" s="48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:30" s="35" customFormat="1" ht="14.45" hidden="1" customHeight="1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48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:30" hidden="1"/>
    <row r="79" spans="1:30" hidden="1"/>
    <row r="80" spans="1:30" hidden="1"/>
    <row r="81" spans="1:46" s="35" customFormat="1" ht="6.95" hidden="1" customHeight="1">
      <c r="A81" s="141"/>
      <c r="B81" s="142"/>
      <c r="C81" s="142"/>
      <c r="D81" s="142"/>
      <c r="E81" s="142"/>
      <c r="F81" s="142"/>
      <c r="G81" s="142"/>
      <c r="H81" s="142"/>
      <c r="I81" s="142"/>
      <c r="J81" s="142"/>
      <c r="K81" s="48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:46" s="35" customFormat="1" ht="24.95" hidden="1" customHeight="1">
      <c r="A82" s="30"/>
      <c r="B82" s="22" t="s">
        <v>197</v>
      </c>
      <c r="C82" s="31"/>
      <c r="D82" s="31"/>
      <c r="E82" s="31"/>
      <c r="F82" s="31"/>
      <c r="G82" s="31"/>
      <c r="H82" s="31"/>
      <c r="I82" s="31"/>
      <c r="J82" s="31"/>
      <c r="K82" s="48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:46" s="35" customFormat="1" ht="6.95" hidden="1" customHeight="1">
      <c r="A83" s="30"/>
      <c r="B83" s="31"/>
      <c r="C83" s="31"/>
      <c r="D83" s="31"/>
      <c r="E83" s="31"/>
      <c r="F83" s="31"/>
      <c r="G83" s="31"/>
      <c r="H83" s="31"/>
      <c r="I83" s="31"/>
      <c r="J83" s="31"/>
      <c r="K83" s="48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</row>
    <row r="84" spans="1:46" s="35" customFormat="1" ht="12" hidden="1" customHeight="1">
      <c r="A84" s="30"/>
      <c r="B84" s="26" t="s">
        <v>128</v>
      </c>
      <c r="C84" s="31"/>
      <c r="D84" s="31"/>
      <c r="E84" s="31"/>
      <c r="F84" s="31"/>
      <c r="G84" s="31"/>
      <c r="H84" s="31"/>
      <c r="I84" s="31"/>
      <c r="J84" s="31"/>
      <c r="K84" s="48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</row>
    <row r="85" spans="1:46" s="35" customFormat="1" ht="16.5" hidden="1" customHeight="1">
      <c r="A85" s="30"/>
      <c r="B85" s="31"/>
      <c r="C85" s="31"/>
      <c r="D85" s="243" t="str">
        <f>D7</f>
        <v>Rekonštrukcia oporného múra Fábryho ulica</v>
      </c>
      <c r="E85" s="244"/>
      <c r="F85" s="244"/>
      <c r="G85" s="244"/>
      <c r="H85" s="31"/>
      <c r="I85" s="31"/>
      <c r="J85" s="31"/>
      <c r="K85" s="48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</row>
    <row r="86" spans="1:46" s="35" customFormat="1" ht="12" hidden="1" customHeight="1">
      <c r="A86" s="30"/>
      <c r="B86" s="26" t="s">
        <v>195</v>
      </c>
      <c r="C86" s="31"/>
      <c r="D86" s="31"/>
      <c r="E86" s="31"/>
      <c r="F86" s="31"/>
      <c r="G86" s="31"/>
      <c r="H86" s="31"/>
      <c r="I86" s="31"/>
      <c r="J86" s="31"/>
      <c r="K86" s="48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</row>
    <row r="87" spans="1:46" s="35" customFormat="1" ht="16.5" hidden="1" customHeight="1">
      <c r="A87" s="30"/>
      <c r="B87" s="31"/>
      <c r="C87" s="31"/>
      <c r="D87" s="232" t="str">
        <f>D9</f>
        <v>2 - Vedľajsie rozpočtové náklady</v>
      </c>
      <c r="E87" s="242"/>
      <c r="F87" s="242"/>
      <c r="G87" s="242"/>
      <c r="H87" s="31"/>
      <c r="I87" s="31"/>
      <c r="J87" s="31"/>
      <c r="K87" s="48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</row>
    <row r="88" spans="1:46" s="35" customFormat="1" ht="6.95" hidden="1" customHeight="1">
      <c r="A88" s="30"/>
      <c r="B88" s="31"/>
      <c r="C88" s="31"/>
      <c r="D88" s="31"/>
      <c r="E88" s="31"/>
      <c r="F88" s="31"/>
      <c r="G88" s="31"/>
      <c r="H88" s="31"/>
      <c r="I88" s="31"/>
      <c r="J88" s="31"/>
      <c r="K88" s="48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</row>
    <row r="89" spans="1:46" s="35" customFormat="1" ht="12" hidden="1" customHeight="1">
      <c r="A89" s="30"/>
      <c r="B89" s="26" t="s">
        <v>132</v>
      </c>
      <c r="C89" s="31"/>
      <c r="D89" s="31"/>
      <c r="E89" s="27" t="str">
        <f>E12</f>
        <v>Kráľovský Chlmec</v>
      </c>
      <c r="F89" s="31"/>
      <c r="G89" s="31"/>
      <c r="H89" s="26" t="s">
        <v>134</v>
      </c>
      <c r="I89" s="143" t="str">
        <f>IF(I12="","",I12)</f>
        <v>4. 11. 2020</v>
      </c>
      <c r="J89" s="31"/>
      <c r="K89" s="48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</row>
    <row r="90" spans="1:46" s="35" customFormat="1" ht="6.95" hidden="1" customHeight="1">
      <c r="A90" s="30"/>
      <c r="B90" s="31"/>
      <c r="C90" s="31"/>
      <c r="D90" s="31"/>
      <c r="E90" s="31"/>
      <c r="F90" s="31"/>
      <c r="G90" s="31"/>
      <c r="H90" s="31"/>
      <c r="I90" s="31"/>
      <c r="J90" s="31"/>
      <c r="K90" s="48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</row>
    <row r="91" spans="1:46" s="35" customFormat="1" ht="15.2" hidden="1" customHeight="1">
      <c r="A91" s="30"/>
      <c r="B91" s="26" t="s">
        <v>135</v>
      </c>
      <c r="C91" s="31"/>
      <c r="D91" s="31"/>
      <c r="E91" s="27" t="str">
        <f>D15</f>
        <v>Mesto Kráľovský Chlmec</v>
      </c>
      <c r="F91" s="31"/>
      <c r="G91" s="31"/>
      <c r="H91" s="26" t="s">
        <v>142</v>
      </c>
      <c r="I91" s="144" t="str">
        <f>D21</f>
        <v xml:space="preserve"> </v>
      </c>
      <c r="J91" s="31"/>
      <c r="K91" s="48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</row>
    <row r="92" spans="1:46" s="35" customFormat="1" ht="15.2" hidden="1" customHeight="1">
      <c r="A92" s="30"/>
      <c r="B92" s="26" t="s">
        <v>139</v>
      </c>
      <c r="C92" s="31"/>
      <c r="D92" s="31"/>
      <c r="E92" s="27" t="str">
        <f>IF(D18="","",D18)</f>
        <v xml:space="preserve"> </v>
      </c>
      <c r="F92" s="31"/>
      <c r="G92" s="31"/>
      <c r="H92" s="26" t="s">
        <v>143</v>
      </c>
      <c r="I92" s="144" t="str">
        <f>D24</f>
        <v xml:space="preserve"> </v>
      </c>
      <c r="J92" s="31"/>
      <c r="K92" s="48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</row>
    <row r="93" spans="1:46" s="35" customFormat="1" ht="10.35" hidden="1" customHeight="1">
      <c r="A93" s="30"/>
      <c r="B93" s="31"/>
      <c r="C93" s="31"/>
      <c r="D93" s="31"/>
      <c r="E93" s="31"/>
      <c r="F93" s="31"/>
      <c r="G93" s="31"/>
      <c r="H93" s="31"/>
      <c r="I93" s="31"/>
      <c r="J93" s="31"/>
      <c r="K93" s="48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</row>
    <row r="94" spans="1:46" s="35" customFormat="1" ht="29.25" hidden="1" customHeight="1">
      <c r="A94" s="30"/>
      <c r="B94" s="145" t="s">
        <v>198</v>
      </c>
      <c r="C94" s="146"/>
      <c r="D94" s="146"/>
      <c r="E94" s="146"/>
      <c r="F94" s="146"/>
      <c r="G94" s="146"/>
      <c r="H94" s="146"/>
      <c r="I94" s="147" t="s">
        <v>199</v>
      </c>
      <c r="J94" s="146"/>
      <c r="K94" s="48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</row>
    <row r="95" spans="1:46" s="35" customFormat="1" ht="10.35" hidden="1" customHeight="1">
      <c r="A95" s="30"/>
      <c r="B95" s="31"/>
      <c r="C95" s="31"/>
      <c r="D95" s="31"/>
      <c r="E95" s="31"/>
      <c r="F95" s="31"/>
      <c r="G95" s="31"/>
      <c r="H95" s="31"/>
      <c r="I95" s="31"/>
      <c r="J95" s="31"/>
      <c r="K95" s="48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:46" s="35" customFormat="1" ht="22.9" hidden="1" customHeight="1">
      <c r="A96" s="30"/>
      <c r="B96" s="148" t="s">
        <v>200</v>
      </c>
      <c r="C96" s="31"/>
      <c r="D96" s="31"/>
      <c r="E96" s="31"/>
      <c r="F96" s="31"/>
      <c r="G96" s="31"/>
      <c r="H96" s="31"/>
      <c r="I96" s="149">
        <f>I116</f>
        <v>0</v>
      </c>
      <c r="J96" s="31"/>
      <c r="K96" s="48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T96" s="16" t="s">
        <v>201</v>
      </c>
    </row>
    <row r="97" spans="1:30" s="35" customFormat="1" ht="21.75" hidden="1" customHeight="1">
      <c r="A97" s="30"/>
      <c r="B97" s="31"/>
      <c r="C97" s="31"/>
      <c r="D97" s="31"/>
      <c r="E97" s="31"/>
      <c r="F97" s="31"/>
      <c r="G97" s="31"/>
      <c r="H97" s="31"/>
      <c r="I97" s="31"/>
      <c r="J97" s="31"/>
      <c r="K97" s="48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</row>
    <row r="98" spans="1:30" s="35" customFormat="1" ht="6.95" hidden="1" customHeight="1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48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</row>
    <row r="99" spans="1:30" hidden="1"/>
    <row r="100" spans="1:30" hidden="1"/>
    <row r="101" spans="1:30" hidden="1"/>
    <row r="102" spans="1:30" s="35" customFormat="1" ht="6.95" customHeight="1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48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:30" s="35" customFormat="1" ht="24.95" customHeight="1">
      <c r="A103" s="30"/>
      <c r="B103" s="22" t="s">
        <v>211</v>
      </c>
      <c r="C103" s="31"/>
      <c r="D103" s="31"/>
      <c r="E103" s="31"/>
      <c r="F103" s="31"/>
      <c r="G103" s="31"/>
      <c r="H103" s="31"/>
      <c r="I103" s="31"/>
      <c r="J103" s="31"/>
      <c r="K103" s="48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</row>
    <row r="104" spans="1:30" s="35" customFormat="1" ht="6.95" customHeight="1">
      <c r="A104" s="30"/>
      <c r="B104" s="31"/>
      <c r="C104" s="31"/>
      <c r="D104" s="31"/>
      <c r="E104" s="31"/>
      <c r="F104" s="31"/>
      <c r="G104" s="31"/>
      <c r="H104" s="31"/>
      <c r="I104" s="31"/>
      <c r="J104" s="31"/>
      <c r="K104" s="48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</row>
    <row r="105" spans="1:30" s="35" customFormat="1" ht="12" customHeight="1">
      <c r="A105" s="30"/>
      <c r="B105" s="26" t="s">
        <v>128</v>
      </c>
      <c r="C105" s="31"/>
      <c r="D105" s="31"/>
      <c r="E105" s="31"/>
      <c r="F105" s="31"/>
      <c r="G105" s="31"/>
      <c r="H105" s="31"/>
      <c r="I105" s="31"/>
      <c r="J105" s="31"/>
      <c r="K105" s="48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</row>
    <row r="106" spans="1:30" s="35" customFormat="1" ht="16.5" customHeight="1">
      <c r="A106" s="30"/>
      <c r="B106" s="31"/>
      <c r="C106" s="31"/>
      <c r="D106" s="243" t="str">
        <f>D7</f>
        <v>Rekonštrukcia oporného múra Fábryho ulica</v>
      </c>
      <c r="E106" s="244"/>
      <c r="F106" s="244"/>
      <c r="G106" s="244"/>
      <c r="H106" s="31"/>
      <c r="I106" s="31"/>
      <c r="J106" s="31"/>
      <c r="K106" s="48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</row>
    <row r="107" spans="1:30" s="35" customFormat="1" ht="12" customHeight="1">
      <c r="A107" s="30"/>
      <c r="B107" s="26" t="s">
        <v>195</v>
      </c>
      <c r="C107" s="31"/>
      <c r="D107" s="31"/>
      <c r="E107" s="31"/>
      <c r="F107" s="31"/>
      <c r="G107" s="31"/>
      <c r="H107" s="31"/>
      <c r="I107" s="31"/>
      <c r="J107" s="31"/>
      <c r="K107" s="48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</row>
    <row r="108" spans="1:30" s="35" customFormat="1" ht="16.5" customHeight="1">
      <c r="A108" s="30"/>
      <c r="B108" s="31"/>
      <c r="C108" s="31"/>
      <c r="D108" s="232" t="str">
        <f>D9</f>
        <v>2 - Vedľajsie rozpočtové náklady</v>
      </c>
      <c r="E108" s="242"/>
      <c r="F108" s="242"/>
      <c r="G108" s="242"/>
      <c r="H108" s="31"/>
      <c r="I108" s="31"/>
      <c r="J108" s="31"/>
      <c r="K108" s="48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</row>
    <row r="109" spans="1:30" s="35" customFormat="1" ht="6.95" customHeight="1">
      <c r="A109" s="30"/>
      <c r="B109" s="31"/>
      <c r="C109" s="31"/>
      <c r="D109" s="31"/>
      <c r="E109" s="31"/>
      <c r="F109" s="31"/>
      <c r="G109" s="31"/>
      <c r="H109" s="31"/>
      <c r="I109" s="31"/>
      <c r="J109" s="31"/>
      <c r="K109" s="48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</row>
    <row r="110" spans="1:30" s="35" customFormat="1" ht="12" customHeight="1">
      <c r="A110" s="30"/>
      <c r="B110" s="26" t="s">
        <v>132</v>
      </c>
      <c r="C110" s="31"/>
      <c r="D110" s="31"/>
      <c r="E110" s="27" t="str">
        <f>E12</f>
        <v>Kráľovský Chlmec</v>
      </c>
      <c r="F110" s="31"/>
      <c r="G110" s="31"/>
      <c r="H110" s="26" t="s">
        <v>134</v>
      </c>
      <c r="I110" s="143"/>
      <c r="J110" s="31"/>
      <c r="K110" s="48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</row>
    <row r="111" spans="1:30" s="35" customFormat="1" ht="6.95" customHeight="1">
      <c r="A111" s="30"/>
      <c r="B111" s="31"/>
      <c r="C111" s="31"/>
      <c r="D111" s="31"/>
      <c r="E111" s="31"/>
      <c r="F111" s="31"/>
      <c r="G111" s="31"/>
      <c r="H111" s="31"/>
      <c r="I111" s="31"/>
      <c r="J111" s="31"/>
      <c r="K111" s="48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</row>
    <row r="112" spans="1:30" s="35" customFormat="1" ht="15.2" customHeight="1">
      <c r="A112" s="30"/>
      <c r="B112" s="26" t="s">
        <v>135</v>
      </c>
      <c r="C112" s="31"/>
      <c r="D112" s="31"/>
      <c r="E112" s="27" t="str">
        <f>D15</f>
        <v>Mesto Kráľovský Chlmec</v>
      </c>
      <c r="F112" s="31"/>
      <c r="G112" s="31"/>
      <c r="H112" s="26" t="s">
        <v>142</v>
      </c>
      <c r="I112" s="144" t="str">
        <f>D21</f>
        <v xml:space="preserve"> </v>
      </c>
      <c r="J112" s="31"/>
      <c r="K112" s="48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</row>
    <row r="113" spans="1:64" s="35" customFormat="1" ht="15.2" customHeight="1">
      <c r="A113" s="30"/>
      <c r="B113" s="26" t="s">
        <v>139</v>
      </c>
      <c r="C113" s="31"/>
      <c r="D113" s="31"/>
      <c r="E113" s="27" t="str">
        <f>IF(D18="","",D18)</f>
        <v xml:space="preserve"> </v>
      </c>
      <c r="F113" s="31"/>
      <c r="G113" s="31"/>
      <c r="H113" s="26" t="s">
        <v>143</v>
      </c>
      <c r="I113" s="144" t="str">
        <f>D24</f>
        <v xml:space="preserve"> </v>
      </c>
      <c r="J113" s="31"/>
      <c r="K113" s="48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</row>
    <row r="114" spans="1:64" s="35" customFormat="1" ht="10.35" customHeight="1">
      <c r="A114" s="30"/>
      <c r="B114" s="31"/>
      <c r="C114" s="31"/>
      <c r="D114" s="31"/>
      <c r="E114" s="31"/>
      <c r="F114" s="31"/>
      <c r="G114" s="31"/>
      <c r="H114" s="31"/>
      <c r="I114" s="31"/>
      <c r="J114" s="31"/>
      <c r="K114" s="48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</row>
    <row r="115" spans="1:64" s="171" customFormat="1" ht="29.25" customHeight="1">
      <c r="A115" s="165"/>
      <c r="B115" s="166" t="s">
        <v>212</v>
      </c>
      <c r="C115" s="167" t="s">
        <v>170</v>
      </c>
      <c r="D115" s="167" t="s">
        <v>166</v>
      </c>
      <c r="E115" s="167" t="s">
        <v>167</v>
      </c>
      <c r="F115" s="167" t="s">
        <v>213</v>
      </c>
      <c r="G115" s="167" t="s">
        <v>214</v>
      </c>
      <c r="H115" s="167" t="s">
        <v>215</v>
      </c>
      <c r="I115" s="168" t="s">
        <v>199</v>
      </c>
      <c r="J115" s="169" t="s">
        <v>216</v>
      </c>
      <c r="K115" s="170"/>
      <c r="L115" s="73" t="s">
        <v>116</v>
      </c>
      <c r="M115" s="74" t="s">
        <v>149</v>
      </c>
      <c r="N115" s="74" t="s">
        <v>217</v>
      </c>
      <c r="O115" s="74" t="s">
        <v>218</v>
      </c>
      <c r="P115" s="74" t="s">
        <v>219</v>
      </c>
      <c r="Q115" s="74" t="s">
        <v>220</v>
      </c>
      <c r="R115" s="74" t="s">
        <v>221</v>
      </c>
      <c r="S115" s="75" t="s">
        <v>222</v>
      </c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64"/>
    </row>
    <row r="116" spans="1:64" s="35" customFormat="1" ht="22.9" customHeight="1">
      <c r="A116" s="30"/>
      <c r="B116" s="81" t="s">
        <v>200</v>
      </c>
      <c r="C116" s="31"/>
      <c r="D116" s="31"/>
      <c r="E116" s="31"/>
      <c r="F116" s="31"/>
      <c r="G116" s="31"/>
      <c r="H116" s="31"/>
      <c r="I116" s="172">
        <f>BJ116</f>
        <v>0</v>
      </c>
      <c r="J116" s="31"/>
      <c r="K116" s="34"/>
      <c r="L116" s="76"/>
      <c r="M116" s="173"/>
      <c r="N116" s="77"/>
      <c r="O116" s="174">
        <f>SUM(O117:O121)</f>
        <v>0</v>
      </c>
      <c r="P116" s="77"/>
      <c r="Q116" s="174">
        <f>SUM(Q117:Q121)</f>
        <v>0</v>
      </c>
      <c r="R116" s="77"/>
      <c r="S116" s="175">
        <f>SUM(S117:S121)</f>
        <v>0</v>
      </c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S116" s="16" t="s">
        <v>27</v>
      </c>
      <c r="AT116" s="16" t="s">
        <v>201</v>
      </c>
      <c r="BJ116" s="176">
        <f>SUM(BJ117:BJ121)</f>
        <v>0</v>
      </c>
    </row>
    <row r="117" spans="1:64" s="35" customFormat="1" ht="24.2" customHeight="1">
      <c r="A117" s="30"/>
      <c r="B117" s="1" t="s">
        <v>0</v>
      </c>
      <c r="C117" s="1" t="s">
        <v>1</v>
      </c>
      <c r="D117" s="2" t="s">
        <v>254</v>
      </c>
      <c r="E117" s="3" t="s">
        <v>255</v>
      </c>
      <c r="F117" s="4" t="s">
        <v>256</v>
      </c>
      <c r="G117" s="5">
        <v>1</v>
      </c>
      <c r="H117" s="189"/>
      <c r="I117" s="189">
        <f>ROUND(H117*G117,2)</f>
        <v>0</v>
      </c>
      <c r="J117" s="190"/>
      <c r="K117" s="34"/>
      <c r="L117" s="191" t="s">
        <v>116</v>
      </c>
      <c r="M117" s="192" t="s">
        <v>151</v>
      </c>
      <c r="N117" s="193">
        <v>0</v>
      </c>
      <c r="O117" s="193">
        <f>N117*G117</f>
        <v>0</v>
      </c>
      <c r="P117" s="193">
        <v>0</v>
      </c>
      <c r="Q117" s="193">
        <f>P117*G117</f>
        <v>0</v>
      </c>
      <c r="R117" s="193">
        <v>0</v>
      </c>
      <c r="S117" s="194">
        <f>R117*G117</f>
        <v>0</v>
      </c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Q117" s="195" t="s">
        <v>11</v>
      </c>
      <c r="AS117" s="195" t="s">
        <v>1</v>
      </c>
      <c r="AT117" s="195" t="s">
        <v>184</v>
      </c>
      <c r="AX117" s="16" t="s">
        <v>225</v>
      </c>
      <c r="BD117" s="196">
        <f>IF(M117="základná",I117,0)</f>
        <v>0</v>
      </c>
      <c r="BE117" s="196">
        <f>IF(M117="znížená",I117,0)</f>
        <v>0</v>
      </c>
      <c r="BF117" s="196">
        <f>IF(M117="zákl. prenesená",I117,0)</f>
        <v>0</v>
      </c>
      <c r="BG117" s="196">
        <f>IF(M117="zníž. prenesená",I117,0)</f>
        <v>0</v>
      </c>
      <c r="BH117" s="196">
        <f>IF(M117="nulová",I117,0)</f>
        <v>0</v>
      </c>
      <c r="BI117" s="16" t="s">
        <v>5</v>
      </c>
      <c r="BJ117" s="196">
        <f>ROUND(H117*G117,2)</f>
        <v>0</v>
      </c>
      <c r="BK117" s="16" t="s">
        <v>11</v>
      </c>
      <c r="BL117" s="195" t="s">
        <v>257</v>
      </c>
    </row>
    <row r="118" spans="1:64" s="35" customFormat="1" ht="62.65" customHeight="1">
      <c r="A118" s="30"/>
      <c r="B118" s="1" t="s">
        <v>5</v>
      </c>
      <c r="C118" s="1" t="s">
        <v>1</v>
      </c>
      <c r="D118" s="2" t="s">
        <v>245</v>
      </c>
      <c r="E118" s="3" t="s">
        <v>258</v>
      </c>
      <c r="F118" s="4" t="s">
        <v>256</v>
      </c>
      <c r="G118" s="5">
        <v>1</v>
      </c>
      <c r="H118" s="189"/>
      <c r="I118" s="189">
        <f>ROUND(H118*G118,2)</f>
        <v>0</v>
      </c>
      <c r="J118" s="190"/>
      <c r="K118" s="34"/>
      <c r="L118" s="191" t="s">
        <v>116</v>
      </c>
      <c r="M118" s="192" t="s">
        <v>151</v>
      </c>
      <c r="N118" s="193">
        <v>0</v>
      </c>
      <c r="O118" s="193">
        <f>N118*G118</f>
        <v>0</v>
      </c>
      <c r="P118" s="193">
        <v>0</v>
      </c>
      <c r="Q118" s="193">
        <f>P118*G118</f>
        <v>0</v>
      </c>
      <c r="R118" s="193">
        <v>0</v>
      </c>
      <c r="S118" s="194">
        <f>R118*G118</f>
        <v>0</v>
      </c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Q118" s="195" t="s">
        <v>11</v>
      </c>
      <c r="AS118" s="195" t="s">
        <v>1</v>
      </c>
      <c r="AT118" s="195" t="s">
        <v>184</v>
      </c>
      <c r="AX118" s="16" t="s">
        <v>225</v>
      </c>
      <c r="BD118" s="196">
        <f>IF(M118="základná",I118,0)</f>
        <v>0</v>
      </c>
      <c r="BE118" s="196">
        <f>IF(M118="znížená",I118,0)</f>
        <v>0</v>
      </c>
      <c r="BF118" s="196">
        <f>IF(M118="zákl. prenesená",I118,0)</f>
        <v>0</v>
      </c>
      <c r="BG118" s="196">
        <f>IF(M118="zníž. prenesená",I118,0)</f>
        <v>0</v>
      </c>
      <c r="BH118" s="196">
        <f>IF(M118="nulová",I118,0)</f>
        <v>0</v>
      </c>
      <c r="BI118" s="16" t="s">
        <v>5</v>
      </c>
      <c r="BJ118" s="196">
        <f>ROUND(H118*G118,2)</f>
        <v>0</v>
      </c>
      <c r="BK118" s="16" t="s">
        <v>11</v>
      </c>
      <c r="BL118" s="195" t="s">
        <v>259</v>
      </c>
    </row>
    <row r="119" spans="1:64" s="35" customFormat="1" ht="37.9" customHeight="1">
      <c r="A119" s="30"/>
      <c r="B119" s="1" t="s">
        <v>8</v>
      </c>
      <c r="C119" s="1" t="s">
        <v>1</v>
      </c>
      <c r="D119" s="2" t="s">
        <v>260</v>
      </c>
      <c r="E119" s="3" t="s">
        <v>261</v>
      </c>
      <c r="F119" s="4" t="s">
        <v>256</v>
      </c>
      <c r="G119" s="5">
        <v>1</v>
      </c>
      <c r="H119" s="189"/>
      <c r="I119" s="189">
        <f>ROUND(H119*G119,2)</f>
        <v>0</v>
      </c>
      <c r="J119" s="190"/>
      <c r="K119" s="34"/>
      <c r="L119" s="191" t="s">
        <v>116</v>
      </c>
      <c r="M119" s="192" t="s">
        <v>151</v>
      </c>
      <c r="N119" s="193">
        <v>0</v>
      </c>
      <c r="O119" s="193">
        <f>N119*G119</f>
        <v>0</v>
      </c>
      <c r="P119" s="193">
        <v>0</v>
      </c>
      <c r="Q119" s="193">
        <f>P119*G119</f>
        <v>0</v>
      </c>
      <c r="R119" s="193">
        <v>0</v>
      </c>
      <c r="S119" s="194">
        <f>R119*G119</f>
        <v>0</v>
      </c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Q119" s="195" t="s">
        <v>11</v>
      </c>
      <c r="AS119" s="195" t="s">
        <v>1</v>
      </c>
      <c r="AT119" s="195" t="s">
        <v>184</v>
      </c>
      <c r="AX119" s="16" t="s">
        <v>225</v>
      </c>
      <c r="BD119" s="196">
        <f>IF(M119="základná",I119,0)</f>
        <v>0</v>
      </c>
      <c r="BE119" s="196">
        <f>IF(M119="znížená",I119,0)</f>
        <v>0</v>
      </c>
      <c r="BF119" s="196">
        <f>IF(M119="zákl. prenesená",I119,0)</f>
        <v>0</v>
      </c>
      <c r="BG119" s="196">
        <f>IF(M119="zníž. prenesená",I119,0)</f>
        <v>0</v>
      </c>
      <c r="BH119" s="196">
        <f>IF(M119="nulová",I119,0)</f>
        <v>0</v>
      </c>
      <c r="BI119" s="16" t="s">
        <v>5</v>
      </c>
      <c r="BJ119" s="196">
        <f>ROUND(H119*G119,2)</f>
        <v>0</v>
      </c>
      <c r="BK119" s="16" t="s">
        <v>11</v>
      </c>
      <c r="BL119" s="195" t="s">
        <v>262</v>
      </c>
    </row>
    <row r="120" spans="1:64" s="35" customFormat="1" ht="49.15" customHeight="1">
      <c r="A120" s="30"/>
      <c r="B120" s="1" t="s">
        <v>11</v>
      </c>
      <c r="C120" s="1" t="s">
        <v>1</v>
      </c>
      <c r="D120" s="2" t="s">
        <v>263</v>
      </c>
      <c r="E120" s="3" t="s">
        <v>264</v>
      </c>
      <c r="F120" s="4" t="s">
        <v>256</v>
      </c>
      <c r="G120" s="5">
        <v>1</v>
      </c>
      <c r="H120" s="189"/>
      <c r="I120" s="189">
        <f>ROUND(H120*G120,2)</f>
        <v>0</v>
      </c>
      <c r="J120" s="190"/>
      <c r="K120" s="34"/>
      <c r="L120" s="191" t="s">
        <v>116</v>
      </c>
      <c r="M120" s="192" t="s">
        <v>151</v>
      </c>
      <c r="N120" s="193">
        <v>0</v>
      </c>
      <c r="O120" s="193">
        <f>N120*G120</f>
        <v>0</v>
      </c>
      <c r="P120" s="193">
        <v>0</v>
      </c>
      <c r="Q120" s="193">
        <f>P120*G120</f>
        <v>0</v>
      </c>
      <c r="R120" s="193">
        <v>0</v>
      </c>
      <c r="S120" s="194">
        <f>R120*G120</f>
        <v>0</v>
      </c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Q120" s="195" t="s">
        <v>11</v>
      </c>
      <c r="AS120" s="195" t="s">
        <v>1</v>
      </c>
      <c r="AT120" s="195" t="s">
        <v>184</v>
      </c>
      <c r="AX120" s="16" t="s">
        <v>225</v>
      </c>
      <c r="BD120" s="196">
        <f>IF(M120="základná",I120,0)</f>
        <v>0</v>
      </c>
      <c r="BE120" s="196">
        <f>IF(M120="znížená",I120,0)</f>
        <v>0</v>
      </c>
      <c r="BF120" s="196">
        <f>IF(M120="zákl. prenesená",I120,0)</f>
        <v>0</v>
      </c>
      <c r="BG120" s="196">
        <f>IF(M120="zníž. prenesená",I120,0)</f>
        <v>0</v>
      </c>
      <c r="BH120" s="196">
        <f>IF(M120="nulová",I120,0)</f>
        <v>0</v>
      </c>
      <c r="BI120" s="16" t="s">
        <v>5</v>
      </c>
      <c r="BJ120" s="196">
        <f>ROUND(H120*G120,2)</f>
        <v>0</v>
      </c>
      <c r="BK120" s="16" t="s">
        <v>11</v>
      </c>
      <c r="BL120" s="195" t="s">
        <v>265</v>
      </c>
    </row>
    <row r="121" spans="1:64" s="35" customFormat="1" ht="24.2" customHeight="1">
      <c r="A121" s="30"/>
      <c r="B121" s="1" t="s">
        <v>14</v>
      </c>
      <c r="C121" s="1" t="s">
        <v>1</v>
      </c>
      <c r="D121" s="2" t="s">
        <v>266</v>
      </c>
      <c r="E121" s="3" t="s">
        <v>267</v>
      </c>
      <c r="F121" s="4" t="s">
        <v>256</v>
      </c>
      <c r="G121" s="5">
        <v>1</v>
      </c>
      <c r="H121" s="189"/>
      <c r="I121" s="189">
        <f>ROUND(H121*G121,2)</f>
        <v>0</v>
      </c>
      <c r="J121" s="190"/>
      <c r="K121" s="34"/>
      <c r="L121" s="202" t="s">
        <v>116</v>
      </c>
      <c r="M121" s="203" t="s">
        <v>151</v>
      </c>
      <c r="N121" s="204">
        <v>0</v>
      </c>
      <c r="O121" s="204">
        <f>N121*G121</f>
        <v>0</v>
      </c>
      <c r="P121" s="204">
        <v>0</v>
      </c>
      <c r="Q121" s="204">
        <f>P121*G121</f>
        <v>0</v>
      </c>
      <c r="R121" s="204">
        <v>0</v>
      </c>
      <c r="S121" s="205">
        <f>R121*G121</f>
        <v>0</v>
      </c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Q121" s="195" t="s">
        <v>11</v>
      </c>
      <c r="AS121" s="195" t="s">
        <v>1</v>
      </c>
      <c r="AT121" s="195" t="s">
        <v>184</v>
      </c>
      <c r="AX121" s="16" t="s">
        <v>225</v>
      </c>
      <c r="BD121" s="196">
        <f>IF(M121="základná",I121,0)</f>
        <v>0</v>
      </c>
      <c r="BE121" s="196">
        <f>IF(M121="znížená",I121,0)</f>
        <v>0</v>
      </c>
      <c r="BF121" s="196">
        <f>IF(M121="zákl. prenesená",I121,0)</f>
        <v>0</v>
      </c>
      <c r="BG121" s="196">
        <f>IF(M121="zníž. prenesená",I121,0)</f>
        <v>0</v>
      </c>
      <c r="BH121" s="196">
        <f>IF(M121="nulová",I121,0)</f>
        <v>0</v>
      </c>
      <c r="BI121" s="16" t="s">
        <v>5</v>
      </c>
      <c r="BJ121" s="196">
        <f>ROUND(H121*G121,2)</f>
        <v>0</v>
      </c>
      <c r="BK121" s="16" t="s">
        <v>11</v>
      </c>
      <c r="BL121" s="195" t="s">
        <v>268</v>
      </c>
    </row>
    <row r="122" spans="1:64" s="35" customFormat="1" ht="6.95" customHeight="1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34"/>
      <c r="L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</row>
  </sheetData>
  <mergeCells count="9">
    <mergeCell ref="D87:G87"/>
    <mergeCell ref="D106:G106"/>
    <mergeCell ref="D108:G108"/>
    <mergeCell ref="K2:U2"/>
    <mergeCell ref="D7:G7"/>
    <mergeCell ref="D9:G9"/>
    <mergeCell ref="D18:G18"/>
    <mergeCell ref="D27:G27"/>
    <mergeCell ref="D85:G85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BALOGH Csaba</dc:creator>
  <cp:lastModifiedBy>KOŠLABOVÁ Martina</cp:lastModifiedBy>
  <cp:lastPrinted>2021-07-06T13:05:40Z</cp:lastPrinted>
  <dcterms:created xsi:type="dcterms:W3CDTF">2020-12-01T15:21:39Z</dcterms:created>
  <dcterms:modified xsi:type="dcterms:W3CDTF">2021-07-06T13:06:53Z</dcterms:modified>
</cp:coreProperties>
</file>