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4\"/>
    </mc:Choice>
  </mc:AlternateContent>
  <xr:revisionPtr revIDLastSave="0" documentId="13_ncr:1_{45B604B6-C07F-499F-9FBD-020C64626B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ozpočet 2024" sheetId="2" r:id="rId1"/>
    <sheet name="Príloha 2024" sheetId="1" r:id="rId2"/>
    <sheet name="Príloha_2012_1" sheetId="5" state="hidden" r:id="rId3"/>
    <sheet name="Hárok1" sheetId="6" state="hidden" r:id="rId4"/>
    <sheet name="Hárok2" sheetId="7" state="hidden" r:id="rId5"/>
  </sheets>
  <calcPr calcId="191029" iterateCount="1"/>
</workbook>
</file>

<file path=xl/calcChain.xml><?xml version="1.0" encoding="utf-8"?>
<calcChain xmlns="http://schemas.openxmlformats.org/spreadsheetml/2006/main">
  <c r="J447" i="2" l="1"/>
  <c r="J448" i="2"/>
  <c r="J449" i="2"/>
  <c r="J450" i="2"/>
  <c r="J451" i="2"/>
  <c r="J452" i="2"/>
  <c r="J453" i="2"/>
  <c r="J454" i="2"/>
  <c r="J455" i="2"/>
  <c r="J456" i="2"/>
  <c r="J457" i="2"/>
  <c r="J458" i="2"/>
  <c r="J459" i="2"/>
  <c r="L446" i="2"/>
  <c r="K446" i="2"/>
  <c r="J446" i="2"/>
  <c r="G43" i="2"/>
  <c r="H43" i="2"/>
  <c r="I43" i="2"/>
  <c r="J43" i="2"/>
  <c r="K43" i="2"/>
  <c r="L43" i="2"/>
  <c r="F43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39" i="2"/>
  <c r="L439" i="2"/>
  <c r="J440" i="2"/>
  <c r="J441" i="2"/>
  <c r="J442" i="2"/>
  <c r="J443" i="2"/>
  <c r="J444" i="2"/>
  <c r="J445" i="2"/>
  <c r="J439" i="2"/>
  <c r="G405" i="2"/>
  <c r="H405" i="2"/>
  <c r="I405" i="2"/>
  <c r="J405" i="2"/>
  <c r="K405" i="2"/>
  <c r="L405" i="2"/>
  <c r="F405" i="2"/>
  <c r="G377" i="2"/>
  <c r="H377" i="2"/>
  <c r="I377" i="2"/>
  <c r="J377" i="2"/>
  <c r="K377" i="2"/>
  <c r="L377" i="2"/>
  <c r="F377" i="2"/>
  <c r="L208" i="2"/>
  <c r="L209" i="2"/>
  <c r="L210" i="2"/>
  <c r="L211" i="2"/>
  <c r="K208" i="2"/>
  <c r="K209" i="2"/>
  <c r="K210" i="2"/>
  <c r="K211" i="2"/>
  <c r="L207" i="2"/>
  <c r="K207" i="2"/>
  <c r="G211" i="2"/>
  <c r="H211" i="2"/>
  <c r="I211" i="2"/>
  <c r="J211" i="2"/>
  <c r="F211" i="2"/>
  <c r="G206" i="2"/>
  <c r="H206" i="2"/>
  <c r="I206" i="2"/>
  <c r="J206" i="2"/>
  <c r="K206" i="2"/>
  <c r="L206" i="2"/>
  <c r="F206" i="2"/>
  <c r="H203" i="2"/>
  <c r="H204" i="2"/>
  <c r="H205" i="2"/>
  <c r="L131" i="2"/>
  <c r="L132" i="2"/>
  <c r="L133" i="2"/>
  <c r="L134" i="2"/>
  <c r="K131" i="2"/>
  <c r="K132" i="2"/>
  <c r="K133" i="2"/>
  <c r="K134" i="2"/>
  <c r="G134" i="2"/>
  <c r="H134" i="2"/>
  <c r="I134" i="2"/>
  <c r="J134" i="2"/>
  <c r="F134" i="2"/>
  <c r="J846" i="1" l="1"/>
  <c r="G251" i="2" l="1"/>
  <c r="H251" i="2"/>
  <c r="I251" i="2"/>
  <c r="J251" i="2"/>
  <c r="K251" i="2"/>
  <c r="L251" i="2"/>
  <c r="F251" i="2"/>
  <c r="G250" i="2"/>
  <c r="G740" i="1"/>
  <c r="H740" i="1"/>
  <c r="H250" i="2" s="1"/>
  <c r="I740" i="1"/>
  <c r="I250" i="2" s="1"/>
  <c r="J740" i="1"/>
  <c r="J250" i="2" s="1"/>
  <c r="K740" i="1"/>
  <c r="K250" i="2" s="1"/>
  <c r="L740" i="1"/>
  <c r="L250" i="2" s="1"/>
  <c r="F740" i="1"/>
  <c r="F250" i="2" s="1"/>
  <c r="J704" i="1" l="1"/>
  <c r="K469" i="2" l="1"/>
  <c r="L469" i="2"/>
  <c r="K477" i="2"/>
  <c r="L477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" i="2"/>
  <c r="L7" i="2"/>
  <c r="J432" i="2"/>
  <c r="J433" i="2"/>
  <c r="J434" i="2"/>
  <c r="J435" i="2"/>
  <c r="J436" i="2"/>
  <c r="J437" i="2"/>
  <c r="J424" i="2"/>
  <c r="J425" i="2"/>
  <c r="J426" i="2"/>
  <c r="J427" i="2"/>
  <c r="J428" i="2"/>
  <c r="J429" i="2"/>
  <c r="J430" i="2"/>
  <c r="J412" i="2"/>
  <c r="J413" i="2"/>
  <c r="J414" i="2"/>
  <c r="J415" i="2"/>
  <c r="J417" i="2"/>
  <c r="J418" i="2"/>
  <c r="J419" i="2"/>
  <c r="J420" i="2"/>
  <c r="J421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6" i="2"/>
  <c r="J407" i="2"/>
  <c r="J408" i="2"/>
  <c r="J409" i="2"/>
  <c r="J383" i="2"/>
  <c r="J384" i="2"/>
  <c r="J385" i="2"/>
  <c r="J386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8" i="2"/>
  <c r="J380" i="2"/>
  <c r="J381" i="2"/>
  <c r="J379" i="2"/>
  <c r="J353" i="2"/>
  <c r="J352" i="2"/>
  <c r="J351" i="2"/>
  <c r="J350" i="2"/>
  <c r="J477" i="2"/>
  <c r="J469" i="2"/>
  <c r="G235" i="2"/>
  <c r="H235" i="2"/>
  <c r="I235" i="2"/>
  <c r="J235" i="2"/>
  <c r="K235" i="2"/>
  <c r="L235" i="2"/>
  <c r="F235" i="2"/>
  <c r="J88" i="2"/>
  <c r="J89" i="2"/>
  <c r="J100" i="2"/>
  <c r="J102" i="2"/>
  <c r="J103" i="2"/>
  <c r="J104" i="2"/>
  <c r="J105" i="2"/>
  <c r="J107" i="2"/>
  <c r="J109" i="2"/>
  <c r="J110" i="2"/>
  <c r="J112" i="2"/>
  <c r="J113" i="2"/>
  <c r="J114" i="2"/>
  <c r="J115" i="2"/>
  <c r="J117" i="2"/>
  <c r="J118" i="2"/>
  <c r="J122" i="2"/>
  <c r="J123" i="2"/>
  <c r="J124" i="2"/>
  <c r="J125" i="2"/>
  <c r="J127" i="2"/>
  <c r="J128" i="2"/>
  <c r="J129" i="2"/>
  <c r="J131" i="2"/>
  <c r="J132" i="2"/>
  <c r="J133" i="2"/>
  <c r="J138" i="2"/>
  <c r="J139" i="2"/>
  <c r="J140" i="2"/>
  <c r="J142" i="2"/>
  <c r="J144" i="2"/>
  <c r="J146" i="2"/>
  <c r="J147" i="2"/>
  <c r="J150" i="2"/>
  <c r="J152" i="2"/>
  <c r="J153" i="2"/>
  <c r="J158" i="2"/>
  <c r="J160" i="2"/>
  <c r="J167" i="2"/>
  <c r="J168" i="2"/>
  <c r="J171" i="2"/>
  <c r="J172" i="2"/>
  <c r="J175" i="2"/>
  <c r="J177" i="2"/>
  <c r="J178" i="2"/>
  <c r="J179" i="2"/>
  <c r="J181" i="2"/>
  <c r="J182" i="2"/>
  <c r="J183" i="2"/>
  <c r="J185" i="2"/>
  <c r="J186" i="2"/>
  <c r="J187" i="2"/>
  <c r="J189" i="2"/>
  <c r="J190" i="2"/>
  <c r="J191" i="2"/>
  <c r="J192" i="2"/>
  <c r="J193" i="2"/>
  <c r="J195" i="2"/>
  <c r="J196" i="2"/>
  <c r="J197" i="2"/>
  <c r="J199" i="2"/>
  <c r="J200" i="2"/>
  <c r="J201" i="2"/>
  <c r="J203" i="2"/>
  <c r="J204" i="2"/>
  <c r="J205" i="2"/>
  <c r="J208" i="2"/>
  <c r="J209" i="2"/>
  <c r="J210" i="2"/>
  <c r="J213" i="2"/>
  <c r="J214" i="2"/>
  <c r="J215" i="2"/>
  <c r="J216" i="2"/>
  <c r="J219" i="2"/>
  <c r="J220" i="2"/>
  <c r="J221" i="2"/>
  <c r="J222" i="2"/>
  <c r="J223" i="2"/>
  <c r="J224" i="2"/>
  <c r="J225" i="2"/>
  <c r="J226" i="2"/>
  <c r="J227" i="2"/>
  <c r="J229" i="2"/>
  <c r="J232" i="2"/>
  <c r="J233" i="2"/>
  <c r="J234" i="2"/>
  <c r="J236" i="2"/>
  <c r="J237" i="2"/>
  <c r="J238" i="2"/>
  <c r="J239" i="2"/>
  <c r="J240" i="2"/>
  <c r="J243" i="2"/>
  <c r="J244" i="2"/>
  <c r="J245" i="2"/>
  <c r="J246" i="2"/>
  <c r="J247" i="2"/>
  <c r="J248" i="2"/>
  <c r="J249" i="2"/>
  <c r="J253" i="2"/>
  <c r="J255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70" i="2"/>
  <c r="J271" i="2"/>
  <c r="J272" i="2"/>
  <c r="J273" i="2"/>
  <c r="J274" i="2"/>
  <c r="J276" i="2"/>
  <c r="J277" i="2"/>
  <c r="J278" i="2"/>
  <c r="J280" i="2"/>
  <c r="J282" i="2"/>
  <c r="J283" i="2"/>
  <c r="J284" i="2"/>
  <c r="J285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6" i="2"/>
  <c r="J308" i="2"/>
  <c r="J310" i="2"/>
  <c r="J311" i="2"/>
  <c r="J312" i="2"/>
  <c r="J313" i="2"/>
  <c r="J314" i="2"/>
  <c r="J315" i="2"/>
  <c r="J316" i="2"/>
  <c r="J317" i="2"/>
  <c r="J318" i="2"/>
  <c r="J319" i="2"/>
  <c r="J320" i="2"/>
  <c r="J322" i="2"/>
  <c r="J323" i="2"/>
  <c r="J324" i="2"/>
  <c r="J325" i="2"/>
  <c r="J326" i="2"/>
  <c r="J327" i="2"/>
  <c r="J328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4" i="2"/>
  <c r="J34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" i="2"/>
  <c r="I469" i="2"/>
  <c r="I477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40" i="2"/>
  <c r="I441" i="2"/>
  <c r="I442" i="2"/>
  <c r="I443" i="2"/>
  <c r="I444" i="2"/>
  <c r="I445" i="2"/>
  <c r="I424" i="2"/>
  <c r="I425" i="2"/>
  <c r="I426" i="2"/>
  <c r="I427" i="2"/>
  <c r="I428" i="2"/>
  <c r="I429" i="2"/>
  <c r="I430" i="2"/>
  <c r="I432" i="2"/>
  <c r="I433" i="2"/>
  <c r="I434" i="2"/>
  <c r="I435" i="2"/>
  <c r="I436" i="2"/>
  <c r="I437" i="2"/>
  <c r="I412" i="2"/>
  <c r="I413" i="2"/>
  <c r="I414" i="2"/>
  <c r="I415" i="2"/>
  <c r="I417" i="2"/>
  <c r="I418" i="2"/>
  <c r="I419" i="2"/>
  <c r="I420" i="2"/>
  <c r="I421" i="2"/>
  <c r="I350" i="2"/>
  <c r="I351" i="2"/>
  <c r="I352" i="2"/>
  <c r="I353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8" i="2"/>
  <c r="I380" i="2"/>
  <c r="I381" i="2"/>
  <c r="I379" i="2"/>
  <c r="I383" i="2"/>
  <c r="I384" i="2"/>
  <c r="I385" i="2"/>
  <c r="I386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6" i="2"/>
  <c r="I407" i="2"/>
  <c r="I408" i="2"/>
  <c r="I409" i="2"/>
  <c r="I243" i="2"/>
  <c r="I244" i="2"/>
  <c r="I245" i="2"/>
  <c r="I246" i="2"/>
  <c r="I247" i="2"/>
  <c r="I248" i="2"/>
  <c r="I249" i="2"/>
  <c r="I253" i="2"/>
  <c r="I255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70" i="2"/>
  <c r="I271" i="2"/>
  <c r="I272" i="2"/>
  <c r="I273" i="2"/>
  <c r="I274" i="2"/>
  <c r="I276" i="2"/>
  <c r="I277" i="2"/>
  <c r="I278" i="2"/>
  <c r="I280" i="2"/>
  <c r="I282" i="2"/>
  <c r="I283" i="2"/>
  <c r="I284" i="2"/>
  <c r="I285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6" i="2"/>
  <c r="I308" i="2"/>
  <c r="I310" i="2"/>
  <c r="I311" i="2"/>
  <c r="I312" i="2"/>
  <c r="I313" i="2"/>
  <c r="I314" i="2"/>
  <c r="I315" i="2"/>
  <c r="I316" i="2"/>
  <c r="I317" i="2"/>
  <c r="I318" i="2"/>
  <c r="I319" i="2"/>
  <c r="I320" i="2"/>
  <c r="I322" i="2"/>
  <c r="I323" i="2"/>
  <c r="I324" i="2"/>
  <c r="I325" i="2"/>
  <c r="I326" i="2"/>
  <c r="I327" i="2"/>
  <c r="I328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4" i="2"/>
  <c r="I346" i="2"/>
  <c r="I232" i="2"/>
  <c r="I233" i="2"/>
  <c r="I234" i="2"/>
  <c r="I236" i="2"/>
  <c r="I237" i="2"/>
  <c r="I238" i="2"/>
  <c r="I239" i="2"/>
  <c r="I240" i="2"/>
  <c r="I229" i="2"/>
  <c r="I219" i="2"/>
  <c r="I220" i="2"/>
  <c r="I221" i="2"/>
  <c r="I222" i="2"/>
  <c r="I223" i="2"/>
  <c r="I224" i="2"/>
  <c r="I225" i="2"/>
  <c r="I226" i="2"/>
  <c r="I227" i="2"/>
  <c r="I213" i="2"/>
  <c r="I214" i="2"/>
  <c r="I215" i="2"/>
  <c r="I216" i="2"/>
  <c r="I175" i="2"/>
  <c r="I177" i="2"/>
  <c r="I178" i="2"/>
  <c r="I179" i="2"/>
  <c r="I181" i="2"/>
  <c r="I182" i="2"/>
  <c r="I183" i="2"/>
  <c r="I185" i="2"/>
  <c r="I186" i="2"/>
  <c r="I187" i="2"/>
  <c r="I189" i="2"/>
  <c r="I190" i="2"/>
  <c r="I191" i="2"/>
  <c r="I192" i="2"/>
  <c r="I193" i="2"/>
  <c r="I195" i="2"/>
  <c r="I196" i="2"/>
  <c r="I197" i="2"/>
  <c r="I199" i="2"/>
  <c r="I200" i="2"/>
  <c r="I201" i="2"/>
  <c r="I203" i="2"/>
  <c r="I204" i="2"/>
  <c r="I205" i="2"/>
  <c r="I208" i="2"/>
  <c r="I209" i="2"/>
  <c r="I210" i="2"/>
  <c r="I171" i="2"/>
  <c r="I172" i="2"/>
  <c r="I167" i="2"/>
  <c r="I168" i="2"/>
  <c r="I160" i="2"/>
  <c r="I158" i="2"/>
  <c r="I152" i="2"/>
  <c r="I153" i="2"/>
  <c r="I150" i="2"/>
  <c r="I146" i="2"/>
  <c r="I147" i="2"/>
  <c r="I144" i="2"/>
  <c r="I142" i="2"/>
  <c r="I138" i="2"/>
  <c r="I139" i="2"/>
  <c r="I140" i="2"/>
  <c r="I131" i="2"/>
  <c r="I132" i="2"/>
  <c r="I133" i="2"/>
  <c r="I122" i="2"/>
  <c r="I123" i="2"/>
  <c r="I124" i="2"/>
  <c r="I125" i="2"/>
  <c r="I127" i="2"/>
  <c r="I128" i="2"/>
  <c r="I129" i="2"/>
  <c r="I117" i="2"/>
  <c r="I118" i="2"/>
  <c r="I112" i="2"/>
  <c r="I113" i="2"/>
  <c r="I114" i="2"/>
  <c r="I115" i="2"/>
  <c r="I109" i="2"/>
  <c r="I110" i="2"/>
  <c r="I107" i="2"/>
  <c r="I102" i="2"/>
  <c r="I103" i="2"/>
  <c r="I104" i="2"/>
  <c r="I105" i="2"/>
  <c r="I100" i="2"/>
  <c r="I88" i="2"/>
  <c r="I89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" i="2"/>
  <c r="K18" i="2" l="1"/>
  <c r="L18" i="2"/>
  <c r="J18" i="2"/>
  <c r="I18" i="2"/>
  <c r="I87" i="2"/>
  <c r="J87" i="2"/>
  <c r="G50" i="2"/>
  <c r="H50" i="2"/>
  <c r="F50" i="2"/>
  <c r="G49" i="2"/>
  <c r="H49" i="2"/>
  <c r="F49" i="2"/>
  <c r="H469" i="2"/>
  <c r="H477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40" i="2"/>
  <c r="H441" i="2"/>
  <c r="H442" i="2"/>
  <c r="H443" i="2"/>
  <c r="H444" i="2"/>
  <c r="H445" i="2"/>
  <c r="H424" i="2"/>
  <c r="H425" i="2"/>
  <c r="H426" i="2"/>
  <c r="H427" i="2"/>
  <c r="H428" i="2"/>
  <c r="H429" i="2"/>
  <c r="H430" i="2"/>
  <c r="H432" i="2"/>
  <c r="H433" i="2"/>
  <c r="H434" i="2"/>
  <c r="H435" i="2"/>
  <c r="H436" i="2"/>
  <c r="H437" i="2"/>
  <c r="H412" i="2"/>
  <c r="H413" i="2"/>
  <c r="H414" i="2"/>
  <c r="H415" i="2"/>
  <c r="H417" i="2"/>
  <c r="H418" i="2"/>
  <c r="H419" i="2"/>
  <c r="H420" i="2"/>
  <c r="H421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6" i="2"/>
  <c r="H407" i="2"/>
  <c r="H408" i="2"/>
  <c r="H409" i="2"/>
  <c r="H383" i="2"/>
  <c r="H384" i="2"/>
  <c r="H385" i="2"/>
  <c r="H386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8" i="2"/>
  <c r="H380" i="2"/>
  <c r="H381" i="2"/>
  <c r="H379" i="2"/>
  <c r="H350" i="2"/>
  <c r="H351" i="2"/>
  <c r="H352" i="2"/>
  <c r="H353" i="2"/>
  <c r="H243" i="2"/>
  <c r="H244" i="2"/>
  <c r="H245" i="2"/>
  <c r="H246" i="2"/>
  <c r="H247" i="2"/>
  <c r="H248" i="2"/>
  <c r="H249" i="2"/>
  <c r="H253" i="2"/>
  <c r="H255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70" i="2"/>
  <c r="H271" i="2"/>
  <c r="H272" i="2"/>
  <c r="H273" i="2"/>
  <c r="H274" i="2"/>
  <c r="H276" i="2"/>
  <c r="H277" i="2"/>
  <c r="H278" i="2"/>
  <c r="H280" i="2"/>
  <c r="H282" i="2"/>
  <c r="H283" i="2"/>
  <c r="H284" i="2"/>
  <c r="H285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6" i="2"/>
  <c r="H308" i="2"/>
  <c r="H310" i="2"/>
  <c r="H311" i="2"/>
  <c r="H312" i="2"/>
  <c r="H313" i="2"/>
  <c r="H314" i="2"/>
  <c r="H315" i="2"/>
  <c r="H316" i="2"/>
  <c r="H317" i="2"/>
  <c r="H318" i="2"/>
  <c r="H319" i="2"/>
  <c r="H320" i="2"/>
  <c r="H322" i="2"/>
  <c r="H323" i="2"/>
  <c r="H324" i="2"/>
  <c r="H325" i="2"/>
  <c r="H326" i="2"/>
  <c r="H327" i="2"/>
  <c r="H328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4" i="2"/>
  <c r="H346" i="2"/>
  <c r="H232" i="2"/>
  <c r="H233" i="2"/>
  <c r="H234" i="2"/>
  <c r="H236" i="2"/>
  <c r="H237" i="2"/>
  <c r="H238" i="2"/>
  <c r="H239" i="2"/>
  <c r="H240" i="2"/>
  <c r="H229" i="2"/>
  <c r="H219" i="2"/>
  <c r="H220" i="2"/>
  <c r="H221" i="2"/>
  <c r="H222" i="2"/>
  <c r="H223" i="2"/>
  <c r="H224" i="2"/>
  <c r="H225" i="2"/>
  <c r="H226" i="2"/>
  <c r="H227" i="2"/>
  <c r="H213" i="2"/>
  <c r="H214" i="2"/>
  <c r="H215" i="2"/>
  <c r="H216" i="2"/>
  <c r="H175" i="2"/>
  <c r="H177" i="2"/>
  <c r="H178" i="2"/>
  <c r="H179" i="2"/>
  <c r="H181" i="2"/>
  <c r="H182" i="2"/>
  <c r="H183" i="2"/>
  <c r="H185" i="2"/>
  <c r="H186" i="2"/>
  <c r="H187" i="2"/>
  <c r="H189" i="2"/>
  <c r="H190" i="2"/>
  <c r="H191" i="2"/>
  <c r="H192" i="2"/>
  <c r="H193" i="2"/>
  <c r="H195" i="2"/>
  <c r="H196" i="2"/>
  <c r="H197" i="2"/>
  <c r="H199" i="2"/>
  <c r="H200" i="2"/>
  <c r="H201" i="2"/>
  <c r="H208" i="2"/>
  <c r="H209" i="2"/>
  <c r="H210" i="2"/>
  <c r="H171" i="2"/>
  <c r="H172" i="2"/>
  <c r="H167" i="2"/>
  <c r="H168" i="2"/>
  <c r="H160" i="2"/>
  <c r="H158" i="2"/>
  <c r="H152" i="2"/>
  <c r="H153" i="2"/>
  <c r="H150" i="2"/>
  <c r="H146" i="2"/>
  <c r="H147" i="2"/>
  <c r="H144" i="2"/>
  <c r="H142" i="2"/>
  <c r="H138" i="2"/>
  <c r="H139" i="2"/>
  <c r="H140" i="2"/>
  <c r="H131" i="2"/>
  <c r="H132" i="2"/>
  <c r="H133" i="2"/>
  <c r="H122" i="2"/>
  <c r="H123" i="2"/>
  <c r="H124" i="2"/>
  <c r="H125" i="2"/>
  <c r="H127" i="2"/>
  <c r="H128" i="2"/>
  <c r="H129" i="2"/>
  <c r="H117" i="2"/>
  <c r="H118" i="2"/>
  <c r="H112" i="2"/>
  <c r="H113" i="2"/>
  <c r="H114" i="2"/>
  <c r="H115" i="2"/>
  <c r="H109" i="2"/>
  <c r="H110" i="2"/>
  <c r="H107" i="2"/>
  <c r="H102" i="2"/>
  <c r="H103" i="2"/>
  <c r="H104" i="2"/>
  <c r="H105" i="2"/>
  <c r="H100" i="2"/>
  <c r="H88" i="2"/>
  <c r="H89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" i="2"/>
  <c r="H87" i="2" l="1"/>
  <c r="J31" i="1"/>
  <c r="J12" i="2" s="1"/>
  <c r="J28" i="1"/>
  <c r="J10" i="2" s="1"/>
  <c r="J8" i="1"/>
  <c r="J10" i="1"/>
  <c r="J8" i="2" s="1"/>
  <c r="J19" i="1"/>
  <c r="J18" i="1" s="1"/>
  <c r="J9" i="2" s="1"/>
  <c r="J42" i="1"/>
  <c r="J13" i="2" s="1"/>
  <c r="J47" i="1"/>
  <c r="J14" i="2" s="1"/>
  <c r="J49" i="1"/>
  <c r="J15" i="2" s="1"/>
  <c r="J73" i="1"/>
  <c r="J16" i="2" s="1"/>
  <c r="J76" i="1"/>
  <c r="J75" i="1" s="1"/>
  <c r="J17" i="2" s="1"/>
  <c r="J84" i="1"/>
  <c r="J143" i="1"/>
  <c r="J164" i="1"/>
  <c r="J77" i="2" s="1"/>
  <c r="J174" i="1"/>
  <c r="J178" i="1"/>
  <c r="J80" i="2" s="1"/>
  <c r="J203" i="1"/>
  <c r="J213" i="1"/>
  <c r="J221" i="1"/>
  <c r="J227" i="1"/>
  <c r="J240" i="1"/>
  <c r="J243" i="1"/>
  <c r="J90" i="2" s="1"/>
  <c r="J246" i="1"/>
  <c r="J91" i="2" s="1"/>
  <c r="J254" i="1"/>
  <c r="J92" i="2" s="1"/>
  <c r="J270" i="1"/>
  <c r="J93" i="2" s="1"/>
  <c r="J277" i="1"/>
  <c r="J94" i="2" s="1"/>
  <c r="J284" i="1"/>
  <c r="J95" i="2" s="1"/>
  <c r="J286" i="1"/>
  <c r="J96" i="2" s="1"/>
  <c r="J322" i="1"/>
  <c r="J97" i="2" s="1"/>
  <c r="J332" i="1"/>
  <c r="J98" i="2" s="1"/>
  <c r="J334" i="1"/>
  <c r="J99" i="2" s="1"/>
  <c r="J336" i="1"/>
  <c r="J101" i="2" s="1"/>
  <c r="J341" i="1"/>
  <c r="J106" i="2" s="1"/>
  <c r="J343" i="1"/>
  <c r="J108" i="2" s="1"/>
  <c r="J346" i="1"/>
  <c r="J111" i="2" s="1"/>
  <c r="J354" i="1"/>
  <c r="J384" i="1"/>
  <c r="J389" i="1"/>
  <c r="J126" i="2" s="1"/>
  <c r="J393" i="1"/>
  <c r="J130" i="2" s="1"/>
  <c r="J401" i="1"/>
  <c r="J413" i="1"/>
  <c r="J137" i="2" s="1"/>
  <c r="J439" i="1"/>
  <c r="J141" i="2" s="1"/>
  <c r="J450" i="1"/>
  <c r="J143" i="2" s="1"/>
  <c r="J461" i="1"/>
  <c r="J505" i="1"/>
  <c r="J149" i="2" s="1"/>
  <c r="J514" i="1"/>
  <c r="J547" i="1"/>
  <c r="J155" i="2" s="1"/>
  <c r="J550" i="1"/>
  <c r="J156" i="2" s="1"/>
  <c r="J552" i="1"/>
  <c r="J157" i="2" s="1"/>
  <c r="J554" i="1"/>
  <c r="J159" i="2" s="1"/>
  <c r="J558" i="1"/>
  <c r="J162" i="2" s="1"/>
  <c r="J575" i="1"/>
  <c r="J572" i="1" s="1"/>
  <c r="J163" i="2" s="1"/>
  <c r="J585" i="1"/>
  <c r="J596" i="1"/>
  <c r="J644" i="1"/>
  <c r="J170" i="2" s="1"/>
  <c r="J658" i="1"/>
  <c r="J660" i="1"/>
  <c r="J176" i="2" s="1"/>
  <c r="J665" i="1"/>
  <c r="J180" i="2" s="1"/>
  <c r="J669" i="1"/>
  <c r="J184" i="2" s="1"/>
  <c r="J673" i="1"/>
  <c r="J188" i="2" s="1"/>
  <c r="J679" i="1"/>
  <c r="J194" i="2" s="1"/>
  <c r="J683" i="1"/>
  <c r="J198" i="2" s="1"/>
  <c r="J687" i="1"/>
  <c r="J202" i="2" s="1"/>
  <c r="J692" i="1"/>
  <c r="J207" i="2" s="1"/>
  <c r="J697" i="1"/>
  <c r="J212" i="2" s="1"/>
  <c r="J714" i="1"/>
  <c r="J228" i="2" s="1"/>
  <c r="J721" i="1"/>
  <c r="J732" i="1"/>
  <c r="J242" i="2" s="1"/>
  <c r="J742" i="1"/>
  <c r="J252" i="2" s="1"/>
  <c r="J744" i="1"/>
  <c r="J254" i="2" s="1"/>
  <c r="J746" i="1"/>
  <c r="J759" i="1"/>
  <c r="J269" i="2" s="1"/>
  <c r="J765" i="1"/>
  <c r="J275" i="2" s="1"/>
  <c r="J769" i="1"/>
  <c r="J279" i="2" s="1"/>
  <c r="J771" i="1"/>
  <c r="J281" i="2" s="1"/>
  <c r="J776" i="1"/>
  <c r="J286" i="2" s="1"/>
  <c r="J795" i="1"/>
  <c r="J305" i="2" s="1"/>
  <c r="J797" i="1"/>
  <c r="J307" i="2" s="1"/>
  <c r="J799" i="1"/>
  <c r="J309" i="2" s="1"/>
  <c r="J811" i="1"/>
  <c r="J321" i="2" s="1"/>
  <c r="J819" i="1"/>
  <c r="J833" i="1"/>
  <c r="J343" i="2" s="1"/>
  <c r="J835" i="1"/>
  <c r="J345" i="2" s="1"/>
  <c r="J841" i="1"/>
  <c r="J874" i="1"/>
  <c r="J382" i="2" s="1"/>
  <c r="J879" i="1"/>
  <c r="J387" i="2" s="1"/>
  <c r="J904" i="1"/>
  <c r="J909" i="1"/>
  <c r="J416" i="2" s="1"/>
  <c r="J916" i="1"/>
  <c r="J924" i="1"/>
  <c r="J431" i="2" s="1"/>
  <c r="J931" i="1"/>
  <c r="J934" i="1"/>
  <c r="J941" i="1"/>
  <c r="J957" i="1"/>
  <c r="J976" i="1" s="1"/>
  <c r="J478" i="2" s="1"/>
  <c r="J969" i="1"/>
  <c r="J471" i="2" s="1"/>
  <c r="I969" i="1"/>
  <c r="I471" i="2" s="1"/>
  <c r="I957" i="1"/>
  <c r="I941" i="1"/>
  <c r="I446" i="2" s="1"/>
  <c r="I934" i="1"/>
  <c r="I439" i="2" s="1"/>
  <c r="I931" i="1"/>
  <c r="I438" i="2" s="1"/>
  <c r="I924" i="1"/>
  <c r="I431" i="2" s="1"/>
  <c r="I916" i="1"/>
  <c r="I423" i="2" s="1"/>
  <c r="I909" i="1"/>
  <c r="I416" i="2" s="1"/>
  <c r="I904" i="1"/>
  <c r="I411" i="2" s="1"/>
  <c r="I879" i="1"/>
  <c r="I387" i="2" s="1"/>
  <c r="I874" i="1"/>
  <c r="I382" i="2" s="1"/>
  <c r="I846" i="1"/>
  <c r="I354" i="2" s="1"/>
  <c r="I841" i="1"/>
  <c r="I349" i="2" s="1"/>
  <c r="I835" i="1"/>
  <c r="I345" i="2" s="1"/>
  <c r="I833" i="1"/>
  <c r="I343" i="2" s="1"/>
  <c r="I819" i="1"/>
  <c r="I329" i="2" s="1"/>
  <c r="I811" i="1"/>
  <c r="I321" i="2" s="1"/>
  <c r="I799" i="1"/>
  <c r="I309" i="2" s="1"/>
  <c r="I797" i="1"/>
  <c r="I307" i="2" s="1"/>
  <c r="I795" i="1"/>
  <c r="I305" i="2" s="1"/>
  <c r="I776" i="1"/>
  <c r="I286" i="2" s="1"/>
  <c r="I771" i="1"/>
  <c r="I281" i="2" s="1"/>
  <c r="I769" i="1"/>
  <c r="I279" i="2" s="1"/>
  <c r="I765" i="1"/>
  <c r="I275" i="2" s="1"/>
  <c r="I759" i="1"/>
  <c r="I269" i="2" s="1"/>
  <c r="I746" i="1"/>
  <c r="I256" i="2" s="1"/>
  <c r="I744" i="1"/>
  <c r="I254" i="2" s="1"/>
  <c r="I742" i="1"/>
  <c r="I252" i="2" s="1"/>
  <c r="I732" i="1"/>
  <c r="I721" i="1"/>
  <c r="I714" i="1"/>
  <c r="I228" i="2" s="1"/>
  <c r="I704" i="1"/>
  <c r="I218" i="2" s="1"/>
  <c r="I697" i="1"/>
  <c r="I212" i="2" s="1"/>
  <c r="I692" i="1"/>
  <c r="I207" i="2" s="1"/>
  <c r="I687" i="1"/>
  <c r="I202" i="2" s="1"/>
  <c r="I683" i="1"/>
  <c r="I198" i="2" s="1"/>
  <c r="I679" i="1"/>
  <c r="I194" i="2" s="1"/>
  <c r="I673" i="1"/>
  <c r="I188" i="2" s="1"/>
  <c r="I669" i="1"/>
  <c r="I184" i="2" s="1"/>
  <c r="I665" i="1"/>
  <c r="I180" i="2" s="1"/>
  <c r="I660" i="1"/>
  <c r="I176" i="2" s="1"/>
  <c r="I658" i="1"/>
  <c r="I174" i="2" s="1"/>
  <c r="I644" i="1"/>
  <c r="I170" i="2" s="1"/>
  <c r="I596" i="1"/>
  <c r="I585" i="1"/>
  <c r="I165" i="2" s="1"/>
  <c r="I584" i="1"/>
  <c r="I164" i="2" s="1"/>
  <c r="I575" i="1"/>
  <c r="I572" i="1" s="1"/>
  <c r="I163" i="2" s="1"/>
  <c r="I558" i="1"/>
  <c r="I162" i="2" s="1"/>
  <c r="I554" i="1"/>
  <c r="I159" i="2" s="1"/>
  <c r="I552" i="1"/>
  <c r="I157" i="2" s="1"/>
  <c r="I550" i="1"/>
  <c r="I156" i="2" s="1"/>
  <c r="I547" i="1"/>
  <c r="I155" i="2" s="1"/>
  <c r="I514" i="1"/>
  <c r="I154" i="2" s="1"/>
  <c r="I505" i="1"/>
  <c r="I149" i="2" s="1"/>
  <c r="I461" i="1"/>
  <c r="I450" i="1"/>
  <c r="I143" i="2" s="1"/>
  <c r="I439" i="1"/>
  <c r="I141" i="2" s="1"/>
  <c r="I413" i="1"/>
  <c r="I137" i="2" s="1"/>
  <c r="I401" i="1"/>
  <c r="I136" i="2" s="1"/>
  <c r="I398" i="1"/>
  <c r="I135" i="2" s="1"/>
  <c r="I393" i="1"/>
  <c r="I130" i="2" s="1"/>
  <c r="I389" i="1"/>
  <c r="I126" i="2" s="1"/>
  <c r="I384" i="1"/>
  <c r="I121" i="2" s="1"/>
  <c r="I354" i="1"/>
  <c r="I119" i="2" s="1"/>
  <c r="I346" i="1"/>
  <c r="I111" i="2" s="1"/>
  <c r="I343" i="1"/>
  <c r="I108" i="2" s="1"/>
  <c r="I341" i="1"/>
  <c r="I106" i="2" s="1"/>
  <c r="I336" i="1"/>
  <c r="I101" i="2" s="1"/>
  <c r="I334" i="1"/>
  <c r="I99" i="2" s="1"/>
  <c r="I332" i="1"/>
  <c r="I98" i="2" s="1"/>
  <c r="I322" i="1"/>
  <c r="I97" i="2" s="1"/>
  <c r="I286" i="1"/>
  <c r="I96" i="2" s="1"/>
  <c r="I284" i="1"/>
  <c r="I95" i="2" s="1"/>
  <c r="I277" i="1"/>
  <c r="I94" i="2" s="1"/>
  <c r="I270" i="1"/>
  <c r="I93" i="2" s="1"/>
  <c r="I254" i="1"/>
  <c r="I92" i="2" s="1"/>
  <c r="I246" i="1"/>
  <c r="I91" i="2" s="1"/>
  <c r="I243" i="1"/>
  <c r="I90" i="2" s="1"/>
  <c r="I240" i="1"/>
  <c r="I227" i="1"/>
  <c r="I221" i="1"/>
  <c r="I213" i="1"/>
  <c r="I203" i="1"/>
  <c r="I178" i="1"/>
  <c r="I80" i="2" s="1"/>
  <c r="I174" i="1"/>
  <c r="I79" i="2" s="1"/>
  <c r="I78" i="2" s="1"/>
  <c r="I164" i="1"/>
  <c r="I77" i="2" s="1"/>
  <c r="I143" i="1"/>
  <c r="I76" i="2" s="1"/>
  <c r="I84" i="1"/>
  <c r="I76" i="1"/>
  <c r="I75" i="1" s="1"/>
  <c r="I17" i="2" s="1"/>
  <c r="I73" i="1"/>
  <c r="I16" i="2" s="1"/>
  <c r="I49" i="1"/>
  <c r="I15" i="2" s="1"/>
  <c r="I47" i="1"/>
  <c r="I14" i="2" s="1"/>
  <c r="I42" i="1"/>
  <c r="I13" i="2" s="1"/>
  <c r="I31" i="1"/>
  <c r="I12" i="2" s="1"/>
  <c r="I28" i="1"/>
  <c r="I10" i="2" s="1"/>
  <c r="I19" i="1"/>
  <c r="I18" i="1" s="1"/>
  <c r="I9" i="2" s="1"/>
  <c r="I10" i="1"/>
  <c r="I8" i="2" s="1"/>
  <c r="I8" i="1"/>
  <c r="J329" i="2" l="1"/>
  <c r="J731" i="1"/>
  <c r="I351" i="1"/>
  <c r="I116" i="2" s="1"/>
  <c r="I242" i="2"/>
  <c r="I731" i="1"/>
  <c r="I703" i="1"/>
  <c r="I217" i="2" s="1"/>
  <c r="I75" i="2"/>
  <c r="J256" i="2"/>
  <c r="I903" i="1"/>
  <c r="I410" i="2" s="1"/>
  <c r="I511" i="1"/>
  <c r="I151" i="2" s="1"/>
  <c r="J511" i="1"/>
  <c r="J151" i="2" s="1"/>
  <c r="J154" i="2"/>
  <c r="J351" i="1"/>
  <c r="J116" i="2" s="1"/>
  <c r="J119" i="2"/>
  <c r="I6" i="2"/>
  <c r="I593" i="1"/>
  <c r="I166" i="2" s="1"/>
  <c r="I169" i="2"/>
  <c r="I840" i="1"/>
  <c r="I915" i="1"/>
  <c r="I422" i="2" s="1"/>
  <c r="J703" i="1"/>
  <c r="J217" i="2" s="1"/>
  <c r="J218" i="2"/>
  <c r="J11" i="2"/>
  <c r="J383" i="1"/>
  <c r="J120" i="2" s="1"/>
  <c r="J121" i="2"/>
  <c r="I976" i="1"/>
  <c r="I478" i="2" s="1"/>
  <c r="I462" i="2"/>
  <c r="J720" i="1"/>
  <c r="J231" i="2"/>
  <c r="I720" i="1"/>
  <c r="I231" i="2"/>
  <c r="J903" i="1"/>
  <c r="J411" i="2"/>
  <c r="J202" i="1"/>
  <c r="J6" i="2"/>
  <c r="J915" i="1"/>
  <c r="J422" i="2" s="1"/>
  <c r="J423" i="2"/>
  <c r="J657" i="1"/>
  <c r="J173" i="2" s="1"/>
  <c r="J174" i="2"/>
  <c r="J398" i="1"/>
  <c r="J135" i="2" s="1"/>
  <c r="J136" i="2"/>
  <c r="J840" i="1"/>
  <c r="J354" i="2"/>
  <c r="J593" i="1"/>
  <c r="J166" i="2" s="1"/>
  <c r="J169" i="2"/>
  <c r="J838" i="1"/>
  <c r="J348" i="2" s="1"/>
  <c r="J349" i="2"/>
  <c r="J584" i="1"/>
  <c r="J164" i="2" s="1"/>
  <c r="J165" i="2"/>
  <c r="J142" i="1"/>
  <c r="J977" i="1" s="1"/>
  <c r="J479" i="2" s="1"/>
  <c r="J76" i="2"/>
  <c r="J75" i="2" s="1"/>
  <c r="J458" i="1"/>
  <c r="J145" i="2" s="1"/>
  <c r="J148" i="2"/>
  <c r="I11" i="2"/>
  <c r="I458" i="1"/>
  <c r="I145" i="2" s="1"/>
  <c r="I148" i="2"/>
  <c r="J173" i="1"/>
  <c r="J966" i="1" s="1"/>
  <c r="J468" i="2" s="1"/>
  <c r="J79" i="2"/>
  <c r="J78" i="2" s="1"/>
  <c r="J239" i="1"/>
  <c r="J86" i="2" s="1"/>
  <c r="J30" i="1"/>
  <c r="J6" i="1"/>
  <c r="I838" i="1"/>
  <c r="I142" i="1"/>
  <c r="I977" i="1" s="1"/>
  <c r="I479" i="2" s="1"/>
  <c r="I173" i="1"/>
  <c r="I966" i="1" s="1"/>
  <c r="I468" i="2" s="1"/>
  <c r="I202" i="1"/>
  <c r="I239" i="1"/>
  <c r="I86" i="2" s="1"/>
  <c r="I383" i="1"/>
  <c r="I120" i="2" s="1"/>
  <c r="I6" i="1"/>
  <c r="I30" i="1"/>
  <c r="I657" i="1"/>
  <c r="I173" i="2" s="1"/>
  <c r="I839" i="1" l="1"/>
  <c r="J556" i="1"/>
  <c r="J161" i="2" s="1"/>
  <c r="I837" i="1"/>
  <c r="I348" i="2"/>
  <c r="I971" i="1"/>
  <c r="I473" i="2" s="1"/>
  <c r="I81" i="2"/>
  <c r="I5" i="1"/>
  <c r="J980" i="1"/>
  <c r="J481" i="2" s="1"/>
  <c r="I979" i="1"/>
  <c r="I230" i="2"/>
  <c r="J971" i="1"/>
  <c r="J473" i="2" s="1"/>
  <c r="J81" i="2"/>
  <c r="J839" i="1"/>
  <c r="J837" i="1" s="1"/>
  <c r="J410" i="2"/>
  <c r="I556" i="1"/>
  <c r="I161" i="2" s="1"/>
  <c r="J5" i="1"/>
  <c r="J963" i="1" s="1"/>
  <c r="I968" i="1"/>
  <c r="I470" i="2" s="1"/>
  <c r="I241" i="2"/>
  <c r="J968" i="1"/>
  <c r="J241" i="2"/>
  <c r="J979" i="1"/>
  <c r="J480" i="2" s="1"/>
  <c r="J230" i="2"/>
  <c r="J238" i="1" l="1"/>
  <c r="J964" i="1" s="1"/>
  <c r="J5" i="2"/>
  <c r="J465" i="2"/>
  <c r="J983" i="1"/>
  <c r="J484" i="2" s="1"/>
  <c r="I480" i="2"/>
  <c r="I980" i="1"/>
  <c r="I481" i="2" s="1"/>
  <c r="I963" i="1"/>
  <c r="I5" i="2"/>
  <c r="J972" i="1"/>
  <c r="J474" i="2" s="1"/>
  <c r="J347" i="2"/>
  <c r="I970" i="1"/>
  <c r="I472" i="2" s="1"/>
  <c r="I238" i="1"/>
  <c r="J970" i="1"/>
  <c r="J472" i="2" s="1"/>
  <c r="J470" i="2"/>
  <c r="I972" i="1"/>
  <c r="I474" i="2" s="1"/>
  <c r="I347" i="2"/>
  <c r="J85" i="2" l="1"/>
  <c r="I983" i="1"/>
  <c r="I484" i="2" s="1"/>
  <c r="I465" i="2"/>
  <c r="J984" i="1"/>
  <c r="J466" i="2"/>
  <c r="I964" i="1"/>
  <c r="I85" i="2"/>
  <c r="J965" i="1"/>
  <c r="J974" i="1" s="1"/>
  <c r="J476" i="2" s="1"/>
  <c r="J973" i="1"/>
  <c r="J475" i="2" s="1"/>
  <c r="H660" i="1"/>
  <c r="H176" i="2" s="1"/>
  <c r="K660" i="1"/>
  <c r="L660" i="1"/>
  <c r="H575" i="1"/>
  <c r="K575" i="1"/>
  <c r="L575" i="1"/>
  <c r="J467" i="2" l="1"/>
  <c r="I984" i="1"/>
  <c r="I466" i="2"/>
  <c r="J485" i="2"/>
  <c r="J985" i="1"/>
  <c r="J486" i="2" s="1"/>
  <c r="I973" i="1"/>
  <c r="I475" i="2" s="1"/>
  <c r="I965" i="1"/>
  <c r="F308" i="2"/>
  <c r="G308" i="2"/>
  <c r="K308" i="2"/>
  <c r="L308" i="2"/>
  <c r="F797" i="1"/>
  <c r="F307" i="2" s="1"/>
  <c r="G797" i="1"/>
  <c r="G307" i="2" s="1"/>
  <c r="H797" i="1"/>
  <c r="H307" i="2" s="1"/>
  <c r="K797" i="1"/>
  <c r="K307" i="2" s="1"/>
  <c r="L797" i="1"/>
  <c r="L307" i="2" s="1"/>
  <c r="I974" i="1" l="1"/>
  <c r="I476" i="2" s="1"/>
  <c r="I467" i="2"/>
  <c r="I985" i="1"/>
  <c r="I486" i="2" s="1"/>
  <c r="I485" i="2"/>
  <c r="F456" i="2"/>
  <c r="G456" i="2"/>
  <c r="K456" i="2"/>
  <c r="L456" i="2"/>
  <c r="F41" i="2"/>
  <c r="G41" i="2"/>
  <c r="F460" i="2" l="1"/>
  <c r="G460" i="2"/>
  <c r="J460" i="2"/>
  <c r="K460" i="2"/>
  <c r="L460" i="2"/>
  <c r="F459" i="2"/>
  <c r="G459" i="2"/>
  <c r="K459" i="2"/>
  <c r="L459" i="2"/>
  <c r="F453" i="2"/>
  <c r="G453" i="2"/>
  <c r="K453" i="2"/>
  <c r="L453" i="2"/>
  <c r="F415" i="2"/>
  <c r="G415" i="2"/>
  <c r="K415" i="2"/>
  <c r="L415" i="2"/>
  <c r="F414" i="2"/>
  <c r="G414" i="2"/>
  <c r="K414" i="2"/>
  <c r="L414" i="2"/>
  <c r="F413" i="2"/>
  <c r="G413" i="2"/>
  <c r="K413" i="2"/>
  <c r="L413" i="2"/>
  <c r="F412" i="2"/>
  <c r="G412" i="2"/>
  <c r="K412" i="2"/>
  <c r="L412" i="2"/>
  <c r="F879" i="1"/>
  <c r="F409" i="2" l="1"/>
  <c r="G409" i="2"/>
  <c r="K409" i="2"/>
  <c r="L409" i="2"/>
  <c r="F408" i="2"/>
  <c r="G408" i="2"/>
  <c r="K408" i="2"/>
  <c r="L408" i="2"/>
  <c r="F407" i="2"/>
  <c r="G407" i="2"/>
  <c r="K407" i="2"/>
  <c r="L407" i="2"/>
  <c r="F398" i="2"/>
  <c r="G398" i="2"/>
  <c r="K398" i="2"/>
  <c r="L398" i="2"/>
  <c r="F404" i="2"/>
  <c r="G404" i="2"/>
  <c r="K404" i="2"/>
  <c r="L404" i="2"/>
  <c r="F369" i="2"/>
  <c r="G369" i="2"/>
  <c r="K369" i="2"/>
  <c r="L369" i="2"/>
  <c r="F222" i="2" l="1"/>
  <c r="G222" i="2"/>
  <c r="K222" i="2"/>
  <c r="L222" i="2"/>
  <c r="F208" i="2"/>
  <c r="G208" i="2"/>
  <c r="F209" i="2"/>
  <c r="G209" i="2"/>
  <c r="F210" i="2"/>
  <c r="G210" i="2"/>
  <c r="H692" i="1"/>
  <c r="H207" i="2" s="1"/>
  <c r="K692" i="1"/>
  <c r="L692" i="1"/>
  <c r="K203" i="2"/>
  <c r="L203" i="2"/>
  <c r="K204" i="2"/>
  <c r="L204" i="2"/>
  <c r="K205" i="2"/>
  <c r="L205" i="2"/>
  <c r="H687" i="1"/>
  <c r="H202" i="2" s="1"/>
  <c r="K687" i="1"/>
  <c r="K202" i="2" s="1"/>
  <c r="L687" i="1"/>
  <c r="L202" i="2" s="1"/>
  <c r="K178" i="2"/>
  <c r="L178" i="2"/>
  <c r="K177" i="2"/>
  <c r="L177" i="2"/>
  <c r="K175" i="2"/>
  <c r="L175" i="2"/>
  <c r="G175" i="2"/>
  <c r="F175" i="2"/>
  <c r="H393" i="1"/>
  <c r="H130" i="2" s="1"/>
  <c r="K393" i="1"/>
  <c r="K130" i="2" s="1"/>
  <c r="L393" i="1"/>
  <c r="L130" i="2" s="1"/>
  <c r="F480" i="2"/>
  <c r="G480" i="2"/>
  <c r="F478" i="2"/>
  <c r="F477" i="2"/>
  <c r="G477" i="2"/>
  <c r="F469" i="2"/>
  <c r="G469" i="2"/>
  <c r="F447" i="2"/>
  <c r="G447" i="2"/>
  <c r="K447" i="2"/>
  <c r="L447" i="2"/>
  <c r="F448" i="2"/>
  <c r="G448" i="2"/>
  <c r="K448" i="2"/>
  <c r="L448" i="2"/>
  <c r="F449" i="2"/>
  <c r="G449" i="2"/>
  <c r="K449" i="2"/>
  <c r="L449" i="2"/>
  <c r="F450" i="2"/>
  <c r="G450" i="2"/>
  <c r="K450" i="2"/>
  <c r="L450" i="2"/>
  <c r="F451" i="2"/>
  <c r="G451" i="2"/>
  <c r="K451" i="2"/>
  <c r="L451" i="2"/>
  <c r="F452" i="2"/>
  <c r="G452" i="2"/>
  <c r="K452" i="2"/>
  <c r="L452" i="2"/>
  <c r="F454" i="2"/>
  <c r="G454" i="2"/>
  <c r="K454" i="2"/>
  <c r="L454" i="2"/>
  <c r="F455" i="2"/>
  <c r="G455" i="2"/>
  <c r="K455" i="2"/>
  <c r="L455" i="2"/>
  <c r="F457" i="2"/>
  <c r="G457" i="2"/>
  <c r="K457" i="2"/>
  <c r="L457" i="2"/>
  <c r="F458" i="2"/>
  <c r="G458" i="2"/>
  <c r="K458" i="2"/>
  <c r="L458" i="2"/>
  <c r="F461" i="2"/>
  <c r="G461" i="2"/>
  <c r="J461" i="2"/>
  <c r="K461" i="2"/>
  <c r="L461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32" i="2"/>
  <c r="G432" i="2"/>
  <c r="K432" i="2"/>
  <c r="L432" i="2"/>
  <c r="F433" i="2"/>
  <c r="G433" i="2"/>
  <c r="K433" i="2"/>
  <c r="L433" i="2"/>
  <c r="F434" i="2"/>
  <c r="G434" i="2"/>
  <c r="K434" i="2"/>
  <c r="L434" i="2"/>
  <c r="F435" i="2"/>
  <c r="G435" i="2"/>
  <c r="K435" i="2"/>
  <c r="L435" i="2"/>
  <c r="F436" i="2"/>
  <c r="G436" i="2"/>
  <c r="K436" i="2"/>
  <c r="L436" i="2"/>
  <c r="F437" i="2"/>
  <c r="G437" i="2"/>
  <c r="K437" i="2"/>
  <c r="L437" i="2"/>
  <c r="F424" i="2"/>
  <c r="G424" i="2"/>
  <c r="K424" i="2"/>
  <c r="L424" i="2"/>
  <c r="F425" i="2"/>
  <c r="G425" i="2"/>
  <c r="K425" i="2"/>
  <c r="L425" i="2"/>
  <c r="F426" i="2"/>
  <c r="G426" i="2"/>
  <c r="K426" i="2"/>
  <c r="L426" i="2"/>
  <c r="F427" i="2"/>
  <c r="G427" i="2"/>
  <c r="K427" i="2"/>
  <c r="L427" i="2"/>
  <c r="F428" i="2"/>
  <c r="G428" i="2"/>
  <c r="K428" i="2"/>
  <c r="L428" i="2"/>
  <c r="F429" i="2"/>
  <c r="G429" i="2"/>
  <c r="K429" i="2"/>
  <c r="L429" i="2"/>
  <c r="F430" i="2"/>
  <c r="G430" i="2"/>
  <c r="K430" i="2"/>
  <c r="L430" i="2"/>
  <c r="F417" i="2"/>
  <c r="G417" i="2"/>
  <c r="K417" i="2"/>
  <c r="L417" i="2"/>
  <c r="F418" i="2"/>
  <c r="G418" i="2"/>
  <c r="K418" i="2"/>
  <c r="L418" i="2"/>
  <c r="F419" i="2"/>
  <c r="G419" i="2"/>
  <c r="K419" i="2"/>
  <c r="L419" i="2"/>
  <c r="F420" i="2"/>
  <c r="G420" i="2"/>
  <c r="K420" i="2"/>
  <c r="L420" i="2"/>
  <c r="F421" i="2"/>
  <c r="G421" i="2"/>
  <c r="K421" i="2"/>
  <c r="L421" i="2"/>
  <c r="F388" i="2"/>
  <c r="G388" i="2"/>
  <c r="K388" i="2"/>
  <c r="L388" i="2"/>
  <c r="F389" i="2"/>
  <c r="G389" i="2"/>
  <c r="K389" i="2"/>
  <c r="L389" i="2"/>
  <c r="F390" i="2"/>
  <c r="G390" i="2"/>
  <c r="K390" i="2"/>
  <c r="L390" i="2"/>
  <c r="F391" i="2"/>
  <c r="G391" i="2"/>
  <c r="K391" i="2"/>
  <c r="L391" i="2"/>
  <c r="F392" i="2"/>
  <c r="G392" i="2"/>
  <c r="K392" i="2"/>
  <c r="L392" i="2"/>
  <c r="F393" i="2"/>
  <c r="G393" i="2"/>
  <c r="K393" i="2"/>
  <c r="L393" i="2"/>
  <c r="F394" i="2"/>
  <c r="G394" i="2"/>
  <c r="K394" i="2"/>
  <c r="L394" i="2"/>
  <c r="F395" i="2"/>
  <c r="G395" i="2"/>
  <c r="K395" i="2"/>
  <c r="L395" i="2"/>
  <c r="F396" i="2"/>
  <c r="G396" i="2"/>
  <c r="K396" i="2"/>
  <c r="L396" i="2"/>
  <c r="F397" i="2"/>
  <c r="G397" i="2"/>
  <c r="K397" i="2"/>
  <c r="L397" i="2"/>
  <c r="F399" i="2"/>
  <c r="G399" i="2"/>
  <c r="K399" i="2"/>
  <c r="L399" i="2"/>
  <c r="F400" i="2"/>
  <c r="G400" i="2"/>
  <c r="K400" i="2"/>
  <c r="L400" i="2"/>
  <c r="F401" i="2"/>
  <c r="G401" i="2"/>
  <c r="K401" i="2"/>
  <c r="L401" i="2"/>
  <c r="F402" i="2"/>
  <c r="G402" i="2"/>
  <c r="K402" i="2"/>
  <c r="L402" i="2"/>
  <c r="F403" i="2"/>
  <c r="G403" i="2"/>
  <c r="K403" i="2"/>
  <c r="L403" i="2"/>
  <c r="F406" i="2"/>
  <c r="G406" i="2"/>
  <c r="K406" i="2"/>
  <c r="L406" i="2"/>
  <c r="F383" i="2"/>
  <c r="G383" i="2"/>
  <c r="K383" i="2"/>
  <c r="L383" i="2"/>
  <c r="F384" i="2"/>
  <c r="G384" i="2"/>
  <c r="K384" i="2"/>
  <c r="L384" i="2"/>
  <c r="F385" i="2"/>
  <c r="G385" i="2"/>
  <c r="K385" i="2"/>
  <c r="L385" i="2"/>
  <c r="F386" i="2"/>
  <c r="G386" i="2"/>
  <c r="K386" i="2"/>
  <c r="L386" i="2"/>
  <c r="F355" i="2"/>
  <c r="G355" i="2"/>
  <c r="K355" i="2"/>
  <c r="L355" i="2"/>
  <c r="F356" i="2"/>
  <c r="G356" i="2"/>
  <c r="K356" i="2"/>
  <c r="L356" i="2"/>
  <c r="F357" i="2"/>
  <c r="G357" i="2"/>
  <c r="K357" i="2"/>
  <c r="L357" i="2"/>
  <c r="F358" i="2"/>
  <c r="G358" i="2"/>
  <c r="K358" i="2"/>
  <c r="L358" i="2"/>
  <c r="F359" i="2"/>
  <c r="G359" i="2"/>
  <c r="K359" i="2"/>
  <c r="L359" i="2"/>
  <c r="F360" i="2"/>
  <c r="G360" i="2"/>
  <c r="K360" i="2"/>
  <c r="L360" i="2"/>
  <c r="F361" i="2"/>
  <c r="G361" i="2"/>
  <c r="K361" i="2"/>
  <c r="L361" i="2"/>
  <c r="F362" i="2"/>
  <c r="G362" i="2"/>
  <c r="K362" i="2"/>
  <c r="L362" i="2"/>
  <c r="F363" i="2"/>
  <c r="G363" i="2"/>
  <c r="K363" i="2"/>
  <c r="L363" i="2"/>
  <c r="F364" i="2"/>
  <c r="G364" i="2"/>
  <c r="K364" i="2"/>
  <c r="L364" i="2"/>
  <c r="F365" i="2"/>
  <c r="G365" i="2"/>
  <c r="K365" i="2"/>
  <c r="L365" i="2"/>
  <c r="F366" i="2"/>
  <c r="G366" i="2"/>
  <c r="K366" i="2"/>
  <c r="L366" i="2"/>
  <c r="F367" i="2"/>
  <c r="G367" i="2"/>
  <c r="K367" i="2"/>
  <c r="L367" i="2"/>
  <c r="F368" i="2"/>
  <c r="G368" i="2"/>
  <c r="K368" i="2"/>
  <c r="L368" i="2"/>
  <c r="F370" i="2"/>
  <c r="G370" i="2"/>
  <c r="K370" i="2"/>
  <c r="L370" i="2"/>
  <c r="F371" i="2"/>
  <c r="G371" i="2"/>
  <c r="K371" i="2"/>
  <c r="L371" i="2"/>
  <c r="F372" i="2"/>
  <c r="G372" i="2"/>
  <c r="K372" i="2"/>
  <c r="L372" i="2"/>
  <c r="F373" i="2"/>
  <c r="G373" i="2"/>
  <c r="K373" i="2"/>
  <c r="L373" i="2"/>
  <c r="F374" i="2"/>
  <c r="G374" i="2"/>
  <c r="K374" i="2"/>
  <c r="L374" i="2"/>
  <c r="F375" i="2"/>
  <c r="G375" i="2"/>
  <c r="K375" i="2"/>
  <c r="L375" i="2"/>
  <c r="F376" i="2"/>
  <c r="G376" i="2"/>
  <c r="K376" i="2"/>
  <c r="L376" i="2"/>
  <c r="F378" i="2"/>
  <c r="G378" i="2"/>
  <c r="K378" i="2"/>
  <c r="L378" i="2"/>
  <c r="F379" i="2"/>
  <c r="G379" i="2"/>
  <c r="K379" i="2"/>
  <c r="L379" i="2"/>
  <c r="F381" i="2"/>
  <c r="G381" i="2"/>
  <c r="K381" i="2"/>
  <c r="L381" i="2"/>
  <c r="F380" i="2"/>
  <c r="G380" i="2"/>
  <c r="K380" i="2"/>
  <c r="L380" i="2"/>
  <c r="F350" i="2"/>
  <c r="G350" i="2"/>
  <c r="K350" i="2"/>
  <c r="L350" i="2"/>
  <c r="F351" i="2"/>
  <c r="G351" i="2"/>
  <c r="K351" i="2"/>
  <c r="L351" i="2"/>
  <c r="F352" i="2"/>
  <c r="G352" i="2"/>
  <c r="K352" i="2"/>
  <c r="L352" i="2"/>
  <c r="F353" i="2"/>
  <c r="G353" i="2"/>
  <c r="K353" i="2"/>
  <c r="L353" i="2"/>
  <c r="F346" i="2"/>
  <c r="G346" i="2"/>
  <c r="K346" i="2"/>
  <c r="L346" i="2"/>
  <c r="F344" i="2"/>
  <c r="G344" i="2"/>
  <c r="K344" i="2"/>
  <c r="L344" i="2"/>
  <c r="F330" i="2"/>
  <c r="G330" i="2"/>
  <c r="K330" i="2"/>
  <c r="L330" i="2"/>
  <c r="F331" i="2"/>
  <c r="G331" i="2"/>
  <c r="K331" i="2"/>
  <c r="L331" i="2"/>
  <c r="F332" i="2"/>
  <c r="G332" i="2"/>
  <c r="K332" i="2"/>
  <c r="L332" i="2"/>
  <c r="F333" i="2"/>
  <c r="G333" i="2"/>
  <c r="K333" i="2"/>
  <c r="L333" i="2"/>
  <c r="F334" i="2"/>
  <c r="G334" i="2"/>
  <c r="K334" i="2"/>
  <c r="L334" i="2"/>
  <c r="F335" i="2"/>
  <c r="G335" i="2"/>
  <c r="K335" i="2"/>
  <c r="L335" i="2"/>
  <c r="F336" i="2"/>
  <c r="G336" i="2"/>
  <c r="K336" i="2"/>
  <c r="L336" i="2"/>
  <c r="F337" i="2"/>
  <c r="G337" i="2"/>
  <c r="K337" i="2"/>
  <c r="L337" i="2"/>
  <c r="F338" i="2"/>
  <c r="G338" i="2"/>
  <c r="K338" i="2"/>
  <c r="L338" i="2"/>
  <c r="F339" i="2"/>
  <c r="G339" i="2"/>
  <c r="K339" i="2"/>
  <c r="L339" i="2"/>
  <c r="F340" i="2"/>
  <c r="G340" i="2"/>
  <c r="K340" i="2"/>
  <c r="L340" i="2"/>
  <c r="F341" i="2"/>
  <c r="G341" i="2"/>
  <c r="K341" i="2"/>
  <c r="L341" i="2"/>
  <c r="F342" i="2"/>
  <c r="G342" i="2"/>
  <c r="K342" i="2"/>
  <c r="L342" i="2"/>
  <c r="F322" i="2"/>
  <c r="G322" i="2"/>
  <c r="K322" i="2"/>
  <c r="L322" i="2"/>
  <c r="F323" i="2"/>
  <c r="G323" i="2"/>
  <c r="K323" i="2"/>
  <c r="L323" i="2"/>
  <c r="F324" i="2"/>
  <c r="G324" i="2"/>
  <c r="K324" i="2"/>
  <c r="L324" i="2"/>
  <c r="F325" i="2"/>
  <c r="G325" i="2"/>
  <c r="K325" i="2"/>
  <c r="L325" i="2"/>
  <c r="F326" i="2"/>
  <c r="G326" i="2"/>
  <c r="K326" i="2"/>
  <c r="L326" i="2"/>
  <c r="F327" i="2"/>
  <c r="G327" i="2"/>
  <c r="K327" i="2"/>
  <c r="L327" i="2"/>
  <c r="F328" i="2"/>
  <c r="G328" i="2"/>
  <c r="K328" i="2"/>
  <c r="L328" i="2"/>
  <c r="F310" i="2"/>
  <c r="G310" i="2"/>
  <c r="K310" i="2"/>
  <c r="L310" i="2"/>
  <c r="F311" i="2"/>
  <c r="G311" i="2"/>
  <c r="K311" i="2"/>
  <c r="L311" i="2"/>
  <c r="F312" i="2"/>
  <c r="G312" i="2"/>
  <c r="K312" i="2"/>
  <c r="L312" i="2"/>
  <c r="F313" i="2"/>
  <c r="G313" i="2"/>
  <c r="K313" i="2"/>
  <c r="L313" i="2"/>
  <c r="F314" i="2"/>
  <c r="G314" i="2"/>
  <c r="K314" i="2"/>
  <c r="L314" i="2"/>
  <c r="F315" i="2"/>
  <c r="G315" i="2"/>
  <c r="K315" i="2"/>
  <c r="L315" i="2"/>
  <c r="F316" i="2"/>
  <c r="G316" i="2"/>
  <c r="K316" i="2"/>
  <c r="L316" i="2"/>
  <c r="F317" i="2"/>
  <c r="G317" i="2"/>
  <c r="K317" i="2"/>
  <c r="L317" i="2"/>
  <c r="F318" i="2"/>
  <c r="G318" i="2"/>
  <c r="K318" i="2"/>
  <c r="L318" i="2"/>
  <c r="F319" i="2"/>
  <c r="G319" i="2"/>
  <c r="K319" i="2"/>
  <c r="L319" i="2"/>
  <c r="F320" i="2"/>
  <c r="G320" i="2"/>
  <c r="K320" i="2"/>
  <c r="L320" i="2"/>
  <c r="F306" i="2"/>
  <c r="G306" i="2"/>
  <c r="K306" i="2"/>
  <c r="L306" i="2"/>
  <c r="F287" i="2"/>
  <c r="G287" i="2"/>
  <c r="K287" i="2"/>
  <c r="L287" i="2"/>
  <c r="F288" i="2"/>
  <c r="G288" i="2"/>
  <c r="K288" i="2"/>
  <c r="L288" i="2"/>
  <c r="F289" i="2"/>
  <c r="G289" i="2"/>
  <c r="K289" i="2"/>
  <c r="L289" i="2"/>
  <c r="F290" i="2"/>
  <c r="G290" i="2"/>
  <c r="K290" i="2"/>
  <c r="L290" i="2"/>
  <c r="F291" i="2"/>
  <c r="G291" i="2"/>
  <c r="K291" i="2"/>
  <c r="L291" i="2"/>
  <c r="F292" i="2"/>
  <c r="G292" i="2"/>
  <c r="K292" i="2"/>
  <c r="L292" i="2"/>
  <c r="F293" i="2"/>
  <c r="G293" i="2"/>
  <c r="K293" i="2"/>
  <c r="L293" i="2"/>
  <c r="F294" i="2"/>
  <c r="G294" i="2"/>
  <c r="K294" i="2"/>
  <c r="L294" i="2"/>
  <c r="F295" i="2"/>
  <c r="G295" i="2"/>
  <c r="K295" i="2"/>
  <c r="L295" i="2"/>
  <c r="F296" i="2"/>
  <c r="G296" i="2"/>
  <c r="K296" i="2"/>
  <c r="L296" i="2"/>
  <c r="F297" i="2"/>
  <c r="G297" i="2"/>
  <c r="K297" i="2"/>
  <c r="L297" i="2"/>
  <c r="F298" i="2"/>
  <c r="G298" i="2"/>
  <c r="K298" i="2"/>
  <c r="L298" i="2"/>
  <c r="F299" i="2"/>
  <c r="G299" i="2"/>
  <c r="K299" i="2"/>
  <c r="L299" i="2"/>
  <c r="F300" i="2"/>
  <c r="G300" i="2"/>
  <c r="K300" i="2"/>
  <c r="L300" i="2"/>
  <c r="F301" i="2"/>
  <c r="G301" i="2"/>
  <c r="K301" i="2"/>
  <c r="L301" i="2"/>
  <c r="F302" i="2"/>
  <c r="G302" i="2"/>
  <c r="K302" i="2"/>
  <c r="L302" i="2"/>
  <c r="F303" i="2"/>
  <c r="G303" i="2"/>
  <c r="K303" i="2"/>
  <c r="L303" i="2"/>
  <c r="F304" i="2"/>
  <c r="G304" i="2"/>
  <c r="K304" i="2"/>
  <c r="L304" i="2"/>
  <c r="F282" i="2"/>
  <c r="G282" i="2"/>
  <c r="K282" i="2"/>
  <c r="L282" i="2"/>
  <c r="F283" i="2"/>
  <c r="G283" i="2"/>
  <c r="K283" i="2"/>
  <c r="L283" i="2"/>
  <c r="F284" i="2"/>
  <c r="G284" i="2"/>
  <c r="K284" i="2"/>
  <c r="L284" i="2"/>
  <c r="F285" i="2"/>
  <c r="G285" i="2"/>
  <c r="K285" i="2"/>
  <c r="L285" i="2"/>
  <c r="F280" i="2"/>
  <c r="G280" i="2"/>
  <c r="K280" i="2"/>
  <c r="L280" i="2"/>
  <c r="F276" i="2"/>
  <c r="G276" i="2"/>
  <c r="K276" i="2"/>
  <c r="L276" i="2"/>
  <c r="F277" i="2"/>
  <c r="G277" i="2"/>
  <c r="K277" i="2"/>
  <c r="L277" i="2"/>
  <c r="F278" i="2"/>
  <c r="G278" i="2"/>
  <c r="K278" i="2"/>
  <c r="L278" i="2"/>
  <c r="F270" i="2"/>
  <c r="G270" i="2"/>
  <c r="K270" i="2"/>
  <c r="L270" i="2"/>
  <c r="F271" i="2"/>
  <c r="G271" i="2"/>
  <c r="K271" i="2"/>
  <c r="L271" i="2"/>
  <c r="F272" i="2"/>
  <c r="G272" i="2"/>
  <c r="K272" i="2"/>
  <c r="L272" i="2"/>
  <c r="F273" i="2"/>
  <c r="G273" i="2"/>
  <c r="K273" i="2"/>
  <c r="L273" i="2"/>
  <c r="F274" i="2"/>
  <c r="G274" i="2"/>
  <c r="K274" i="2"/>
  <c r="L274" i="2"/>
  <c r="F257" i="2"/>
  <c r="G257" i="2"/>
  <c r="K257" i="2"/>
  <c r="L257" i="2"/>
  <c r="F258" i="2"/>
  <c r="G258" i="2"/>
  <c r="K258" i="2"/>
  <c r="L258" i="2"/>
  <c r="F259" i="2"/>
  <c r="G259" i="2"/>
  <c r="K259" i="2"/>
  <c r="L259" i="2"/>
  <c r="F260" i="2"/>
  <c r="G260" i="2"/>
  <c r="K260" i="2"/>
  <c r="L260" i="2"/>
  <c r="F261" i="2"/>
  <c r="G261" i="2"/>
  <c r="K261" i="2"/>
  <c r="L261" i="2"/>
  <c r="F262" i="2"/>
  <c r="G262" i="2"/>
  <c r="K262" i="2"/>
  <c r="L262" i="2"/>
  <c r="F263" i="2"/>
  <c r="G263" i="2"/>
  <c r="K263" i="2"/>
  <c r="L263" i="2"/>
  <c r="F264" i="2"/>
  <c r="G264" i="2"/>
  <c r="K264" i="2"/>
  <c r="L264" i="2"/>
  <c r="F265" i="2"/>
  <c r="G265" i="2"/>
  <c r="K265" i="2"/>
  <c r="L265" i="2"/>
  <c r="F266" i="2"/>
  <c r="G266" i="2"/>
  <c r="K266" i="2"/>
  <c r="L266" i="2"/>
  <c r="F267" i="2"/>
  <c r="G267" i="2"/>
  <c r="K267" i="2"/>
  <c r="L267" i="2"/>
  <c r="F268" i="2"/>
  <c r="G268" i="2"/>
  <c r="K268" i="2"/>
  <c r="L268" i="2"/>
  <c r="F255" i="2"/>
  <c r="G255" i="2"/>
  <c r="K255" i="2"/>
  <c r="L255" i="2"/>
  <c r="F253" i="2"/>
  <c r="G253" i="2"/>
  <c r="K253" i="2"/>
  <c r="L253" i="2"/>
  <c r="F243" i="2"/>
  <c r="G243" i="2"/>
  <c r="K243" i="2"/>
  <c r="L243" i="2"/>
  <c r="F244" i="2"/>
  <c r="G244" i="2"/>
  <c r="K244" i="2"/>
  <c r="L244" i="2"/>
  <c r="F245" i="2"/>
  <c r="G245" i="2"/>
  <c r="K245" i="2"/>
  <c r="L245" i="2"/>
  <c r="F246" i="2"/>
  <c r="G246" i="2"/>
  <c r="K246" i="2"/>
  <c r="L246" i="2"/>
  <c r="F247" i="2"/>
  <c r="G247" i="2"/>
  <c r="K247" i="2"/>
  <c r="L247" i="2"/>
  <c r="F248" i="2"/>
  <c r="G248" i="2"/>
  <c r="K248" i="2"/>
  <c r="L248" i="2"/>
  <c r="F249" i="2"/>
  <c r="G249" i="2"/>
  <c r="K249" i="2"/>
  <c r="L249" i="2"/>
  <c r="F232" i="2"/>
  <c r="G232" i="2"/>
  <c r="K232" i="2"/>
  <c r="L232" i="2"/>
  <c r="F233" i="2"/>
  <c r="G233" i="2"/>
  <c r="K233" i="2"/>
  <c r="L233" i="2"/>
  <c r="F234" i="2"/>
  <c r="G234" i="2"/>
  <c r="K234" i="2"/>
  <c r="L234" i="2"/>
  <c r="F236" i="2"/>
  <c r="G236" i="2"/>
  <c r="K236" i="2"/>
  <c r="L236" i="2"/>
  <c r="F237" i="2"/>
  <c r="G237" i="2"/>
  <c r="K237" i="2"/>
  <c r="L237" i="2"/>
  <c r="F238" i="2"/>
  <c r="G238" i="2"/>
  <c r="K238" i="2"/>
  <c r="L238" i="2"/>
  <c r="F239" i="2"/>
  <c r="G239" i="2"/>
  <c r="K239" i="2"/>
  <c r="L239" i="2"/>
  <c r="F240" i="2"/>
  <c r="G240" i="2"/>
  <c r="K240" i="2"/>
  <c r="L240" i="2"/>
  <c r="F229" i="2"/>
  <c r="G229" i="2"/>
  <c r="K229" i="2"/>
  <c r="L229" i="2"/>
  <c r="F219" i="2"/>
  <c r="G219" i="2"/>
  <c r="K219" i="2"/>
  <c r="L219" i="2"/>
  <c r="F220" i="2"/>
  <c r="G220" i="2"/>
  <c r="K220" i="2"/>
  <c r="L220" i="2"/>
  <c r="F221" i="2"/>
  <c r="G221" i="2"/>
  <c r="K221" i="2"/>
  <c r="L221" i="2"/>
  <c r="F223" i="2"/>
  <c r="G223" i="2"/>
  <c r="K223" i="2"/>
  <c r="L223" i="2"/>
  <c r="F224" i="2"/>
  <c r="G224" i="2"/>
  <c r="K224" i="2"/>
  <c r="L224" i="2"/>
  <c r="F225" i="2"/>
  <c r="G225" i="2"/>
  <c r="K225" i="2"/>
  <c r="L225" i="2"/>
  <c r="F226" i="2"/>
  <c r="G226" i="2"/>
  <c r="K226" i="2"/>
  <c r="L226" i="2"/>
  <c r="F227" i="2"/>
  <c r="G227" i="2"/>
  <c r="K227" i="2"/>
  <c r="L227" i="2"/>
  <c r="F213" i="2"/>
  <c r="G213" i="2"/>
  <c r="K213" i="2"/>
  <c r="L213" i="2"/>
  <c r="F214" i="2"/>
  <c r="G214" i="2"/>
  <c r="K214" i="2"/>
  <c r="L214" i="2"/>
  <c r="F215" i="2"/>
  <c r="G215" i="2"/>
  <c r="K215" i="2"/>
  <c r="L215" i="2"/>
  <c r="F216" i="2"/>
  <c r="G216" i="2"/>
  <c r="K216" i="2"/>
  <c r="L216" i="2"/>
  <c r="F203" i="2"/>
  <c r="G203" i="2"/>
  <c r="F204" i="2"/>
  <c r="G204" i="2"/>
  <c r="F205" i="2"/>
  <c r="G205" i="2"/>
  <c r="F199" i="2"/>
  <c r="G199" i="2"/>
  <c r="K199" i="2"/>
  <c r="L199" i="2"/>
  <c r="F200" i="2"/>
  <c r="G200" i="2"/>
  <c r="K200" i="2"/>
  <c r="L200" i="2"/>
  <c r="F201" i="2"/>
  <c r="G201" i="2"/>
  <c r="K201" i="2"/>
  <c r="L201" i="2"/>
  <c r="F195" i="2"/>
  <c r="G195" i="2"/>
  <c r="K195" i="2"/>
  <c r="L195" i="2"/>
  <c r="F196" i="2"/>
  <c r="G196" i="2"/>
  <c r="K196" i="2"/>
  <c r="L196" i="2"/>
  <c r="F197" i="2"/>
  <c r="G197" i="2"/>
  <c r="K197" i="2"/>
  <c r="L197" i="2"/>
  <c r="G189" i="2"/>
  <c r="K189" i="2"/>
  <c r="L189" i="2"/>
  <c r="G190" i="2"/>
  <c r="K190" i="2"/>
  <c r="L190" i="2"/>
  <c r="G191" i="2"/>
  <c r="K191" i="2"/>
  <c r="L191" i="2"/>
  <c r="G192" i="2"/>
  <c r="K192" i="2"/>
  <c r="L192" i="2"/>
  <c r="G193" i="2"/>
  <c r="K193" i="2"/>
  <c r="L193" i="2"/>
  <c r="F185" i="2"/>
  <c r="G185" i="2"/>
  <c r="K185" i="2"/>
  <c r="L185" i="2"/>
  <c r="F186" i="2"/>
  <c r="G186" i="2"/>
  <c r="K186" i="2"/>
  <c r="L186" i="2"/>
  <c r="F187" i="2"/>
  <c r="G187" i="2"/>
  <c r="K187" i="2"/>
  <c r="L187" i="2"/>
  <c r="F181" i="2"/>
  <c r="G181" i="2"/>
  <c r="K181" i="2"/>
  <c r="L181" i="2"/>
  <c r="F182" i="2"/>
  <c r="G182" i="2"/>
  <c r="K182" i="2"/>
  <c r="L182" i="2"/>
  <c r="F183" i="2"/>
  <c r="G183" i="2"/>
  <c r="K183" i="2"/>
  <c r="L183" i="2"/>
  <c r="H665" i="1"/>
  <c r="H180" i="2" s="1"/>
  <c r="F177" i="2"/>
  <c r="G177" i="2"/>
  <c r="F178" i="2"/>
  <c r="G178" i="2"/>
  <c r="F179" i="2"/>
  <c r="G179" i="2"/>
  <c r="K179" i="2"/>
  <c r="L179" i="2"/>
  <c r="F171" i="2"/>
  <c r="G171" i="2"/>
  <c r="K171" i="2"/>
  <c r="L171" i="2"/>
  <c r="F172" i="2"/>
  <c r="G172" i="2"/>
  <c r="K172" i="2"/>
  <c r="L172" i="2"/>
  <c r="F167" i="2"/>
  <c r="G167" i="2"/>
  <c r="K167" i="2"/>
  <c r="L167" i="2"/>
  <c r="F168" i="2"/>
  <c r="G168" i="2"/>
  <c r="K168" i="2"/>
  <c r="L168" i="2"/>
  <c r="F160" i="2"/>
  <c r="G160" i="2"/>
  <c r="K160" i="2"/>
  <c r="L160" i="2"/>
  <c r="F158" i="2"/>
  <c r="G158" i="2"/>
  <c r="K158" i="2"/>
  <c r="L158" i="2"/>
  <c r="F152" i="2"/>
  <c r="G152" i="2"/>
  <c r="K152" i="2"/>
  <c r="L152" i="2"/>
  <c r="F153" i="2"/>
  <c r="G153" i="2"/>
  <c r="K153" i="2"/>
  <c r="L153" i="2"/>
  <c r="F150" i="2"/>
  <c r="G150" i="2"/>
  <c r="K150" i="2"/>
  <c r="L150" i="2"/>
  <c r="F146" i="2"/>
  <c r="G146" i="2"/>
  <c r="K146" i="2"/>
  <c r="L146" i="2"/>
  <c r="F147" i="2"/>
  <c r="G147" i="2"/>
  <c r="K147" i="2"/>
  <c r="L147" i="2"/>
  <c r="F144" i="2"/>
  <c r="G144" i="2"/>
  <c r="K144" i="2"/>
  <c r="L144" i="2"/>
  <c r="F142" i="2"/>
  <c r="G142" i="2"/>
  <c r="K142" i="2"/>
  <c r="L142" i="2"/>
  <c r="F138" i="2"/>
  <c r="G138" i="2"/>
  <c r="K138" i="2"/>
  <c r="L138" i="2"/>
  <c r="F139" i="2"/>
  <c r="G139" i="2"/>
  <c r="K139" i="2"/>
  <c r="L139" i="2"/>
  <c r="F140" i="2"/>
  <c r="G140" i="2"/>
  <c r="K140" i="2"/>
  <c r="L140" i="2"/>
  <c r="F131" i="2"/>
  <c r="G131" i="2"/>
  <c r="F132" i="2"/>
  <c r="G132" i="2"/>
  <c r="F133" i="2"/>
  <c r="G133" i="2"/>
  <c r="F127" i="2"/>
  <c r="G127" i="2"/>
  <c r="K127" i="2"/>
  <c r="L127" i="2"/>
  <c r="F128" i="2"/>
  <c r="G128" i="2"/>
  <c r="K128" i="2"/>
  <c r="L128" i="2"/>
  <c r="F129" i="2"/>
  <c r="G129" i="2"/>
  <c r="K129" i="2"/>
  <c r="L129" i="2"/>
  <c r="F122" i="2"/>
  <c r="G122" i="2"/>
  <c r="K122" i="2"/>
  <c r="L122" i="2"/>
  <c r="F123" i="2"/>
  <c r="G123" i="2"/>
  <c r="K123" i="2"/>
  <c r="L123" i="2"/>
  <c r="F124" i="2"/>
  <c r="G124" i="2"/>
  <c r="K124" i="2"/>
  <c r="L124" i="2"/>
  <c r="F125" i="2"/>
  <c r="G125" i="2"/>
  <c r="K125" i="2"/>
  <c r="L125" i="2"/>
  <c r="F117" i="2"/>
  <c r="G117" i="2"/>
  <c r="K117" i="2"/>
  <c r="L117" i="2"/>
  <c r="F118" i="2"/>
  <c r="G118" i="2"/>
  <c r="K118" i="2"/>
  <c r="L118" i="2"/>
  <c r="F112" i="2"/>
  <c r="G112" i="2"/>
  <c r="K112" i="2"/>
  <c r="L112" i="2"/>
  <c r="F113" i="2"/>
  <c r="G113" i="2"/>
  <c r="K113" i="2"/>
  <c r="L113" i="2"/>
  <c r="F114" i="2"/>
  <c r="G114" i="2"/>
  <c r="K114" i="2"/>
  <c r="L114" i="2"/>
  <c r="F115" i="2"/>
  <c r="G115" i="2"/>
  <c r="K115" i="2"/>
  <c r="L115" i="2"/>
  <c r="F109" i="2"/>
  <c r="G109" i="2"/>
  <c r="K109" i="2"/>
  <c r="L109" i="2"/>
  <c r="F110" i="2"/>
  <c r="G110" i="2"/>
  <c r="K110" i="2"/>
  <c r="L110" i="2"/>
  <c r="F107" i="2"/>
  <c r="G107" i="2"/>
  <c r="K107" i="2"/>
  <c r="L107" i="2"/>
  <c r="F102" i="2"/>
  <c r="G102" i="2"/>
  <c r="K102" i="2"/>
  <c r="L102" i="2"/>
  <c r="F103" i="2"/>
  <c r="G103" i="2"/>
  <c r="K103" i="2"/>
  <c r="L103" i="2"/>
  <c r="F104" i="2"/>
  <c r="G104" i="2"/>
  <c r="K104" i="2"/>
  <c r="L104" i="2"/>
  <c r="F105" i="2"/>
  <c r="G105" i="2"/>
  <c r="K105" i="2"/>
  <c r="L105" i="2"/>
  <c r="F100" i="2"/>
  <c r="G100" i="2"/>
  <c r="K100" i="2"/>
  <c r="L100" i="2"/>
  <c r="F88" i="2"/>
  <c r="G88" i="2"/>
  <c r="K88" i="2"/>
  <c r="L88" i="2"/>
  <c r="F89" i="2"/>
  <c r="G89" i="2"/>
  <c r="K89" i="2"/>
  <c r="L89" i="2"/>
  <c r="G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4" i="2"/>
  <c r="G45" i="2"/>
  <c r="G46" i="2"/>
  <c r="G47" i="2"/>
  <c r="G48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F87" i="2" l="1"/>
  <c r="K87" i="2"/>
  <c r="G87" i="2"/>
  <c r="L87" i="2"/>
  <c r="L904" i="1"/>
  <c r="L411" i="2" s="1"/>
  <c r="K243" i="1" l="1"/>
  <c r="K90" i="2" s="1"/>
  <c r="L243" i="1"/>
  <c r="L90" i="2" s="1"/>
  <c r="H243" i="1"/>
  <c r="H90" i="2" s="1"/>
  <c r="L909" i="1"/>
  <c r="L416" i="2" s="1"/>
  <c r="F193" i="2" l="1"/>
  <c r="F192" i="2"/>
  <c r="F191" i="2"/>
  <c r="F190" i="2"/>
  <c r="F189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4" i="2"/>
  <c r="F45" i="2"/>
  <c r="F46" i="2"/>
  <c r="F47" i="2"/>
  <c r="F48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" i="2"/>
  <c r="K744" i="1"/>
  <c r="K254" i="2" s="1"/>
  <c r="K240" i="1"/>
  <c r="L240" i="1"/>
  <c r="K246" i="1"/>
  <c r="K91" i="2" s="1"/>
  <c r="L246" i="1"/>
  <c r="L91" i="2" s="1"/>
  <c r="K254" i="1"/>
  <c r="K92" i="2" s="1"/>
  <c r="L254" i="1"/>
  <c r="L92" i="2" s="1"/>
  <c r="K270" i="1"/>
  <c r="K93" i="2" s="1"/>
  <c r="L270" i="1"/>
  <c r="L93" i="2" s="1"/>
  <c r="K277" i="1"/>
  <c r="K94" i="2" s="1"/>
  <c r="L277" i="1"/>
  <c r="L94" i="2" s="1"/>
  <c r="K284" i="1"/>
  <c r="K95" i="2" s="1"/>
  <c r="L284" i="1"/>
  <c r="L95" i="2" s="1"/>
  <c r="K286" i="1"/>
  <c r="K96" i="2" s="1"/>
  <c r="L286" i="1"/>
  <c r="L96" i="2" s="1"/>
  <c r="K322" i="1"/>
  <c r="K97" i="2" s="1"/>
  <c r="L322" i="1"/>
  <c r="L97" i="2" s="1"/>
  <c r="K332" i="1"/>
  <c r="K98" i="2" s="1"/>
  <c r="L332" i="1"/>
  <c r="L98" i="2" s="1"/>
  <c r="K334" i="1"/>
  <c r="K99" i="2" s="1"/>
  <c r="L334" i="1"/>
  <c r="L99" i="2" s="1"/>
  <c r="K336" i="1"/>
  <c r="K101" i="2" s="1"/>
  <c r="L336" i="1"/>
  <c r="L101" i="2" s="1"/>
  <c r="K341" i="1"/>
  <c r="K106" i="2" s="1"/>
  <c r="L341" i="1"/>
  <c r="L106" i="2" s="1"/>
  <c r="K343" i="1"/>
  <c r="K108" i="2" s="1"/>
  <c r="L343" i="1"/>
  <c r="L108" i="2" s="1"/>
  <c r="K346" i="1"/>
  <c r="K111" i="2" s="1"/>
  <c r="L346" i="1"/>
  <c r="L111" i="2" s="1"/>
  <c r="K354" i="1"/>
  <c r="L354" i="1"/>
  <c r="L119" i="2" s="1"/>
  <c r="K384" i="1"/>
  <c r="K121" i="2" s="1"/>
  <c r="L384" i="1"/>
  <c r="L121" i="2" s="1"/>
  <c r="K389" i="1"/>
  <c r="K126" i="2" s="1"/>
  <c r="L389" i="1"/>
  <c r="L126" i="2" s="1"/>
  <c r="K401" i="1"/>
  <c r="L401" i="1"/>
  <c r="L136" i="2" s="1"/>
  <c r="K413" i="1"/>
  <c r="K137" i="2" s="1"/>
  <c r="L413" i="1"/>
  <c r="L137" i="2" s="1"/>
  <c r="K439" i="1"/>
  <c r="K141" i="2" s="1"/>
  <c r="L439" i="1"/>
  <c r="L141" i="2" s="1"/>
  <c r="K450" i="1"/>
  <c r="K143" i="2" s="1"/>
  <c r="L450" i="1"/>
  <c r="L143" i="2" s="1"/>
  <c r="K461" i="1"/>
  <c r="K148" i="2" s="1"/>
  <c r="L461" i="1"/>
  <c r="L148" i="2" s="1"/>
  <c r="K505" i="1"/>
  <c r="K149" i="2" s="1"/>
  <c r="L505" i="1"/>
  <c r="L149" i="2" s="1"/>
  <c r="K514" i="1"/>
  <c r="K154" i="2" s="1"/>
  <c r="L514" i="1"/>
  <c r="L154" i="2" s="1"/>
  <c r="K547" i="1"/>
  <c r="K155" i="2" s="1"/>
  <c r="L547" i="1"/>
  <c r="L155" i="2" s="1"/>
  <c r="K550" i="1"/>
  <c r="K156" i="2" s="1"/>
  <c r="L550" i="1"/>
  <c r="L156" i="2" s="1"/>
  <c r="K552" i="1"/>
  <c r="K157" i="2" s="1"/>
  <c r="L552" i="1"/>
  <c r="L157" i="2" s="1"/>
  <c r="K554" i="1"/>
  <c r="K159" i="2" s="1"/>
  <c r="L554" i="1"/>
  <c r="L159" i="2" s="1"/>
  <c r="K558" i="1"/>
  <c r="K162" i="2" s="1"/>
  <c r="L558" i="1"/>
  <c r="L162" i="2" s="1"/>
  <c r="K585" i="1"/>
  <c r="L585" i="1"/>
  <c r="L165" i="2" s="1"/>
  <c r="K596" i="1"/>
  <c r="L596" i="1"/>
  <c r="L169" i="2" s="1"/>
  <c r="K644" i="1"/>
  <c r="K170" i="2" s="1"/>
  <c r="L644" i="1"/>
  <c r="L170" i="2" s="1"/>
  <c r="K658" i="1"/>
  <c r="K174" i="2" s="1"/>
  <c r="L658" i="1"/>
  <c r="L174" i="2" s="1"/>
  <c r="K176" i="2"/>
  <c r="L176" i="2"/>
  <c r="K665" i="1"/>
  <c r="K180" i="2" s="1"/>
  <c r="L665" i="1"/>
  <c r="L180" i="2" s="1"/>
  <c r="K669" i="1"/>
  <c r="K184" i="2" s="1"/>
  <c r="L669" i="1"/>
  <c r="L184" i="2" s="1"/>
  <c r="K673" i="1"/>
  <c r="K188" i="2" s="1"/>
  <c r="L673" i="1"/>
  <c r="L188" i="2" s="1"/>
  <c r="K679" i="1"/>
  <c r="K194" i="2" s="1"/>
  <c r="L679" i="1"/>
  <c r="L194" i="2" s="1"/>
  <c r="K683" i="1"/>
  <c r="K198" i="2" s="1"/>
  <c r="L683" i="1"/>
  <c r="L198" i="2" s="1"/>
  <c r="K697" i="1"/>
  <c r="K212" i="2" s="1"/>
  <c r="L697" i="1"/>
  <c r="L212" i="2" s="1"/>
  <c r="K704" i="1"/>
  <c r="L704" i="1"/>
  <c r="K714" i="1"/>
  <c r="K228" i="2" s="1"/>
  <c r="L714" i="1"/>
  <c r="L228" i="2" s="1"/>
  <c r="K721" i="1"/>
  <c r="K231" i="2" s="1"/>
  <c r="L721" i="1"/>
  <c r="L231" i="2" s="1"/>
  <c r="K732" i="1"/>
  <c r="L732" i="1"/>
  <c r="K742" i="1"/>
  <c r="K252" i="2" s="1"/>
  <c r="L742" i="1"/>
  <c r="L252" i="2" s="1"/>
  <c r="L744" i="1"/>
  <c r="L254" i="2" s="1"/>
  <c r="K746" i="1"/>
  <c r="K256" i="2" s="1"/>
  <c r="L746" i="1"/>
  <c r="L256" i="2" s="1"/>
  <c r="K759" i="1"/>
  <c r="K269" i="2" s="1"/>
  <c r="L759" i="1"/>
  <c r="L269" i="2" s="1"/>
  <c r="K765" i="1"/>
  <c r="K275" i="2" s="1"/>
  <c r="L765" i="1"/>
  <c r="L275" i="2" s="1"/>
  <c r="K769" i="1"/>
  <c r="K279" i="2" s="1"/>
  <c r="L769" i="1"/>
  <c r="L279" i="2" s="1"/>
  <c r="K771" i="1"/>
  <c r="K281" i="2" s="1"/>
  <c r="L771" i="1"/>
  <c r="L281" i="2" s="1"/>
  <c r="K776" i="1"/>
  <c r="K286" i="2" s="1"/>
  <c r="L776" i="1"/>
  <c r="L286" i="2" s="1"/>
  <c r="K795" i="1"/>
  <c r="K305" i="2" s="1"/>
  <c r="L795" i="1"/>
  <c r="L305" i="2" s="1"/>
  <c r="K799" i="1"/>
  <c r="K309" i="2" s="1"/>
  <c r="L799" i="1"/>
  <c r="L309" i="2" s="1"/>
  <c r="K811" i="1"/>
  <c r="K321" i="2" s="1"/>
  <c r="L811" i="1"/>
  <c r="L321" i="2" s="1"/>
  <c r="K819" i="1"/>
  <c r="K329" i="2" s="1"/>
  <c r="L819" i="1"/>
  <c r="L329" i="2" s="1"/>
  <c r="K833" i="1"/>
  <c r="K343" i="2" s="1"/>
  <c r="L833" i="1"/>
  <c r="L343" i="2" s="1"/>
  <c r="K835" i="1"/>
  <c r="K345" i="2" s="1"/>
  <c r="L835" i="1"/>
  <c r="L345" i="2" s="1"/>
  <c r="K841" i="1"/>
  <c r="K349" i="2" s="1"/>
  <c r="L841" i="1"/>
  <c r="L349" i="2" s="1"/>
  <c r="K846" i="1"/>
  <c r="K354" i="2" s="1"/>
  <c r="L846" i="1"/>
  <c r="L354" i="2" s="1"/>
  <c r="K874" i="1"/>
  <c r="K382" i="2" s="1"/>
  <c r="L874" i="1"/>
  <c r="L382" i="2" s="1"/>
  <c r="K879" i="1"/>
  <c r="K387" i="2" s="1"/>
  <c r="L879" i="1"/>
  <c r="L387" i="2" s="1"/>
  <c r="K904" i="1"/>
  <c r="K411" i="2" s="1"/>
  <c r="K909" i="1"/>
  <c r="K416" i="2" s="1"/>
  <c r="K916" i="1"/>
  <c r="K423" i="2" s="1"/>
  <c r="L916" i="1"/>
  <c r="L423" i="2" s="1"/>
  <c r="K924" i="1"/>
  <c r="K431" i="2" s="1"/>
  <c r="L924" i="1"/>
  <c r="L431" i="2" s="1"/>
  <c r="K931" i="1"/>
  <c r="K438" i="2" s="1"/>
  <c r="L931" i="1"/>
  <c r="L438" i="2" s="1"/>
  <c r="K934" i="1"/>
  <c r="L934" i="1"/>
  <c r="K941" i="1"/>
  <c r="L941" i="1"/>
  <c r="K957" i="1"/>
  <c r="K462" i="2" s="1"/>
  <c r="L957" i="1"/>
  <c r="L462" i="2" s="1"/>
  <c r="K969" i="1"/>
  <c r="K471" i="2" s="1"/>
  <c r="L969" i="1"/>
  <c r="L471" i="2" s="1"/>
  <c r="K8" i="1"/>
  <c r="L8" i="1"/>
  <c r="K10" i="1"/>
  <c r="K8" i="2" s="1"/>
  <c r="L10" i="1"/>
  <c r="L8" i="2" s="1"/>
  <c r="K19" i="1"/>
  <c r="K18" i="1" s="1"/>
  <c r="K9" i="2" s="1"/>
  <c r="L19" i="1"/>
  <c r="L18" i="1" s="1"/>
  <c r="L9" i="2" s="1"/>
  <c r="K28" i="1"/>
  <c r="K10" i="2" s="1"/>
  <c r="L28" i="1"/>
  <c r="L10" i="2" s="1"/>
  <c r="K31" i="1"/>
  <c r="K12" i="2" s="1"/>
  <c r="L31" i="1"/>
  <c r="L12" i="2" s="1"/>
  <c r="K42" i="1"/>
  <c r="K13" i="2" s="1"/>
  <c r="L42" i="1"/>
  <c r="L13" i="2" s="1"/>
  <c r="K47" i="1"/>
  <c r="K14" i="2" s="1"/>
  <c r="L47" i="1"/>
  <c r="L14" i="2" s="1"/>
  <c r="K49" i="1"/>
  <c r="K15" i="2" s="1"/>
  <c r="L49" i="1"/>
  <c r="L15" i="2" s="1"/>
  <c r="K73" i="1"/>
  <c r="K16" i="2" s="1"/>
  <c r="L73" i="1"/>
  <c r="L16" i="2" s="1"/>
  <c r="K76" i="1"/>
  <c r="K75" i="1" s="1"/>
  <c r="K17" i="2" s="1"/>
  <c r="L76" i="1"/>
  <c r="L75" i="1" s="1"/>
  <c r="L17" i="2" s="1"/>
  <c r="K84" i="1"/>
  <c r="L84" i="1"/>
  <c r="K143" i="1"/>
  <c r="K76" i="2" s="1"/>
  <c r="L143" i="1"/>
  <c r="L76" i="2" s="1"/>
  <c r="K164" i="1"/>
  <c r="K77" i="2" s="1"/>
  <c r="L164" i="1"/>
  <c r="L77" i="2" s="1"/>
  <c r="K174" i="1"/>
  <c r="K79" i="2" s="1"/>
  <c r="L174" i="1"/>
  <c r="L79" i="2" s="1"/>
  <c r="K178" i="1"/>
  <c r="K80" i="2" s="1"/>
  <c r="L178" i="1"/>
  <c r="L80" i="2" s="1"/>
  <c r="K203" i="1"/>
  <c r="L203" i="1"/>
  <c r="K213" i="1"/>
  <c r="L213" i="1"/>
  <c r="K221" i="1"/>
  <c r="L221" i="1"/>
  <c r="K227" i="1"/>
  <c r="L227" i="1"/>
  <c r="L731" i="1" l="1"/>
  <c r="K731" i="1"/>
  <c r="K241" i="2" s="1"/>
  <c r="K11" i="2"/>
  <c r="L11" i="2"/>
  <c r="K75" i="2"/>
  <c r="L75" i="2"/>
  <c r="L6" i="2"/>
  <c r="L78" i="2"/>
  <c r="K78" i="2"/>
  <c r="K6" i="2"/>
  <c r="K242" i="2"/>
  <c r="L242" i="2"/>
  <c r="L241" i="2"/>
  <c r="L703" i="1"/>
  <c r="L217" i="2" s="1"/>
  <c r="L218" i="2"/>
  <c r="K584" i="1"/>
  <c r="K164" i="2" s="1"/>
  <c r="K165" i="2"/>
  <c r="K351" i="1"/>
  <c r="K116" i="2" s="1"/>
  <c r="K119" i="2"/>
  <c r="K218" i="2"/>
  <c r="K703" i="1"/>
  <c r="K217" i="2" s="1"/>
  <c r="K593" i="1"/>
  <c r="K166" i="2" s="1"/>
  <c r="K169" i="2"/>
  <c r="K398" i="1"/>
  <c r="K135" i="2" s="1"/>
  <c r="K136" i="2"/>
  <c r="K572" i="1"/>
  <c r="K163" i="2" s="1"/>
  <c r="L572" i="1"/>
  <c r="L163" i="2" s="1"/>
  <c r="L173" i="1"/>
  <c r="L966" i="1" s="1"/>
  <c r="L468" i="2" s="1"/>
  <c r="K458" i="1"/>
  <c r="K145" i="2" s="1"/>
  <c r="L976" i="1"/>
  <c r="L478" i="2" s="1"/>
  <c r="L458" i="1"/>
  <c r="L145" i="2" s="1"/>
  <c r="L840" i="1"/>
  <c r="K142" i="1"/>
  <c r="K977" i="1" s="1"/>
  <c r="K479" i="2" s="1"/>
  <c r="K915" i="1"/>
  <c r="K422" i="2" s="1"/>
  <c r="K976" i="1"/>
  <c r="K478" i="2" s="1"/>
  <c r="L915" i="1"/>
  <c r="L422" i="2" s="1"/>
  <c r="L720" i="1"/>
  <c r="L230" i="2" s="1"/>
  <c r="L838" i="1"/>
  <c r="L348" i="2" s="1"/>
  <c r="L584" i="1"/>
  <c r="L164" i="2" s="1"/>
  <c r="L398" i="1"/>
  <c r="L135" i="2" s="1"/>
  <c r="L351" i="1"/>
  <c r="L116" i="2" s="1"/>
  <c r="K838" i="1"/>
  <c r="K348" i="2" s="1"/>
  <c r="L202" i="1"/>
  <c r="L81" i="2" s="1"/>
  <c r="L142" i="1"/>
  <c r="L977" i="1" s="1"/>
  <c r="L479" i="2" s="1"/>
  <c r="L903" i="1"/>
  <c r="L410" i="2" s="1"/>
  <c r="L593" i="1"/>
  <c r="L166" i="2" s="1"/>
  <c r="L511" i="1"/>
  <c r="L151" i="2" s="1"/>
  <c r="L383" i="1"/>
  <c r="L120" i="2" s="1"/>
  <c r="F18" i="2"/>
  <c r="K202" i="1"/>
  <c r="K81" i="2" s="1"/>
  <c r="K173" i="1"/>
  <c r="K966" i="1" s="1"/>
  <c r="K468" i="2" s="1"/>
  <c r="K903" i="1"/>
  <c r="K410" i="2" s="1"/>
  <c r="K840" i="1"/>
  <c r="K720" i="1"/>
  <c r="K230" i="2" s="1"/>
  <c r="K511" i="1"/>
  <c r="K151" i="2" s="1"/>
  <c r="K383" i="1"/>
  <c r="K120" i="2" s="1"/>
  <c r="L657" i="1"/>
  <c r="L173" i="2" s="1"/>
  <c r="K657" i="1"/>
  <c r="K173" i="2" s="1"/>
  <c r="L239" i="1"/>
  <c r="L86" i="2" s="1"/>
  <c r="K239" i="1"/>
  <c r="K86" i="2" s="1"/>
  <c r="L30" i="1"/>
  <c r="K30" i="1"/>
  <c r="L6" i="1"/>
  <c r="K6" i="1"/>
  <c r="G969" i="1"/>
  <c r="G471" i="2" s="1"/>
  <c r="G957" i="1"/>
  <c r="G462" i="2" s="1"/>
  <c r="G941" i="1"/>
  <c r="G446" i="2" s="1"/>
  <c r="G934" i="1"/>
  <c r="G439" i="2" s="1"/>
  <c r="G931" i="1"/>
  <c r="G438" i="2" s="1"/>
  <c r="G924" i="1"/>
  <c r="G431" i="2" s="1"/>
  <c r="G916" i="1"/>
  <c r="G423" i="2" s="1"/>
  <c r="G909" i="1"/>
  <c r="G416" i="2" s="1"/>
  <c r="G904" i="1"/>
  <c r="G411" i="2" s="1"/>
  <c r="G879" i="1"/>
  <c r="G387" i="2" s="1"/>
  <c r="G874" i="1"/>
  <c r="G382" i="2" s="1"/>
  <c r="G846" i="1"/>
  <c r="G354" i="2" s="1"/>
  <c r="G841" i="1"/>
  <c r="G349" i="2" s="1"/>
  <c r="G835" i="1"/>
  <c r="G345" i="2" s="1"/>
  <c r="G833" i="1"/>
  <c r="G343" i="2" s="1"/>
  <c r="G819" i="1"/>
  <c r="G329" i="2" s="1"/>
  <c r="G811" i="1"/>
  <c r="G321" i="2" s="1"/>
  <c r="G799" i="1"/>
  <c r="G309" i="2" s="1"/>
  <c r="G795" i="1"/>
  <c r="G305" i="2" s="1"/>
  <c r="G776" i="1"/>
  <c r="G286" i="2" s="1"/>
  <c r="G771" i="1"/>
  <c r="G281" i="2" s="1"/>
  <c r="G769" i="1"/>
  <c r="G279" i="2" s="1"/>
  <c r="G765" i="1"/>
  <c r="G275" i="2" s="1"/>
  <c r="G759" i="1"/>
  <c r="G269" i="2" s="1"/>
  <c r="G746" i="1"/>
  <c r="G256" i="2" s="1"/>
  <c r="G744" i="1"/>
  <c r="G254" i="2" s="1"/>
  <c r="G742" i="1"/>
  <c r="G252" i="2" s="1"/>
  <c r="G732" i="1"/>
  <c r="G721" i="1"/>
  <c r="G231" i="2" s="1"/>
  <c r="G714" i="1"/>
  <c r="G228" i="2" s="1"/>
  <c r="G704" i="1"/>
  <c r="G697" i="1"/>
  <c r="G212" i="2" s="1"/>
  <c r="G692" i="1"/>
  <c r="G207" i="2" s="1"/>
  <c r="G687" i="1"/>
  <c r="G202" i="2" s="1"/>
  <c r="G683" i="1"/>
  <c r="G198" i="2" s="1"/>
  <c r="G679" i="1"/>
  <c r="G194" i="2" s="1"/>
  <c r="G673" i="1"/>
  <c r="G188" i="2" s="1"/>
  <c r="G669" i="1"/>
  <c r="G184" i="2" s="1"/>
  <c r="G665" i="1"/>
  <c r="G180" i="2" s="1"/>
  <c r="G660" i="1"/>
  <c r="G176" i="2" s="1"/>
  <c r="G658" i="1"/>
  <c r="G174" i="2" s="1"/>
  <c r="G644" i="1"/>
  <c r="G170" i="2" s="1"/>
  <c r="G596" i="1"/>
  <c r="G169" i="2" s="1"/>
  <c r="G585" i="1"/>
  <c r="G165" i="2" s="1"/>
  <c r="G575" i="1"/>
  <c r="G572" i="1" s="1"/>
  <c r="G163" i="2" s="1"/>
  <c r="G558" i="1"/>
  <c r="G162" i="2" s="1"/>
  <c r="G554" i="1"/>
  <c r="G159" i="2" s="1"/>
  <c r="G552" i="1"/>
  <c r="G157" i="2" s="1"/>
  <c r="G550" i="1"/>
  <c r="G156" i="2" s="1"/>
  <c r="G547" i="1"/>
  <c r="G155" i="2" s="1"/>
  <c r="G514" i="1"/>
  <c r="G154" i="2" s="1"/>
  <c r="G505" i="1"/>
  <c r="G149" i="2" s="1"/>
  <c r="G461" i="1"/>
  <c r="G148" i="2" s="1"/>
  <c r="G450" i="1"/>
  <c r="G143" i="2" s="1"/>
  <c r="G439" i="1"/>
  <c r="G141" i="2" s="1"/>
  <c r="G413" i="1"/>
  <c r="G137" i="2" s="1"/>
  <c r="G401" i="1"/>
  <c r="G136" i="2" s="1"/>
  <c r="G393" i="1"/>
  <c r="G130" i="2" s="1"/>
  <c r="G389" i="1"/>
  <c r="G126" i="2" s="1"/>
  <c r="G384" i="1"/>
  <c r="G121" i="2" s="1"/>
  <c r="G354" i="1"/>
  <c r="G119" i="2" s="1"/>
  <c r="G346" i="1"/>
  <c r="G111" i="2" s="1"/>
  <c r="G343" i="1"/>
  <c r="G108" i="2" s="1"/>
  <c r="G341" i="1"/>
  <c r="G106" i="2" s="1"/>
  <c r="G336" i="1"/>
  <c r="G101" i="2" s="1"/>
  <c r="G334" i="1"/>
  <c r="G99" i="2" s="1"/>
  <c r="G332" i="1"/>
  <c r="G98" i="2" s="1"/>
  <c r="G322" i="1"/>
  <c r="G97" i="2" s="1"/>
  <c r="G286" i="1"/>
  <c r="G96" i="2" s="1"/>
  <c r="G284" i="1"/>
  <c r="G95" i="2" s="1"/>
  <c r="G277" i="1"/>
  <c r="G94" i="2" s="1"/>
  <c r="G270" i="1"/>
  <c r="G93" i="2" s="1"/>
  <c r="G254" i="1"/>
  <c r="G92" i="2" s="1"/>
  <c r="G246" i="1"/>
  <c r="G91" i="2" s="1"/>
  <c r="G243" i="1"/>
  <c r="G90" i="2" s="1"/>
  <c r="G240" i="1"/>
  <c r="G227" i="1"/>
  <c r="G221" i="1"/>
  <c r="G213" i="1"/>
  <c r="G203" i="1"/>
  <c r="G178" i="1"/>
  <c r="G80" i="2" s="1"/>
  <c r="G174" i="1"/>
  <c r="G79" i="2" s="1"/>
  <c r="G164" i="1"/>
  <c r="G77" i="2" s="1"/>
  <c r="G143" i="1"/>
  <c r="G76" i="2" s="1"/>
  <c r="G84" i="1"/>
  <c r="G76" i="1"/>
  <c r="G75" i="1" s="1"/>
  <c r="G17" i="2" s="1"/>
  <c r="G73" i="1"/>
  <c r="G16" i="2" s="1"/>
  <c r="G49" i="1"/>
  <c r="G15" i="2" s="1"/>
  <c r="G47" i="1"/>
  <c r="G14" i="2" s="1"/>
  <c r="G42" i="1"/>
  <c r="G13" i="2" s="1"/>
  <c r="G31" i="1"/>
  <c r="G12" i="2" s="1"/>
  <c r="G28" i="1"/>
  <c r="G10" i="2" s="1"/>
  <c r="G19" i="1"/>
  <c r="G18" i="1" s="1"/>
  <c r="G9" i="2" s="1"/>
  <c r="G10" i="1"/>
  <c r="G8" i="2" s="1"/>
  <c r="G8" i="1"/>
  <c r="G242" i="2" l="1"/>
  <c r="G731" i="1"/>
  <c r="G241" i="2" s="1"/>
  <c r="G75" i="2"/>
  <c r="L971" i="1"/>
  <c r="L473" i="2" s="1"/>
  <c r="G11" i="2"/>
  <c r="G703" i="1"/>
  <c r="G217" i="2" s="1"/>
  <c r="G218" i="2"/>
  <c r="K556" i="1"/>
  <c r="K161" i="2" s="1"/>
  <c r="K971" i="1"/>
  <c r="K473" i="2" s="1"/>
  <c r="G6" i="2"/>
  <c r="K839" i="1"/>
  <c r="K837" i="1" s="1"/>
  <c r="K347" i="2" s="1"/>
  <c r="L556" i="1"/>
  <c r="L161" i="2" s="1"/>
  <c r="G976" i="1"/>
  <c r="G478" i="2" s="1"/>
  <c r="L968" i="1"/>
  <c r="L470" i="2" s="1"/>
  <c r="L839" i="1"/>
  <c r="L837" i="1" s="1"/>
  <c r="L347" i="2" s="1"/>
  <c r="K968" i="1"/>
  <c r="K470" i="2" s="1"/>
  <c r="G584" i="1"/>
  <c r="G164" i="2" s="1"/>
  <c r="G593" i="1"/>
  <c r="G166" i="2" s="1"/>
  <c r="L979" i="1"/>
  <c r="L480" i="2" s="1"/>
  <c r="K979" i="1"/>
  <c r="K480" i="2" s="1"/>
  <c r="G351" i="1"/>
  <c r="G116" i="2" s="1"/>
  <c r="G398" i="1"/>
  <c r="G135" i="2" s="1"/>
  <c r="G458" i="1"/>
  <c r="G145" i="2" s="1"/>
  <c r="G720" i="1"/>
  <c r="G230" i="2" s="1"/>
  <c r="L5" i="1"/>
  <c r="L5" i="2" s="1"/>
  <c r="K5" i="1"/>
  <c r="K5" i="2" s="1"/>
  <c r="G840" i="1"/>
  <c r="G383" i="1"/>
  <c r="G120" i="2" s="1"/>
  <c r="G6" i="1"/>
  <c r="G657" i="1"/>
  <c r="G173" i="2" s="1"/>
  <c r="G142" i="1"/>
  <c r="G977" i="1" s="1"/>
  <c r="G479" i="2" s="1"/>
  <c r="G511" i="1"/>
  <c r="G151" i="2" s="1"/>
  <c r="G838" i="1"/>
  <c r="G348" i="2" s="1"/>
  <c r="G173" i="1"/>
  <c r="G966" i="1" s="1"/>
  <c r="G468" i="2" s="1"/>
  <c r="G903" i="1"/>
  <c r="G410" i="2" s="1"/>
  <c r="G202" i="1"/>
  <c r="G30" i="1"/>
  <c r="G239" i="1"/>
  <c r="G86" i="2" s="1"/>
  <c r="G915" i="1"/>
  <c r="G422" i="2" s="1"/>
  <c r="G971" i="1" l="1"/>
  <c r="G473" i="2" s="1"/>
  <c r="G81" i="2"/>
  <c r="K238" i="1"/>
  <c r="K963" i="1"/>
  <c r="K465" i="2" s="1"/>
  <c r="L963" i="1"/>
  <c r="L465" i="2" s="1"/>
  <c r="L238" i="1"/>
  <c r="L85" i="2" s="1"/>
  <c r="L972" i="1"/>
  <c r="L474" i="2" s="1"/>
  <c r="G968" i="1"/>
  <c r="G470" i="2" s="1"/>
  <c r="G556" i="1"/>
  <c r="G161" i="2" s="1"/>
  <c r="L980" i="1"/>
  <c r="L481" i="2" s="1"/>
  <c r="K980" i="1"/>
  <c r="K481" i="2" s="1"/>
  <c r="K970" i="1"/>
  <c r="K472" i="2" s="1"/>
  <c r="L970" i="1"/>
  <c r="L472" i="2" s="1"/>
  <c r="K972" i="1"/>
  <c r="K474" i="2" s="1"/>
  <c r="G979" i="1"/>
  <c r="G481" i="2" s="1"/>
  <c r="G5" i="1"/>
  <c r="G839" i="1"/>
  <c r="G837" i="1" s="1"/>
  <c r="G347" i="2" s="1"/>
  <c r="K964" i="1" l="1"/>
  <c r="K466" i="2" s="1"/>
  <c r="K85" i="2"/>
  <c r="L983" i="1"/>
  <c r="L484" i="2" s="1"/>
  <c r="K983" i="1"/>
  <c r="K484" i="2" s="1"/>
  <c r="G963" i="1"/>
  <c r="G465" i="2" s="1"/>
  <c r="G5" i="2"/>
  <c r="K965" i="1"/>
  <c r="K467" i="2" s="1"/>
  <c r="L964" i="1"/>
  <c r="L466" i="2" s="1"/>
  <c r="K973" i="1"/>
  <c r="K475" i="2" s="1"/>
  <c r="G238" i="1"/>
  <c r="G972" i="1"/>
  <c r="G474" i="2" s="1"/>
  <c r="K984" i="1"/>
  <c r="K485" i="2" s="1"/>
  <c r="G970" i="1"/>
  <c r="G472" i="2" s="1"/>
  <c r="G980" i="1"/>
  <c r="K974" i="1" l="1"/>
  <c r="K476" i="2" s="1"/>
  <c r="G983" i="1"/>
  <c r="G484" i="2" s="1"/>
  <c r="G964" i="1"/>
  <c r="G984" i="1" s="1"/>
  <c r="G485" i="2" s="1"/>
  <c r="G85" i="2"/>
  <c r="L965" i="1"/>
  <c r="L973" i="1"/>
  <c r="L475" i="2" s="1"/>
  <c r="L984" i="1"/>
  <c r="L485" i="2" s="1"/>
  <c r="K985" i="1"/>
  <c r="K486" i="2" s="1"/>
  <c r="L974" i="1" l="1"/>
  <c r="L476" i="2" s="1"/>
  <c r="L467" i="2"/>
  <c r="G965" i="1"/>
  <c r="G466" i="2"/>
  <c r="G973" i="1"/>
  <c r="G475" i="2" s="1"/>
  <c r="L985" i="1"/>
  <c r="L486" i="2" s="1"/>
  <c r="G985" i="1"/>
  <c r="G486" i="2" s="1"/>
  <c r="F227" i="1"/>
  <c r="F969" i="1"/>
  <c r="F471" i="2" s="1"/>
  <c r="F957" i="1"/>
  <c r="F462" i="2" s="1"/>
  <c r="F941" i="1"/>
  <c r="F446" i="2" s="1"/>
  <c r="F934" i="1"/>
  <c r="F439" i="2" s="1"/>
  <c r="F931" i="1"/>
  <c r="F438" i="2" s="1"/>
  <c r="F924" i="1"/>
  <c r="F431" i="2" s="1"/>
  <c r="F916" i="1"/>
  <c r="F423" i="2" s="1"/>
  <c r="F909" i="1"/>
  <c r="F416" i="2" s="1"/>
  <c r="F904" i="1"/>
  <c r="F411" i="2" s="1"/>
  <c r="F387" i="2"/>
  <c r="F874" i="1"/>
  <c r="F382" i="2" s="1"/>
  <c r="F846" i="1"/>
  <c r="F354" i="2" s="1"/>
  <c r="F841" i="1"/>
  <c r="F349" i="2" s="1"/>
  <c r="F835" i="1"/>
  <c r="F345" i="2" s="1"/>
  <c r="F833" i="1"/>
  <c r="F343" i="2" s="1"/>
  <c r="F819" i="1"/>
  <c r="F329" i="2" s="1"/>
  <c r="F811" i="1"/>
  <c r="F321" i="2" s="1"/>
  <c r="F799" i="1"/>
  <c r="F309" i="2" s="1"/>
  <c r="F795" i="1"/>
  <c r="F305" i="2" s="1"/>
  <c r="F776" i="1"/>
  <c r="F286" i="2" s="1"/>
  <c r="F771" i="1"/>
  <c r="F281" i="2" s="1"/>
  <c r="F769" i="1"/>
  <c r="F279" i="2" s="1"/>
  <c r="F765" i="1"/>
  <c r="F275" i="2" s="1"/>
  <c r="F759" i="1"/>
  <c r="F269" i="2" s="1"/>
  <c r="F746" i="1"/>
  <c r="F256" i="2" s="1"/>
  <c r="F744" i="1"/>
  <c r="F254" i="2" s="1"/>
  <c r="F742" i="1"/>
  <c r="F252" i="2" s="1"/>
  <c r="F732" i="1"/>
  <c r="F721" i="1"/>
  <c r="F231" i="2" s="1"/>
  <c r="F714" i="1"/>
  <c r="F228" i="2" s="1"/>
  <c r="F704" i="1"/>
  <c r="F697" i="1"/>
  <c r="F212" i="2" s="1"/>
  <c r="F692" i="1"/>
  <c r="F207" i="2" s="1"/>
  <c r="F687" i="1"/>
  <c r="F202" i="2" s="1"/>
  <c r="F683" i="1"/>
  <c r="F198" i="2" s="1"/>
  <c r="F679" i="1"/>
  <c r="F194" i="2" s="1"/>
  <c r="F673" i="1"/>
  <c r="F188" i="2" s="1"/>
  <c r="F669" i="1"/>
  <c r="F184" i="2" s="1"/>
  <c r="F665" i="1"/>
  <c r="F180" i="2" s="1"/>
  <c r="F660" i="1"/>
  <c r="F176" i="2" s="1"/>
  <c r="F644" i="1"/>
  <c r="F170" i="2" s="1"/>
  <c r="F596" i="1"/>
  <c r="F169" i="2" s="1"/>
  <c r="F585" i="1"/>
  <c r="F165" i="2" s="1"/>
  <c r="F575" i="1"/>
  <c r="F572" i="1" s="1"/>
  <c r="F163" i="2" s="1"/>
  <c r="F558" i="1"/>
  <c r="F162" i="2" s="1"/>
  <c r="F554" i="1"/>
  <c r="F159" i="2" s="1"/>
  <c r="F552" i="1"/>
  <c r="F157" i="2" s="1"/>
  <c r="F550" i="1"/>
  <c r="F156" i="2" s="1"/>
  <c r="F547" i="1"/>
  <c r="F155" i="2" s="1"/>
  <c r="F514" i="1"/>
  <c r="F154" i="2" s="1"/>
  <c r="F505" i="1"/>
  <c r="F149" i="2" s="1"/>
  <c r="F461" i="1"/>
  <c r="F148" i="2" s="1"/>
  <c r="F450" i="1"/>
  <c r="F143" i="2" s="1"/>
  <c r="F439" i="1"/>
  <c r="F141" i="2" s="1"/>
  <c r="F413" i="1"/>
  <c r="F137" i="2" s="1"/>
  <c r="F401" i="1"/>
  <c r="F136" i="2" s="1"/>
  <c r="F393" i="1"/>
  <c r="F130" i="2" s="1"/>
  <c r="F389" i="1"/>
  <c r="F126" i="2" s="1"/>
  <c r="F384" i="1"/>
  <c r="F121" i="2" s="1"/>
  <c r="F354" i="1"/>
  <c r="F119" i="2" s="1"/>
  <c r="F346" i="1"/>
  <c r="F111" i="2" s="1"/>
  <c r="F343" i="1"/>
  <c r="F108" i="2" s="1"/>
  <c r="F341" i="1"/>
  <c r="F106" i="2" s="1"/>
  <c r="F336" i="1"/>
  <c r="F101" i="2" s="1"/>
  <c r="F334" i="1"/>
  <c r="F99" i="2" s="1"/>
  <c r="F332" i="1"/>
  <c r="F98" i="2" s="1"/>
  <c r="F322" i="1"/>
  <c r="F97" i="2" s="1"/>
  <c r="F286" i="1"/>
  <c r="F96" i="2" s="1"/>
  <c r="F284" i="1"/>
  <c r="F95" i="2" s="1"/>
  <c r="F277" i="1"/>
  <c r="F94" i="2" s="1"/>
  <c r="F270" i="1"/>
  <c r="F93" i="2" s="1"/>
  <c r="F254" i="1"/>
  <c r="F92" i="2" s="1"/>
  <c r="F246" i="1"/>
  <c r="F91" i="2" s="1"/>
  <c r="F243" i="1"/>
  <c r="F90" i="2" s="1"/>
  <c r="F240" i="1"/>
  <c r="F221" i="1"/>
  <c r="F213" i="1"/>
  <c r="F203" i="1"/>
  <c r="F178" i="1"/>
  <c r="F80" i="2" s="1"/>
  <c r="F174" i="1"/>
  <c r="F79" i="2" s="1"/>
  <c r="F164" i="1"/>
  <c r="F77" i="2" s="1"/>
  <c r="F143" i="1"/>
  <c r="F76" i="2" s="1"/>
  <c r="F84" i="1"/>
  <c r="F76" i="1"/>
  <c r="F75" i="1" s="1"/>
  <c r="F17" i="2" s="1"/>
  <c r="F73" i="1"/>
  <c r="F16" i="2" s="1"/>
  <c r="F49" i="1"/>
  <c r="F15" i="2" s="1"/>
  <c r="F47" i="1"/>
  <c r="F14" i="2" s="1"/>
  <c r="F42" i="1"/>
  <c r="F13" i="2" s="1"/>
  <c r="F31" i="1"/>
  <c r="F12" i="2" s="1"/>
  <c r="F28" i="1"/>
  <c r="F10" i="2" s="1"/>
  <c r="F19" i="1"/>
  <c r="F18" i="1" s="1"/>
  <c r="F9" i="2" s="1"/>
  <c r="F10" i="1"/>
  <c r="F8" i="2" s="1"/>
  <c r="F8" i="1"/>
  <c r="F242" i="2" l="1"/>
  <c r="F731" i="1"/>
  <c r="F241" i="2" s="1"/>
  <c r="F218" i="2"/>
  <c r="F703" i="1"/>
  <c r="F217" i="2" s="1"/>
  <c r="G467" i="2"/>
  <c r="G974" i="1"/>
  <c r="G476" i="2" s="1"/>
  <c r="F75" i="2"/>
  <c r="F584" i="1"/>
  <c r="F164" i="2" s="1"/>
  <c r="F593" i="1"/>
  <c r="F166" i="2" s="1"/>
  <c r="F11" i="2"/>
  <c r="F720" i="1"/>
  <c r="F230" i="2" s="1"/>
  <c r="F6" i="2"/>
  <c r="F78" i="2"/>
  <c r="F351" i="1"/>
  <c r="F116" i="2" s="1"/>
  <c r="F398" i="1"/>
  <c r="F135" i="2" s="1"/>
  <c r="F458" i="1"/>
  <c r="F145" i="2" s="1"/>
  <c r="F658" i="1"/>
  <c r="F174" i="2" s="1"/>
  <c r="F511" i="1"/>
  <c r="F151" i="2" s="1"/>
  <c r="F915" i="1"/>
  <c r="F422" i="2" s="1"/>
  <c r="F383" i="1"/>
  <c r="F120" i="2" s="1"/>
  <c r="F142" i="1"/>
  <c r="F977" i="1" s="1"/>
  <c r="F479" i="2" s="1"/>
  <c r="F30" i="1"/>
  <c r="F838" i="1"/>
  <c r="F348" i="2" s="1"/>
  <c r="F239" i="1"/>
  <c r="F86" i="2" s="1"/>
  <c r="F202" i="1"/>
  <c r="F6" i="1"/>
  <c r="F173" i="1"/>
  <c r="F966" i="1" s="1"/>
  <c r="F468" i="2" s="1"/>
  <c r="F903" i="1"/>
  <c r="F410" i="2" s="1"/>
  <c r="F840" i="1"/>
  <c r="F556" i="1" l="1"/>
  <c r="F161" i="2" s="1"/>
  <c r="F968" i="1"/>
  <c r="F470" i="2" s="1"/>
  <c r="F839" i="1"/>
  <c r="F837" i="1" s="1"/>
  <c r="F347" i="2" s="1"/>
  <c r="F5" i="1"/>
  <c r="F979" i="1"/>
  <c r="F481" i="2" s="1"/>
  <c r="F971" i="1"/>
  <c r="F473" i="2" s="1"/>
  <c r="F81" i="2"/>
  <c r="F657" i="1"/>
  <c r="F173" i="2" s="1"/>
  <c r="F238" i="1" l="1"/>
  <c r="F970" i="1"/>
  <c r="F472" i="2" s="1"/>
  <c r="F972" i="1"/>
  <c r="F474" i="2" s="1"/>
  <c r="F980" i="1"/>
  <c r="F963" i="1"/>
  <c r="F465" i="2" s="1"/>
  <c r="F5" i="2"/>
  <c r="F964" i="1" l="1"/>
  <c r="F466" i="2" s="1"/>
  <c r="F85" i="2"/>
  <c r="F983" i="1"/>
  <c r="F484" i="2" s="1"/>
  <c r="F973" i="1" l="1"/>
  <c r="F475" i="2" s="1"/>
  <c r="F965" i="1"/>
  <c r="F467" i="2" s="1"/>
  <c r="F984" i="1"/>
  <c r="F485" i="2" s="1"/>
  <c r="F974" i="1" l="1"/>
  <c r="F476" i="2" s="1"/>
  <c r="F985" i="1"/>
  <c r="F486" i="2" s="1"/>
  <c r="H514" i="1" l="1"/>
  <c r="H154" i="2" s="1"/>
  <c r="H547" i="1" l="1"/>
  <c r="H155" i="2" s="1"/>
  <c r="H941" i="1" l="1"/>
  <c r="H934" i="1"/>
  <c r="H909" i="1"/>
  <c r="H416" i="2" s="1"/>
  <c r="H904" i="1"/>
  <c r="H411" i="2" s="1"/>
  <c r="H846" i="1"/>
  <c r="H354" i="2" s="1"/>
  <c r="H776" i="1"/>
  <c r="H286" i="2" s="1"/>
  <c r="H771" i="1"/>
  <c r="H281" i="2" s="1"/>
  <c r="H765" i="1"/>
  <c r="H275" i="2" s="1"/>
  <c r="H759" i="1"/>
  <c r="H269" i="2" s="1"/>
  <c r="H658" i="1"/>
  <c r="H174" i="2" s="1"/>
  <c r="H446" i="2" l="1"/>
  <c r="H439" i="2"/>
  <c r="H903" i="1"/>
  <c r="H410" i="2" s="1"/>
  <c r="H18" i="2" l="1"/>
  <c r="H240" i="1" l="1"/>
  <c r="H246" i="1"/>
  <c r="H91" i="2" s="1"/>
  <c r="H254" i="1"/>
  <c r="H92" i="2" s="1"/>
  <c r="H270" i="1"/>
  <c r="H93" i="2" s="1"/>
  <c r="H277" i="1"/>
  <c r="H94" i="2" s="1"/>
  <c r="H284" i="1"/>
  <c r="H95" i="2" s="1"/>
  <c r="H286" i="1"/>
  <c r="H96" i="2" s="1"/>
  <c r="H322" i="1"/>
  <c r="H97" i="2" s="1"/>
  <c r="H332" i="1"/>
  <c r="H98" i="2" s="1"/>
  <c r="H334" i="1"/>
  <c r="H99" i="2" s="1"/>
  <c r="H336" i="1"/>
  <c r="H101" i="2" s="1"/>
  <c r="H341" i="1"/>
  <c r="H106" i="2" s="1"/>
  <c r="H343" i="1"/>
  <c r="H108" i="2" s="1"/>
  <c r="H346" i="1"/>
  <c r="H111" i="2" s="1"/>
  <c r="H354" i="1"/>
  <c r="H119" i="2" s="1"/>
  <c r="H384" i="1"/>
  <c r="H121" i="2" s="1"/>
  <c r="H389" i="1"/>
  <c r="H126" i="2" s="1"/>
  <c r="H401" i="1"/>
  <c r="H136" i="2" s="1"/>
  <c r="H413" i="1"/>
  <c r="H137" i="2" s="1"/>
  <c r="H439" i="1"/>
  <c r="H141" i="2" s="1"/>
  <c r="H450" i="1"/>
  <c r="H143" i="2" s="1"/>
  <c r="H461" i="1"/>
  <c r="H148" i="2" s="1"/>
  <c r="H505" i="1"/>
  <c r="H149" i="2" s="1"/>
  <c r="H550" i="1"/>
  <c r="H156" i="2" s="1"/>
  <c r="H552" i="1"/>
  <c r="H157" i="2" s="1"/>
  <c r="H554" i="1"/>
  <c r="H159" i="2" s="1"/>
  <c r="H558" i="1"/>
  <c r="H162" i="2" s="1"/>
  <c r="H572" i="1"/>
  <c r="H163" i="2" s="1"/>
  <c r="H585" i="1"/>
  <c r="H165" i="2" s="1"/>
  <c r="H596" i="1"/>
  <c r="H169" i="2" s="1"/>
  <c r="H644" i="1"/>
  <c r="H170" i="2" s="1"/>
  <c r="H669" i="1"/>
  <c r="H184" i="2" s="1"/>
  <c r="H673" i="1"/>
  <c r="H188" i="2" s="1"/>
  <c r="H679" i="1"/>
  <c r="H194" i="2" s="1"/>
  <c r="H683" i="1"/>
  <c r="H198" i="2" s="1"/>
  <c r="H697" i="1"/>
  <c r="H212" i="2" s="1"/>
  <c r="H704" i="1"/>
  <c r="H714" i="1"/>
  <c r="H228" i="2" s="1"/>
  <c r="H721" i="1"/>
  <c r="H231" i="2" s="1"/>
  <c r="H732" i="1"/>
  <c r="H242" i="2" s="1"/>
  <c r="H742" i="1"/>
  <c r="H252" i="2" s="1"/>
  <c r="H744" i="1"/>
  <c r="H254" i="2" s="1"/>
  <c r="H746" i="1"/>
  <c r="H256" i="2" s="1"/>
  <c r="H769" i="1"/>
  <c r="H279" i="2" s="1"/>
  <c r="H795" i="1"/>
  <c r="H305" i="2" s="1"/>
  <c r="H799" i="1"/>
  <c r="H309" i="2" s="1"/>
  <c r="H811" i="1"/>
  <c r="H321" i="2" s="1"/>
  <c r="H819" i="1"/>
  <c r="H329" i="2" s="1"/>
  <c r="H833" i="1"/>
  <c r="H343" i="2" s="1"/>
  <c r="H835" i="1"/>
  <c r="H345" i="2" s="1"/>
  <c r="H841" i="1"/>
  <c r="H349" i="2" s="1"/>
  <c r="H874" i="1"/>
  <c r="H382" i="2" s="1"/>
  <c r="H879" i="1"/>
  <c r="H387" i="2" s="1"/>
  <c r="H916" i="1"/>
  <c r="H423" i="2" s="1"/>
  <c r="H924" i="1"/>
  <c r="H431" i="2" s="1"/>
  <c r="H931" i="1"/>
  <c r="H957" i="1"/>
  <c r="H969" i="1"/>
  <c r="H471" i="2" s="1"/>
  <c r="H703" i="1" l="1"/>
  <c r="H217" i="2" s="1"/>
  <c r="H218" i="2"/>
  <c r="J438" i="2"/>
  <c r="H438" i="2"/>
  <c r="J462" i="2"/>
  <c r="H462" i="2"/>
  <c r="H731" i="1"/>
  <c r="H241" i="2" s="1"/>
  <c r="H976" i="1"/>
  <c r="H478" i="2" s="1"/>
  <c r="H593" i="1"/>
  <c r="H166" i="2" s="1"/>
  <c r="H398" i="1"/>
  <c r="H135" i="2" s="1"/>
  <c r="H351" i="1"/>
  <c r="H116" i="2" s="1"/>
  <c r="H584" i="1"/>
  <c r="H164" i="2" s="1"/>
  <c r="H720" i="1"/>
  <c r="H230" i="2" s="1"/>
  <c r="H838" i="1"/>
  <c r="H348" i="2" s="1"/>
  <c r="H915" i="1"/>
  <c r="H422" i="2" s="1"/>
  <c r="H657" i="1"/>
  <c r="H173" i="2" s="1"/>
  <c r="H511" i="1"/>
  <c r="H151" i="2" s="1"/>
  <c r="H383" i="1"/>
  <c r="H120" i="2" s="1"/>
  <c r="H458" i="1"/>
  <c r="H145" i="2" s="1"/>
  <c r="H840" i="1"/>
  <c r="H239" i="1"/>
  <c r="H86" i="2" s="1"/>
  <c r="H556" i="1" l="1"/>
  <c r="H161" i="2" s="1"/>
  <c r="H968" i="1"/>
  <c r="H470" i="2" s="1"/>
  <c r="H979" i="1"/>
  <c r="H480" i="2" s="1"/>
  <c r="H839" i="1"/>
  <c r="H837" i="1" s="1"/>
  <c r="H347" i="2" s="1"/>
  <c r="H238" i="1" l="1"/>
  <c r="H85" i="2" s="1"/>
  <c r="H972" i="1"/>
  <c r="H474" i="2" s="1"/>
  <c r="H964" i="1" l="1"/>
  <c r="H466" i="2" s="1"/>
  <c r="H984" i="1" l="1"/>
  <c r="H485" i="2" s="1"/>
  <c r="H73" i="1"/>
  <c r="H16" i="2" s="1"/>
  <c r="G18" i="2" l="1"/>
  <c r="G78" i="2" l="1"/>
  <c r="H227" i="1" l="1"/>
  <c r="H49" i="1" l="1"/>
  <c r="H15" i="2" s="1"/>
  <c r="H28" i="1" l="1"/>
  <c r="H10" i="2" s="1"/>
  <c r="H10" i="1"/>
  <c r="H8" i="2" s="1"/>
  <c r="H8" i="1"/>
  <c r="H19" i="1"/>
  <c r="H31" i="1"/>
  <c r="H12" i="2" s="1"/>
  <c r="H42" i="1"/>
  <c r="H13" i="2" s="1"/>
  <c r="H47" i="1"/>
  <c r="H14" i="2" s="1"/>
  <c r="H76" i="1"/>
  <c r="H75" i="1" s="1"/>
  <c r="H17" i="2" s="1"/>
  <c r="H84" i="1"/>
  <c r="H143" i="1"/>
  <c r="H76" i="2" s="1"/>
  <c r="H164" i="1"/>
  <c r="H77" i="2" s="1"/>
  <c r="H174" i="1"/>
  <c r="H79" i="2" s="1"/>
  <c r="H178" i="1"/>
  <c r="H80" i="2" s="1"/>
  <c r="H203" i="1"/>
  <c r="H213" i="1"/>
  <c r="H221" i="1"/>
  <c r="H11" i="2" l="1"/>
  <c r="H78" i="2"/>
  <c r="H75" i="2"/>
  <c r="H142" i="1"/>
  <c r="H977" i="1" s="1"/>
  <c r="H479" i="2" s="1"/>
  <c r="H18" i="1"/>
  <c r="H9" i="2" s="1"/>
  <c r="H6" i="2" s="1"/>
  <c r="H202" i="1"/>
  <c r="H81" i="2" s="1"/>
  <c r="H173" i="1"/>
  <c r="H966" i="1" s="1"/>
  <c r="H468" i="2" s="1"/>
  <c r="H30" i="1"/>
  <c r="H971" i="1" l="1"/>
  <c r="H473" i="2" s="1"/>
  <c r="H6" i="1"/>
  <c r="H970" i="1"/>
  <c r="H472" i="2" s="1"/>
  <c r="H980" i="1"/>
  <c r="H481" i="2" s="1"/>
  <c r="H5" i="1"/>
  <c r="H5" i="2" s="1"/>
  <c r="H963" i="1" l="1"/>
  <c r="H465" i="2" s="1"/>
  <c r="H983" i="1" l="1"/>
  <c r="H484" i="2" s="1"/>
  <c r="H973" i="1"/>
  <c r="H475" i="2" s="1"/>
  <c r="H965" i="1"/>
  <c r="H467" i="2" s="1"/>
  <c r="H985" i="1" l="1"/>
  <c r="H486" i="2" s="1"/>
  <c r="H974" i="1"/>
  <c r="H476" i="2" s="1"/>
  <c r="E86" i="2" l="1"/>
  <c r="E101" i="2" l="1"/>
  <c r="E106" i="2"/>
  <c r="E108" i="2"/>
  <c r="E111" i="2"/>
  <c r="E116" i="2"/>
  <c r="E120" i="2"/>
  <c r="E130" i="2"/>
  <c r="E137" i="2"/>
  <c r="E141" i="2"/>
  <c r="E143" i="2"/>
  <c r="E145" i="2"/>
  <c r="E149" i="2"/>
  <c r="E164" i="2"/>
  <c r="E166" i="2"/>
  <c r="E170" i="2"/>
  <c r="E212" i="2"/>
  <c r="E217" i="2"/>
  <c r="E242" i="2"/>
  <c r="E256" i="2"/>
  <c r="E269" i="2"/>
  <c r="E275" i="2"/>
  <c r="E281" i="2"/>
  <c r="D23" i="6" l="1"/>
  <c r="E23" i="6"/>
  <c r="C23" i="6"/>
  <c r="F16" i="6"/>
  <c r="F18" i="6"/>
  <c r="F20" i="6"/>
  <c r="F14" i="6"/>
  <c r="F23" i="6" l="1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E566" i="5" l="1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M5" i="5" l="1"/>
  <c r="M607" i="5" s="1"/>
  <c r="H5" i="5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H609" i="5" l="1"/>
  <c r="H619" i="5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</calcChain>
</file>

<file path=xl/sharedStrings.xml><?xml version="1.0" encoding="utf-8"?>
<sst xmlns="http://schemas.openxmlformats.org/spreadsheetml/2006/main" count="2637" uniqueCount="1376">
  <si>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</si>
  <si>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</si>
  <si>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</si>
  <si>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</si>
  <si>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</si>
  <si>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</si>
  <si>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</si>
  <si>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</si>
  <si>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</si>
  <si>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</si>
  <si>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</si>
  <si>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</si>
  <si>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</si>
  <si>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</si>
  <si>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</si>
  <si>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</si>
  <si>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</si>
  <si>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</si>
  <si>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</si>
  <si>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</si>
  <si>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</si>
  <si>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</si>
  <si>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</si>
  <si>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</si>
  <si>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</si>
  <si>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</si>
  <si>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</si>
  <si>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</si>
  <si>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</si>
  <si>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</si>
  <si>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</si>
  <si>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</si>
  <si>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</si>
  <si>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</si>
  <si>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</si>
  <si>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</si>
  <si>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</si>
  <si>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</si>
  <si>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</si>
  <si>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</si>
  <si>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</si>
  <si>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</si>
  <si>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</si>
  <si>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</si>
  <si>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</si>
  <si>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</si>
  <si>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</si>
  <si>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</si>
  <si>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</si>
  <si>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</si>
  <si>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</si>
  <si>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</si>
  <si>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</si>
  <si>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</si>
  <si>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</si>
  <si>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</si>
  <si>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</si>
  <si>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</si>
  <si>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</si>
  <si>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</si>
  <si>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</si>
  <si>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</si>
  <si>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</si>
  <si>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</si>
  <si>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</si>
  <si>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</si>
  <si>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</si>
  <si>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</si>
  <si>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</si>
  <si>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</si>
  <si>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</si>
  <si>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</si>
  <si>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</si>
  <si>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</si>
  <si>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</si>
  <si>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</si>
  <si>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</si>
  <si>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</si>
  <si>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</si>
  <si>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</si>
  <si>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</si>
  <si>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</si>
  <si>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</si>
  <si>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</si>
  <si>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</si>
  <si>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</si>
  <si>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</si>
  <si>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</si>
  <si>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</si>
  <si>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</si>
  <si>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</si>
  <si>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</si>
  <si>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</si>
  <si>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</si>
  <si>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</si>
  <si>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</si>
  <si>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</si>
  <si>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</si>
  <si>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</si>
  <si>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</si>
  <si>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</si>
  <si>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</si>
  <si>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</si>
  <si>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</si>
  <si>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</si>
  <si>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</si>
  <si>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</si>
  <si>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</si>
  <si>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</si>
  <si>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</si>
  <si>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</si>
  <si>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</si>
  <si>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</si>
  <si>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</si>
  <si>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</si>
  <si>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</si>
  <si>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</si>
  <si>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</si>
  <si>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</si>
  <si>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</si>
  <si>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</si>
  <si>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</si>
  <si>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</si>
  <si>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</si>
  <si>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</si>
  <si>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</si>
  <si>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</si>
  <si>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</si>
  <si>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</si>
  <si>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</si>
  <si>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</si>
  <si>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</si>
  <si>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</si>
  <si>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</si>
  <si>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</si>
  <si>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</si>
  <si>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</si>
  <si>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</si>
  <si>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</si>
  <si>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</si>
  <si>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</si>
  <si>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</si>
  <si>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</si>
  <si>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</si>
  <si>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</si>
  <si>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</si>
  <si>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</si>
  <si>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</si>
  <si>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</si>
  <si>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</si>
  <si>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</si>
  <si>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</si>
  <si>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</si>
  <si>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</si>
  <si>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</si>
  <si>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</si>
  <si>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</si>
  <si>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</si>
  <si>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</si>
  <si>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</si>
  <si>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</si>
  <si>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</si>
  <si>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</si>
  <si>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</si>
  <si>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</si>
  <si>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</si>
  <si>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</si>
  <si>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</si>
  <si>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</si>
  <si>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</si>
  <si>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</si>
  <si>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</si>
  <si>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</si>
  <si>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</si>
  <si>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</si>
  <si>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</si>
  <si>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</si>
  <si>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</si>
  <si>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</si>
  <si>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</si>
  <si>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</si>
  <si>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</si>
  <si>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</si>
  <si>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</si>
  <si>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</si>
  <si>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</si>
  <si>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</si>
  <si>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</si>
  <si>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</si>
  <si>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</si>
  <si>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</si>
  <si>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</si>
  <si>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</si>
  <si>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</si>
  <si>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</si>
  <si>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</si>
  <si>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</si>
  <si>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</si>
  <si>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</si>
  <si>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</si>
  <si>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</si>
  <si>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</si>
  <si>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</si>
  <si>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</si>
  <si>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</si>
  <si>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</si>
  <si>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</si>
  <si>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</si>
  <si>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</si>
  <si>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</si>
  <si>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</si>
  <si>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</si>
  <si>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</si>
  <si>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</si>
  <si>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</si>
  <si>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</si>
  <si>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</si>
  <si>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</si>
  <si>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</si>
  <si>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</si>
  <si>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</si>
  <si>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</si>
  <si>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</si>
  <si>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</si>
  <si>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</si>
  <si>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</si>
  <si>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</si>
  <si>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</si>
  <si>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</si>
  <si>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</si>
  <si>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</si>
  <si>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</si>
  <si>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</si>
  <si>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</si>
  <si>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</si>
  <si>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</si>
  <si>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</si>
  <si>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</si>
  <si>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</si>
  <si>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</si>
  <si>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</si>
  <si>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</si>
  <si>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</si>
  <si>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</si>
  <si>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</si>
  <si>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</si>
  <si>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</si>
  <si>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</si>
  <si>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</si>
  <si>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</si>
  <si>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</si>
  <si>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</si>
  <si>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</si>
  <si>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</si>
  <si>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</si>
  <si>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</si>
  <si>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</si>
  <si>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</si>
  <si>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</si>
  <si>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</si>
  <si>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</si>
  <si>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</si>
  <si>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</si>
  <si>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</si>
  <si>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</si>
  <si>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</si>
  <si>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</si>
  <si>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</si>
  <si>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</si>
  <si>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</si>
  <si>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</si>
  <si>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</si>
  <si>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</si>
  <si>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</si>
  <si>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</si>
  <si>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</si>
  <si>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</si>
  <si>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</si>
  <si>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</si>
  <si>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</si>
  <si>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</si>
  <si>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</si>
  <si>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</si>
  <si>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</si>
  <si>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</si>
  <si>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</si>
  <si>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</si>
  <si>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</si>
  <si>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</si>
  <si>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</si>
  <si>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</si>
  <si>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</si>
  <si>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</si>
  <si>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</si>
  <si>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</si>
  <si>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</si>
  <si>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</si>
  <si>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</si>
  <si>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</si>
  <si>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</si>
  <si>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</si>
  <si>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</si>
  <si>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</si>
  <si>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</si>
  <si>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</si>
  <si>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</si>
  <si>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</si>
  <si>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</si>
  <si>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</si>
  <si>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</si>
  <si>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</si>
  <si>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</si>
  <si>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</si>
  <si>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</si>
  <si>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</si>
  <si>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</si>
  <si>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</si>
  <si>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</si>
  <si>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</si>
  <si>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</si>
  <si>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</si>
  <si>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</si>
  <si>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</si>
  <si>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</si>
  <si>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</si>
  <si>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</si>
  <si>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</si>
  <si>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</si>
  <si>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</si>
  <si>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</si>
  <si>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</si>
  <si>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</si>
  <si>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</si>
  <si>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</si>
  <si>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</si>
  <si>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</si>
  <si>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</si>
  <si>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</si>
  <si>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</si>
  <si>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</si>
  <si>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</si>
  <si>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</si>
  <si>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</si>
  <si>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</si>
  <si>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</si>
  <si>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</si>
  <si>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</si>
  <si>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</si>
  <si>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</si>
  <si>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</si>
  <si>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</si>
  <si>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</si>
  <si>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</si>
  <si>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</si>
  <si>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</si>
  <si>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</si>
  <si>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</si>
  <si>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</si>
  <si>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</si>
  <si>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</si>
  <si>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</si>
  <si>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</si>
  <si>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</si>
  <si>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</si>
  <si>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</si>
  <si>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</si>
  <si>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</si>
  <si>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</si>
  <si>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</si>
  <si>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</si>
  <si>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</si>
  <si>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</si>
  <si>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</si>
  <si>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</si>
  <si>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</si>
  <si>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</si>
  <si>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</si>
  <si>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</si>
  <si>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</si>
  <si>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</si>
  <si>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</si>
  <si>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</si>
  <si>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</si>
  <si>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</si>
  <si>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</si>
  <si>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</si>
  <si>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</si>
  <si>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</si>
  <si>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</si>
  <si>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</si>
  <si>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</si>
  <si>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</si>
  <si>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</si>
  <si>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</si>
  <si>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</si>
  <si>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</si>
  <si>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</si>
  <si>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</si>
  <si>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</si>
  <si>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</si>
  <si>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</si>
  <si>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</si>
  <si>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</si>
  <si>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</si>
  <si>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</si>
  <si>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</si>
  <si>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</si>
  <si>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</si>
  <si>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</si>
  <si>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</si>
  <si>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</si>
  <si>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</si>
  <si>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</si>
  <si>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</si>
  <si>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</si>
  <si>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</si>
  <si>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</si>
  <si>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</si>
  <si>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</si>
  <si>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</si>
  <si>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</si>
  <si>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</si>
  <si>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</si>
  <si>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</si>
  <si>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</si>
  <si>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</si>
  <si>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</si>
  <si>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</si>
  <si>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</si>
  <si>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</si>
  <si>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</si>
  <si>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</si>
  <si>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</si>
  <si>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</si>
  <si>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</si>
  <si>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</si>
  <si>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</si>
  <si>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</si>
  <si>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</si>
  <si>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</si>
  <si>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</si>
  <si>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</si>
  <si>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</si>
  <si>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</si>
  <si>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</si>
  <si>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</si>
  <si>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</si>
  <si>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</si>
  <si>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</si>
  <si>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</si>
  <si>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</si>
  <si>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</si>
  <si>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</si>
  <si>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</si>
  <si>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</si>
  <si>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</si>
  <si>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</si>
  <si>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</si>
  <si>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</si>
  <si>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</si>
  <si>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</si>
  <si>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</si>
  <si>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</si>
  <si>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</si>
  <si>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</si>
  <si>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</si>
  <si>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</si>
  <si>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</si>
  <si>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</si>
  <si>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</si>
  <si>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</si>
  <si>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</si>
  <si>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</si>
  <si>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</si>
  <si>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</si>
  <si>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</si>
  <si>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</si>
  <si>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</si>
  <si>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</si>
  <si>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</si>
  <si>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</si>
  <si>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</si>
  <si>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</si>
  <si>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</si>
  <si>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</si>
  <si>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</si>
  <si>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</si>
  <si>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</si>
  <si>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</si>
  <si>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</si>
  <si>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</si>
  <si>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</si>
  <si>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</si>
  <si>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</si>
  <si>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</si>
  <si>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</si>
  <si>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</si>
  <si>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</si>
  <si>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</si>
  <si>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</si>
  <si>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</si>
  <si>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</si>
  <si>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</si>
  <si>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</si>
  <si>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</si>
  <si>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</si>
  <si>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</si>
  <si>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</si>
  <si>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</si>
  <si>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</si>
  <si>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</si>
  <si>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</si>
  <si>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</si>
  <si>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</si>
  <si>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</si>
  <si>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</si>
  <si>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</si>
  <si>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</si>
  <si>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</si>
  <si>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</si>
  <si>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</si>
  <si>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</si>
  <si>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</si>
  <si>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</si>
  <si>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</si>
  <si>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</si>
  <si>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</si>
  <si>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</si>
  <si>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</si>
  <si>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</si>
  <si>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</si>
  <si>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</si>
  <si>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</si>
  <si>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</si>
  <si>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</si>
  <si>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</si>
  <si>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</si>
  <si>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</si>
  <si>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</si>
  <si>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</si>
  <si>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</si>
  <si>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</si>
  <si>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</si>
  <si>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</si>
  <si>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</si>
  <si>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</si>
  <si>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</si>
  <si>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</si>
  <si>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</si>
  <si>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</si>
  <si>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</si>
  <si>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</si>
  <si>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</si>
  <si>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</si>
  <si>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</si>
  <si>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</si>
  <si>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</si>
  <si>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</si>
  <si>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</si>
  <si>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</si>
  <si>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</si>
  <si>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</si>
  <si>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</si>
  <si>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</si>
  <si>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</si>
  <si>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</si>
  <si>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</si>
  <si>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</si>
  <si>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</si>
  <si>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nákup prevádzkových strojov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</si>
  <si>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</si>
  <si>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</si>
  <si>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</si>
  <si>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</si>
  <si>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</si>
  <si>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</si>
  <si>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</si>
  <si>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</si>
  <si>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</si>
  <si>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</si>
  <si>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</si>
  <si>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</si>
  <si>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</si>
  <si>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</si>
  <si>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</si>
  <si>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</si>
  <si>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</si>
  <si>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</si>
  <si>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</si>
  <si>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</si>
  <si>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</si>
  <si>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</si>
  <si>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</si>
  <si>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</si>
  <si>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</si>
  <si>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</si>
  <si>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</si>
  <si>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</si>
  <si>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</si>
  <si>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</si>
  <si>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</si>
  <si>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</si>
  <si>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</si>
  <si>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</si>
  <si>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</si>
  <si>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</si>
  <si>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</si>
  <si>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</si>
  <si>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</si>
  <si>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</si>
  <si>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</si>
  <si>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</si>
  <si>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</si>
  <si>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</si>
  <si>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</si>
  <si>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</si>
  <si>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</si>
  <si>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</si>
  <si>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</si>
  <si>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</si>
  <si>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</si>
  <si>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</si>
  <si>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</si>
  <si>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</si>
  <si>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</si>
  <si>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</si>
  <si>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</si>
  <si>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</si>
  <si>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</si>
  <si>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</si>
  <si>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</si>
  <si>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</si>
  <si>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</si>
  <si>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</si>
  <si>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</si>
  <si>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projekt.dokum.-dom smútku - rozšírenie cintorína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</si>
  <si>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</si>
  <si>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</si>
  <si>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</si>
  <si>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</si>
  <si>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</si>
  <si>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</si>
  <si>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</si>
  <si>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</si>
  <si>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</si>
  <si>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</si>
  <si>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</si>
  <si>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</si>
  <si>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</si>
  <si>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</si>
  <si>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</si>
  <si>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</si>
  <si>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</si>
  <si>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</si>
  <si>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</si>
  <si>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</si>
  <si>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</si>
  <si>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</si>
  <si>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</si>
  <si>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</si>
  <si>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</si>
  <si>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</si>
  <si>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</si>
  <si>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</si>
  <si>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</si>
  <si>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</si>
  <si>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</si>
  <si>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</si>
  <si>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</si>
  <si>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</si>
  <si>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</si>
  <si>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</si>
  <si>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</si>
  <si>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</si>
  <si>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</si>
  <si>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</si>
  <si>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</si>
  <si>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</si>
  <si>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</si>
  <si>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</si>
  <si>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</si>
  <si>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</si>
  <si>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</si>
  <si>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</si>
  <si>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</si>
  <si>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</si>
  <si>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</si>
  <si>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</si>
  <si>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</si>
  <si>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</si>
  <si>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</si>
  <si>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</si>
  <si>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</si>
  <si>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</si>
  <si>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</si>
  <si>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</si>
  <si>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</si>
  <si>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</si>
  <si>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</si>
  <si>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</si>
  <si>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</si>
  <si>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</si>
  <si>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</si>
  <si>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</si>
  <si>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</si>
  <si>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</si>
  <si>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</si>
  <si>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</si>
  <si>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</si>
  <si>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</si>
  <si>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</si>
  <si>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</si>
  <si>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</si>
  <si>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</si>
  <si>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</si>
  <si>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</si>
  <si>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</si>
  <si>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</si>
  <si>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</si>
  <si>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</si>
  <si>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</si>
  <si>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</si>
  <si>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</si>
  <si>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</si>
  <si>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</si>
  <si>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</si>
  <si>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</si>
  <si>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</si>
  <si>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</si>
  <si>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</si>
  <si>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</si>
  <si>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</si>
  <si>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</si>
  <si>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</si>
  <si>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</si>
  <si>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</si>
  <si>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</si>
  <si>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</si>
  <si>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</si>
  <si>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</si>
  <si>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projektová dokumentácia-spoluúčasť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</si>
  <si>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</si>
  <si>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</si>
  <si>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</si>
  <si>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</si>
  <si>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</si>
  <si>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</si>
  <si>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</si>
  <si>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</si>
  <si>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</si>
  <si>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</si>
  <si>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</si>
  <si>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</si>
  <si>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</si>
  <si>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</si>
  <si>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</si>
  <si>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</si>
  <si>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</si>
  <si>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</si>
  <si>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</si>
  <si>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</si>
  <si>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</si>
  <si>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</si>
  <si>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</si>
  <si>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</si>
  <si>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</si>
  <si>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</si>
  <si>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</si>
  <si>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</si>
  <si>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</si>
  <si>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</si>
  <si>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</si>
  <si>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</si>
  <si>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</si>
  <si>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</si>
  <si>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</si>
  <si>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</si>
  <si>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</si>
  <si>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</si>
  <si>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</si>
  <si>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</si>
  <si>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</si>
  <si>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</si>
  <si>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</si>
  <si>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</si>
  <si>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</si>
  <si>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</si>
  <si>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</si>
  <si>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</si>
  <si>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</si>
  <si>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</si>
  <si>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</si>
  <si>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</si>
  <si>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</si>
  <si>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</si>
  <si>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</si>
  <si>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</si>
  <si>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</si>
  <si>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</si>
  <si>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</si>
  <si>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</si>
  <si>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</si>
  <si>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</si>
  <si>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</si>
  <si>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</si>
  <si>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</si>
  <si>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</si>
  <si>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</si>
  <si>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</si>
  <si>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</si>
  <si>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</si>
  <si>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</si>
  <si>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</si>
  <si>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</si>
  <si>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</si>
  <si>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</si>
  <si>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</si>
  <si>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</si>
  <si>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</si>
  <si>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</si>
  <si>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</si>
  <si>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</si>
  <si>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</si>
  <si>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</si>
  <si>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</si>
  <si>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</si>
  <si>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</si>
  <si>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</si>
  <si>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</si>
  <si>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</si>
  <si>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</si>
  <si>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</si>
  <si>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</si>
  <si>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</si>
  <si>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</si>
  <si>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</si>
  <si>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</si>
  <si>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</si>
  <si>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</si>
  <si>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</si>
  <si>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</si>
  <si>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</si>
  <si>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</si>
  <si>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</si>
  <si>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</si>
  <si>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</si>
  <si>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Nákup prevádzkových strojov</t>
  </si>
  <si>
    <t>Monitorovací systém</t>
  </si>
  <si>
    <t>Rekonštrukcia verejného osvetlenia</t>
  </si>
  <si>
    <t>Nákup HIM do MsKS, mobilné zastrešenie</t>
  </si>
  <si>
    <t>Oplotenie vstupu do budovy, mobilné domčeky</t>
  </si>
  <si>
    <t>Projekt.dokum.-dom smútku - rozšírenie cintorína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</si>
  <si>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</si>
  <si>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</si>
  <si>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</si>
  <si>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</si>
  <si>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</si>
  <si>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</si>
  <si>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</si>
  <si>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</si>
  <si>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</si>
  <si>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</si>
  <si>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</si>
  <si>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</si>
  <si>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</si>
  <si>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</si>
  <si>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</si>
  <si>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prevod prostriedkov z predch.rokov-Účet TKO</t>
  </si>
  <si>
    <t xml:space="preserve">prevod prostriedkov z rezervného fondu  HV </t>
  </si>
  <si>
    <t>Vrátenie finančnej zábezpeky</t>
  </si>
  <si>
    <t>zateplenie a obnova obal. konštr. MŠ Kossutha</t>
  </si>
  <si>
    <t>cestovné náhrady iným než vlastným zamest.</t>
  </si>
  <si>
    <t>Komunitné centrum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</si>
  <si>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</si>
  <si>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</si>
  <si>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</si>
  <si>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</si>
  <si>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</si>
  <si>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</si>
  <si>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</si>
  <si>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</si>
  <si>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</si>
  <si>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</si>
  <si>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</si>
  <si>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</si>
  <si>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</si>
  <si>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</si>
  <si>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</si>
  <si>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</si>
  <si>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</si>
  <si>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</si>
  <si>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</si>
  <si>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</si>
  <si>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</si>
  <si>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</si>
  <si>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</si>
  <si>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</si>
  <si>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finančný leasing mot. vozidla MsP</t>
  </si>
  <si>
    <t>Finančný leasing mot. vozidla MsP</t>
  </si>
  <si>
    <t>splácanie úrokov z leasingu</t>
  </si>
  <si>
    <t>rek. bytov   - vložkovanie  komínov - NŠ II.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</si>
  <si>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</si>
  <si>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</si>
  <si>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</si>
  <si>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</si>
  <si>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</si>
  <si>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</si>
  <si>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</si>
  <si>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majetkopávne vysporiadanie pozemkov areál TS</t>
  </si>
  <si>
    <t>výstavba detského ihriska Crossfit</t>
  </si>
  <si>
    <t>Výstavba detského ihriska crossfit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</si>
  <si>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</si>
  <si>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</si>
  <si>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</si>
  <si>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</si>
  <si>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</si>
  <si>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</si>
  <si>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</si>
  <si>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</si>
  <si>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územný plán mesta</t>
  </si>
  <si>
    <t>Územný plán mesta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</si>
  <si>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</si>
  <si>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</si>
  <si>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</si>
  <si>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</si>
  <si>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</si>
  <si>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</si>
  <si>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</si>
  <si>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</si>
  <si>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</si>
  <si>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na rek. cesty Fejséš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</si>
  <si>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</si>
  <si>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</si>
  <si>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</si>
  <si>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</si>
  <si>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</si>
  <si>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</si>
  <si>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</si>
  <si>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</si>
  <si>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</si>
  <si>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</si>
  <si>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</si>
  <si>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</si>
  <si>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</si>
  <si>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</si>
  <si>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</si>
  <si>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</si>
  <si>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</si>
  <si>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</si>
  <si>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</si>
  <si>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</si>
  <si>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</si>
  <si>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</si>
  <si>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</si>
  <si>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</si>
  <si>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</si>
  <si>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</si>
  <si>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</si>
  <si>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</si>
  <si>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</si>
  <si>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</si>
  <si>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</si>
  <si>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</si>
  <si>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nákup klavíra ZUŠ</t>
  </si>
  <si>
    <t>Nákup klavíra ZUŠ</t>
  </si>
  <si>
    <t>finančná zábezpeka-verejné obstrávanie</t>
  </si>
  <si>
    <t>prijaté úvery</t>
  </si>
  <si>
    <t>Všeobecná pracovná oblasť</t>
  </si>
  <si>
    <t>Sociálny podnik- projektová dokumentácia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</si>
  <si>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</si>
  <si>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</si>
  <si>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</si>
  <si>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</si>
  <si>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</si>
  <si>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>z prenaj.zariadení a techniky /Veolia/</t>
  </si>
  <si>
    <t>pr. prostr. z predch. rokov-pren. komp. šk.-normatív</t>
  </si>
  <si>
    <t>pr. pr. z predch. rokov-pren. komp. šk.-prísp. na VV MŠ + Vzd.P.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</si>
  <si>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</si>
  <si>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</si>
  <si>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</si>
  <si>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</si>
  <si>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</si>
  <si>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CT prístroj Nemocnica K.Chlmec, n.o.</t>
  </si>
  <si>
    <t>Dotácia na CT prístroj Nemocnica K.Chlmec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</si>
  <si>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</si>
  <si>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</si>
  <si>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</si>
  <si>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</si>
  <si>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</si>
  <si>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</si>
  <si>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dividendy VVS, Košice</t>
  </si>
  <si>
    <t>vrátka dotácie MK Fejséš</t>
  </si>
  <si>
    <t>Vrátka dotácie MK Fejséš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</si>
  <si>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</si>
  <si>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</si>
  <si>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</si>
  <si>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</si>
  <si>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Sankcie uložené v daňovom konaní</t>
  </si>
  <si>
    <t>DzN sankcie uložené v daňovom konaní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</si>
  <si>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</si>
  <si>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</si>
  <si>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</si>
  <si>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</si>
  <si>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</si>
  <si>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</si>
  <si>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</si>
  <si>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</si>
  <si>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</si>
  <si>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</si>
  <si>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</si>
  <si>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</si>
  <si>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</si>
  <si>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</si>
  <si>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</si>
  <si>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</si>
  <si>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</si>
  <si>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</si>
  <si>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</si>
  <si>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</si>
  <si>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splácanie úveru na rek. amfiteátra - interreg</t>
  </si>
  <si>
    <t>Splácanie úveru na rek. amfiteátra-interreg</t>
  </si>
  <si>
    <t>Stravovanie</t>
  </si>
  <si>
    <t>Výdavky z vlastných príjmov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</si>
  <si>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</si>
  <si>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</si>
  <si>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</si>
  <si>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</si>
  <si>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</si>
  <si>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vedenie krúžku CVČ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</si>
  <si>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</si>
  <si>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</si>
  <si>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</si>
  <si>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</si>
  <si>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</si>
  <si>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</si>
  <si>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</si>
  <si>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</si>
  <si>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</si>
  <si>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</si>
  <si>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</si>
  <si>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</si>
  <si>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</si>
  <si>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</si>
  <si>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</si>
  <si>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</si>
  <si>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</si>
  <si>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</si>
  <si>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</si>
  <si>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</si>
  <si>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</si>
  <si>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</si>
  <si>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</si>
  <si>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</si>
  <si>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</si>
  <si>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</si>
  <si>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</si>
  <si>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</si>
  <si>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</si>
  <si>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</si>
  <si>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</si>
  <si>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</si>
  <si>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</si>
  <si>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</si>
  <si>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</si>
  <si>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</si>
  <si>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</si>
  <si>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</si>
  <si>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</si>
  <si>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</si>
  <si>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</si>
  <si>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</si>
  <si>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</si>
  <si>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</si>
  <si>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 xml:space="preserve">vrátka preplatku za plyn  </t>
  </si>
  <si>
    <t>Projekt telocvične ZŠ M. Helmeczyho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</si>
  <si>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</si>
  <si>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</si>
  <si>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</si>
  <si>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</si>
  <si>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</si>
  <si>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</si>
  <si>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</si>
  <si>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</si>
  <si>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</si>
  <si>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</si>
  <si>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</si>
  <si>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</si>
  <si>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</si>
  <si>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Dotácia na chránenú dielňu</t>
  </si>
  <si>
    <t>Grant na amfiteáter</t>
  </si>
  <si>
    <t>rekonštrukcia ZUŠ + park</t>
  </si>
  <si>
    <t>vodozádržné opatrenia ul. Ibrányiho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</si>
  <si>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</si>
  <si>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</si>
  <si>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</si>
  <si>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</si>
  <si>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</si>
  <si>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</si>
  <si>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</si>
  <si>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</si>
  <si>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</si>
  <si>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</si>
  <si>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</si>
  <si>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</si>
  <si>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</si>
  <si>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</si>
  <si>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</si>
  <si>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</si>
  <si>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</si>
  <si>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</si>
  <si>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</si>
  <si>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</si>
  <si>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</si>
  <si>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</si>
  <si>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transfer ÚPSVaR na vytv. pr. miesto ŠJ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</si>
  <si>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</si>
  <si>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</si>
  <si>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</si>
  <si>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</si>
  <si>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</si>
  <si>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</si>
  <si>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</si>
  <si>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</si>
  <si>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</si>
  <si>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</si>
  <si>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</si>
  <si>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</si>
  <si>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</si>
  <si>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</si>
  <si>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</si>
  <si>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</si>
  <si>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</si>
  <si>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</si>
  <si>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</si>
  <si>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</si>
  <si>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</si>
  <si>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</si>
  <si>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</si>
  <si>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Nákup pozemku-Múzeum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</si>
  <si>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</si>
  <si>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</si>
  <si>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</si>
  <si>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</si>
  <si>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</si>
  <si>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</si>
  <si>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</si>
  <si>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</si>
  <si>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</si>
  <si>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</si>
  <si>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</si>
  <si>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</si>
  <si>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</si>
  <si>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</si>
  <si>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</si>
  <si>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</si>
  <si>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</si>
  <si>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</si>
  <si>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</si>
  <si>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</si>
  <si>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</si>
  <si>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</si>
  <si>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</si>
  <si>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</si>
  <si>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</si>
  <si>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</si>
  <si>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</si>
  <si>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</si>
  <si>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</si>
  <si>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</si>
  <si>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</si>
  <si>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</si>
  <si>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</si>
  <si>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</si>
  <si>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</si>
  <si>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</si>
  <si>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</si>
  <si>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</si>
  <si>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</si>
  <si>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</si>
  <si>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</si>
  <si>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</si>
  <si>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</si>
  <si>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</si>
  <si>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</si>
  <si>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</si>
  <si>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</si>
  <si>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</si>
  <si>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</si>
  <si>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</si>
  <si>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</si>
  <si>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</si>
  <si>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</si>
  <si>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</si>
  <si>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</si>
  <si>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</si>
  <si>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</si>
  <si>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</si>
  <si>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</si>
  <si>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</si>
  <si>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>RP Múdre hranie</t>
  </si>
  <si>
    <t>RP-Múdre hranie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</si>
  <si>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</si>
  <si>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</si>
  <si>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</si>
  <si>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</si>
  <si>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</si>
  <si>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</si>
  <si>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</si>
  <si>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</si>
  <si>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riešenie havarijných situácií ZŠ Kossutha</t>
  </si>
  <si>
    <t>Projekt pomáhajúce profesie ZŠ Kossutha</t>
  </si>
  <si>
    <t>Riešenie havarijných situáciíi ZŠ Kossutha</t>
  </si>
  <si>
    <t>riešenie havarijných situácií</t>
  </si>
  <si>
    <t>Riešenie havarijných situácií</t>
  </si>
  <si>
    <t>príspevok na špecifiká OOP</t>
  </si>
  <si>
    <t>Príspevok na špecifiká OOP</t>
  </si>
  <si>
    <t>školné, ŠKD</t>
  </si>
  <si>
    <t>Cvičná škola</t>
  </si>
  <si>
    <t>cvičná škola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</si>
  <si>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</si>
  <si>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</si>
  <si>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</si>
  <si>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</si>
  <si>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</si>
  <si>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</si>
  <si>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</si>
  <si>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</si>
  <si>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</si>
  <si>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</si>
  <si>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Rekonštrukcia schodov pri Coop-Jednota</t>
  </si>
  <si>
    <t>príjem za stravné-réžia</t>
  </si>
  <si>
    <t>rekonštrukcia štadióna bežeckej dráhy</t>
  </si>
  <si>
    <t xml:space="preserve">Rekonštrukcia schodov </t>
  </si>
  <si>
    <t>bežné transfery na MsKS</t>
  </si>
  <si>
    <t>dotácia na ťažobné územie</t>
  </si>
  <si>
    <t>Bežné transfery na MsKS</t>
  </si>
  <si>
    <t>Dotácia na ťažobné územie</t>
  </si>
  <si>
    <t>prevod prostriedkov z predch. rokov-MOPS</t>
  </si>
  <si>
    <t>pr. prostr. z predch. rokov</t>
  </si>
  <si>
    <t>dotácia na havarijnú situáciu ZŠ Kossutha-kotly</t>
  </si>
  <si>
    <t>prevod prostriedkov z predchádzajúceho roka</t>
  </si>
  <si>
    <t>príjem za réžiu</t>
  </si>
  <si>
    <t>havarijná situácia-kotly</t>
  </si>
  <si>
    <t>Havarijná situácia-kotly</t>
  </si>
  <si>
    <t>Rekonštrukcia vnútorného vybavenia MsKS</t>
  </si>
  <si>
    <t>bankový úver kombinovaný</t>
  </si>
  <si>
    <t>na ubytovanie Ukrajincov</t>
  </si>
  <si>
    <t>Na ubytovanie Ukrajincov</t>
  </si>
  <si>
    <t>dotácia na nabíjaciu stanicu</t>
  </si>
  <si>
    <t>dotácia KSK na rekonštrukciu chodníkov</t>
  </si>
  <si>
    <t>dotácia na zateplenie a obnovu obal. konštrukcií ZŠ Kossutha</t>
  </si>
  <si>
    <t>sponzorské</t>
  </si>
  <si>
    <t>oprava autobusových zastávok</t>
  </si>
  <si>
    <t>kultúrne podujatia - interreg</t>
  </si>
  <si>
    <t>vojna na Ukrajine</t>
  </si>
  <si>
    <t>Vodozádržné opatrenia-spoluúčasť</t>
  </si>
  <si>
    <t>zateplenie a obnova ob. konštr. ZŠ Kossutha</t>
  </si>
  <si>
    <t>Zateplenie a obnova obal. konštr. ZŠ Kossutha</t>
  </si>
  <si>
    <t>rozvojový projekt "Letné školy"</t>
  </si>
  <si>
    <t>príspevok na špecifiká</t>
  </si>
  <si>
    <t>Príspevok na špecifiká</t>
  </si>
  <si>
    <t>mimoriadne výsledky žiakov</t>
  </si>
  <si>
    <t>Mimoriadne výsledky žiakov</t>
  </si>
  <si>
    <t>transfer na voľnočasovú činnosť</t>
  </si>
  <si>
    <t>Transfer na voľnočasovú činnosť</t>
  </si>
  <si>
    <t>príspevok na edukačné publikácie</t>
  </si>
  <si>
    <t>Príspevok na edukačné publikácie</t>
  </si>
  <si>
    <t xml:space="preserve">vodozádržné opatrenia </t>
  </si>
  <si>
    <t>zníženie energ. Náročnosti ZŠ s VJM HMA</t>
  </si>
  <si>
    <t>Zníženie energ. Náročnosti ZŠ s VJM HMA</t>
  </si>
  <si>
    <t>školský digitálny koordinátor</t>
  </si>
  <si>
    <t>Školský digitálny koordinátor</t>
  </si>
  <si>
    <t>elektrická energia TS</t>
  </si>
  <si>
    <t>plyn, TS</t>
  </si>
  <si>
    <t>Bežný rozpočet</t>
  </si>
  <si>
    <t>BEŽNÝ ROZPOČET</t>
  </si>
  <si>
    <t>výstavba prevádzkovej haly v areály TS</t>
  </si>
  <si>
    <t>Výstavba prevádzkovej haly v areály TS</t>
  </si>
  <si>
    <t>projekt Code Vdic</t>
  </si>
  <si>
    <t>Skutočné plnenie 2022</t>
  </si>
  <si>
    <t>Schválený rozpočet 2023</t>
  </si>
  <si>
    <t>vrátka stravného vrátane MŠ</t>
  </si>
  <si>
    <t>projekt Podpora pomáhajúcich profesií ZŠ Kossutha</t>
  </si>
  <si>
    <t>projekt Podpora pomáhajúcich profesií ZŠ Helmeczyho</t>
  </si>
  <si>
    <t>Projekt Podpora pomáhajúcich profesií ZŠ Kossutha</t>
  </si>
  <si>
    <t>Projekt Podpora pomáhajúcich profesií ZŠ Helmeczyho</t>
  </si>
  <si>
    <t>Vrátka stravného vrátane MŠ</t>
  </si>
  <si>
    <t xml:space="preserve">z prenajatých budov a priestorov ZŠ Kossutha </t>
  </si>
  <si>
    <t>z prenajatých budov a priestorov ZŠ Hunyadiho</t>
  </si>
  <si>
    <t>príjmy ZŠ Kossutha za stravné a nákup potravín</t>
  </si>
  <si>
    <t>príjmy ZŠ Helmeczyho za za stravné a nákup potravín</t>
  </si>
  <si>
    <t>223002-1</t>
  </si>
  <si>
    <t>223002-2</t>
  </si>
  <si>
    <t>223002-3</t>
  </si>
  <si>
    <t>223002-4</t>
  </si>
  <si>
    <t>príjem za školné - MŠ - RO</t>
  </si>
  <si>
    <t>dotácie na energie</t>
  </si>
  <si>
    <t>dotácia na riešenie migračných výziev</t>
  </si>
  <si>
    <t>príspevok na špecifiká v MŠ</t>
  </si>
  <si>
    <t>dopravné pre MŠ</t>
  </si>
  <si>
    <t>dotácia na plyn od MH SR</t>
  </si>
  <si>
    <t>príspevok na stravu</t>
  </si>
  <si>
    <t>príspevky</t>
  </si>
  <si>
    <t>projekt Podpora pomáhakúcich profesií</t>
  </si>
  <si>
    <t>projekt Podpora pomáhajúcich profesií</t>
  </si>
  <si>
    <t>príspevok na špecifiká ŠKD pre žiakov so SZP</t>
  </si>
  <si>
    <t>príspevok na špecifiká Profesijný rozvoj</t>
  </si>
  <si>
    <t>príspevok na špecifiká Profesijný rozvoj PZ a OZ</t>
  </si>
  <si>
    <t>príspevok na špecifiká-nárast cien energií</t>
  </si>
  <si>
    <t>PD - Rekonštrukcia oporného múru kostolný rad</t>
  </si>
  <si>
    <t>PD-rekonštrukcia oporného múru Kostolný rad</t>
  </si>
  <si>
    <t>PD prepojenie Lidl-Kapušanská</t>
  </si>
  <si>
    <t>zvyšovanie energ. účinnosti budovy MsÚ</t>
  </si>
  <si>
    <t>Rozv. projekt Letné školy</t>
  </si>
  <si>
    <t>Príspevok na eduk. publikácie</t>
  </si>
  <si>
    <t>Vojna na Ukrajine</t>
  </si>
  <si>
    <t>Projekt Podpora pomáhajúcich profesií</t>
  </si>
  <si>
    <t>Prísp. na cvičnú školu Univ. Selye</t>
  </si>
  <si>
    <t>príspevok na špecifiká  ŠKD pre žiakov zo SZP</t>
  </si>
  <si>
    <t>Príspevok na špecifiká profesijný rozvoj</t>
  </si>
  <si>
    <t>Dpravné</t>
  </si>
  <si>
    <t>Príspevok na špecifiká Profesijný rozvoj PZaOZ</t>
  </si>
  <si>
    <t>Príspevok na špecifiká Nárast cien energií</t>
  </si>
  <si>
    <t>projekt Podpora pomáhajúcich profesií MŠ Kossutha</t>
  </si>
  <si>
    <t>Projekt Podpora pomáhajúcich profesií MŠ Kossutha</t>
  </si>
  <si>
    <t xml:space="preserve">projekt Podpora pomáhajúcich profesií </t>
  </si>
  <si>
    <t>Bývanie a občianska vybavenosť</t>
  </si>
  <si>
    <t>rekonštrikcia strechy na bytovom dome č.578</t>
  </si>
  <si>
    <t>Rekonštrukcia strechy na byt.dome č.578</t>
  </si>
  <si>
    <t>Rozpočet schválený dňa 14.12.2023 uznesením MsZ č. 156/2023.</t>
  </si>
  <si>
    <t>Rozpočet na rok 2025</t>
  </si>
  <si>
    <t>Rozpočet na rok 2026</t>
  </si>
  <si>
    <t>Schválený rozpočet 2024</t>
  </si>
  <si>
    <t>Návrh na III. úpravu 2024</t>
  </si>
  <si>
    <t>Rozpočet po II. úprave 2024</t>
  </si>
  <si>
    <t>príspevok na špecifiká (digitálna transformácia)</t>
  </si>
  <si>
    <t>príspevok na špecifiká (žiaci UA)</t>
  </si>
  <si>
    <t>z realizácie ostatného finančného majetku</t>
  </si>
  <si>
    <t>Úprava</t>
  </si>
  <si>
    <t>dlhové cenné papiere</t>
  </si>
  <si>
    <t>Rozpočet po II. úprave</t>
  </si>
  <si>
    <t>Návrh na III. úpravu</t>
  </si>
  <si>
    <t>Príspevok na špecifiká v MŠ</t>
  </si>
  <si>
    <t>Dopravné pre MŠ</t>
  </si>
  <si>
    <t>Dlhové cenné papiere</t>
  </si>
  <si>
    <t>Dochádzkový systém</t>
  </si>
  <si>
    <t>projekt "Protipôvodňové opatrenia"</t>
  </si>
  <si>
    <t>dotácia na bežné výdavky z MF SR</t>
  </si>
  <si>
    <t xml:space="preserve">Dotácia na bežné výdavky z MF SR </t>
  </si>
  <si>
    <t xml:space="preserve">dotácia na zberný dvor </t>
  </si>
  <si>
    <t>Dotácia na zberný dvor</t>
  </si>
  <si>
    <t>protipôvodňové opatrenia</t>
  </si>
  <si>
    <t>Protipôvodňové opatrenia</t>
  </si>
  <si>
    <t>02.2</t>
  </si>
  <si>
    <t>Civilná ochrana</t>
  </si>
  <si>
    <t>PD - varovný systém</t>
  </si>
  <si>
    <t>príspevok na PO - pedagogický asistent</t>
  </si>
  <si>
    <t>Príspevok na PO-pedagogický asistent</t>
  </si>
  <si>
    <t>Príspevok na PO-soc.znevýhodnené prostredie</t>
  </si>
  <si>
    <t>príspevok na PO-soc. znevýhodnené prostredie</t>
  </si>
  <si>
    <t>rozšírenie elektron. zabezpečovacieho systému</t>
  </si>
  <si>
    <t>Rozšírenie elektron. zabezpečovacieho systému</t>
  </si>
  <si>
    <t>príspevok na PO - školský podporný tím</t>
  </si>
  <si>
    <t>Príspevok na PO - školský podporný tím</t>
  </si>
  <si>
    <t>Príspevok na PO - sociálne znevýh. prostredie</t>
  </si>
  <si>
    <t>príspevok na PO - sociálne znevýh. prostredie</t>
  </si>
  <si>
    <t>Príspevok na PO - pedagogický asistent</t>
  </si>
  <si>
    <t>virtuálny cintorín</t>
  </si>
  <si>
    <t>Virtuálny cintorín</t>
  </si>
  <si>
    <t>dochádzkový systém</t>
  </si>
  <si>
    <t>Príspevky</t>
  </si>
  <si>
    <t>Príspevok na špecifiká (digit. transformácia)</t>
  </si>
  <si>
    <t>Dotácia na energie</t>
  </si>
  <si>
    <t>PD rekonštrukcie telocvične ZŠ Kossutha</t>
  </si>
  <si>
    <t>PRÍLOHA K  III. ÚPRAVE ROZPOČTU  MESTA  KRÁĽOVSKÝ  CHLMEC NA ROKY 2024-2026</t>
  </si>
  <si>
    <t xml:space="preserve">III. ÚPRAVA ROZPOČTU MESTA KRÁĽOVSKÝ CHLMEC  NA ROKY 2024-2026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</si>
</sst>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6.5"/>
      <name val="Arial CE"/>
      <charset val="238"/>
    </font>
    <font>
      <sz val="6.5"/>
      <color theme="1"/>
      <name val="Arial CE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  <font>
      <sz val="6.5"/>
      <color rgb="FFFF0000"/>
      <name val="Arial CE"/>
      <charset val="238"/>
    </font>
    <font>
      <b/>
      <sz val="8"/>
      <color theme="9" tint="-0.249977111117893"/>
      <name val="Arial CE"/>
      <family val="2"/>
      <charset val="238"/>
    </font>
    <font>
      <sz val="8"/>
      <color theme="9" tint="-0.249977111117893"/>
      <name val="Arial CE"/>
      <family val="2"/>
      <charset val="238"/>
    </font>
    <font>
      <sz val="8"/>
      <color rgb="FFFF0000"/>
      <name val="Arial CE"/>
      <charset val="238"/>
    </font>
    <font>
      <sz val="7"/>
      <color rgb="FFFF0000"/>
      <name val="Cambria"/>
      <family val="1"/>
      <charset val="238"/>
    </font>
    <font>
      <sz val="7"/>
      <color rgb="FFFF0000"/>
      <name val="Cambria"/>
      <family val="1"/>
      <charset val="238"/>
      <scheme val="major"/>
    </font>
    <font>
      <sz val="6.5"/>
      <color rgb="FFFF0000"/>
      <name val="Cambria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9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3" fillId="13" borderId="0" xfId="0" applyNumberFormat="1" applyFont="1" applyFill="1"/>
    <xf numFmtId="0" fontId="64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0" fontId="57" fillId="14" borderId="7" xfId="0" applyFont="1" applyFill="1" applyBorder="1"/>
    <xf numFmtId="0" fontId="66" fillId="13" borderId="7" xfId="0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9" fillId="13" borderId="0" xfId="0" applyFont="1" applyFill="1"/>
    <xf numFmtId="0" fontId="71" fillId="13" borderId="14" xfId="0" applyFont="1" applyFill="1" applyBorder="1"/>
    <xf numFmtId="0" fontId="72" fillId="13" borderId="0" xfId="0" applyFont="1" applyFill="1"/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0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3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6" fillId="13" borderId="20" xfId="0" applyFont="1" applyFill="1" applyBorder="1"/>
    <xf numFmtId="0" fontId="77" fillId="13" borderId="20" xfId="0" applyFont="1" applyFill="1" applyBorder="1" applyAlignment="1">
      <alignment horizontal="left"/>
    </xf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79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3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5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0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4" fillId="13" borderId="0" xfId="0" applyFont="1" applyFill="1"/>
    <xf numFmtId="0" fontId="35" fillId="6" borderId="7" xfId="0" applyFont="1" applyFill="1" applyBorder="1" applyAlignment="1">
      <alignment horizontal="center" vertical="center"/>
    </xf>
    <xf numFmtId="0" fontId="68" fillId="13" borderId="7" xfId="0" applyFont="1" applyFill="1" applyBorder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1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87" fillId="13" borderId="9" xfId="0" applyNumberFormat="1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1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5" fillId="13" borderId="7" xfId="0" applyFont="1" applyFill="1" applyBorder="1"/>
    <xf numFmtId="49" fontId="83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88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85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89" fillId="0" borderId="0" xfId="0" applyFont="1"/>
    <xf numFmtId="0" fontId="82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0" fillId="0" borderId="0" xfId="0" applyFont="1"/>
    <xf numFmtId="0" fontId="91" fillId="13" borderId="14" xfId="0" applyFont="1" applyFill="1" applyBorder="1"/>
    <xf numFmtId="49" fontId="92" fillId="13" borderId="0" xfId="0" applyNumberFormat="1" applyFont="1" applyFill="1"/>
    <xf numFmtId="0" fontId="93" fillId="13" borderId="7" xfId="0" applyFont="1" applyFill="1" applyBorder="1" applyAlignment="1">
      <alignment horizontal="right"/>
    </xf>
    <xf numFmtId="0" fontId="94" fillId="13" borderId="7" xfId="0" applyFont="1" applyFill="1" applyBorder="1" applyAlignment="1">
      <alignment horizontal="left"/>
    </xf>
    <xf numFmtId="165" fontId="87" fillId="13" borderId="7" xfId="0" applyNumberFormat="1" applyFont="1" applyFill="1" applyBorder="1"/>
    <xf numFmtId="165" fontId="87" fillId="13" borderId="20" xfId="0" applyNumberFormat="1" applyFont="1" applyFill="1" applyBorder="1"/>
    <xf numFmtId="0" fontId="86" fillId="13" borderId="14" xfId="0" applyFont="1" applyFill="1" applyBorder="1"/>
    <xf numFmtId="0" fontId="97" fillId="0" borderId="0" xfId="0" applyFont="1"/>
    <xf numFmtId="0" fontId="98" fillId="13" borderId="0" xfId="0" applyFont="1" applyFill="1"/>
    <xf numFmtId="0" fontId="96" fillId="13" borderId="7" xfId="0" applyFont="1" applyFill="1" applyBorder="1"/>
    <xf numFmtId="0" fontId="95" fillId="13" borderId="7" xfId="0" applyFont="1" applyFill="1" applyBorder="1"/>
    <xf numFmtId="0" fontId="86" fillId="13" borderId="7" xfId="0" applyFont="1" applyFill="1" applyBorder="1" applyAlignment="1">
      <alignment horizontal="left"/>
    </xf>
    <xf numFmtId="0" fontId="92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89" fillId="13" borderId="14" xfId="0" applyFont="1" applyFill="1" applyBorder="1"/>
    <xf numFmtId="0" fontId="77" fillId="13" borderId="18" xfId="0" applyFont="1" applyFill="1" applyBorder="1" applyAlignment="1">
      <alignment horizontal="left"/>
    </xf>
    <xf numFmtId="0" fontId="89" fillId="13" borderId="0" xfId="0" applyFont="1" applyFill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0" fontId="2" fillId="6" borderId="24" xfId="0" applyFont="1" applyFill="1" applyBorder="1"/>
    <xf numFmtId="0" fontId="2" fillId="6" borderId="34" xfId="0" applyFont="1" applyFill="1" applyBorder="1"/>
    <xf numFmtId="0" fontId="99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92" fillId="13" borderId="0" xfId="0" applyNumberFormat="1" applyFont="1" applyFill="1" applyBorder="1"/>
    <xf numFmtId="49" fontId="37" fillId="3" borderId="7" xfId="0" applyNumberFormat="1" applyFont="1" applyFill="1" applyBorder="1"/>
    <xf numFmtId="0" fontId="100" fillId="0" borderId="0" xfId="0" applyFont="1"/>
    <xf numFmtId="165" fontId="32" fillId="3" borderId="7" xfId="0" applyNumberFormat="1" applyFont="1" applyFill="1" applyBorder="1"/>
    <xf numFmtId="0" fontId="96" fillId="13" borderId="9" xfId="0" applyFont="1" applyFill="1" applyBorder="1"/>
    <xf numFmtId="49" fontId="92" fillId="13" borderId="0" xfId="0" applyNumberFormat="1" applyFont="1" applyFill="1" applyBorder="1"/>
    <xf numFmtId="49" fontId="101" fillId="13" borderId="7" xfId="0" applyNumberFormat="1" applyFont="1" applyFill="1" applyBorder="1"/>
    <xf numFmtId="0" fontId="54" fillId="13" borderId="7" xfId="0" applyFont="1" applyFill="1" applyBorder="1"/>
    <xf numFmtId="0" fontId="102" fillId="13" borderId="7" xfId="0" applyFont="1" applyFill="1" applyBorder="1"/>
    <xf numFmtId="0" fontId="103" fillId="13" borderId="7" xfId="0" applyFont="1" applyFill="1" applyBorder="1"/>
    <xf numFmtId="0" fontId="103" fillId="13" borderId="20" xfId="0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78" fillId="13" borderId="20" xfId="0" applyFont="1" applyFill="1" applyBorder="1"/>
    <xf numFmtId="0" fontId="77" fillId="13" borderId="0" xfId="0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0" fontId="75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95" fillId="13" borderId="20" xfId="0" applyFont="1" applyFill="1" applyBorder="1"/>
    <xf numFmtId="0" fontId="86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0" fontId="88" fillId="0" borderId="0" xfId="0" applyFont="1" applyBorder="1"/>
    <xf numFmtId="0" fontId="4" fillId="10" borderId="7" xfId="0" applyFont="1" applyFill="1" applyBorder="1"/>
    <xf numFmtId="0" fontId="104" fillId="13" borderId="0" xfId="0" applyFont="1" applyFill="1" applyBorder="1" applyAlignment="1">
      <alignment horizontal="left"/>
    </xf>
    <xf numFmtId="0" fontId="105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0" fontId="105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102" fillId="13" borderId="20" xfId="0" applyFont="1" applyFill="1" applyBorder="1"/>
    <xf numFmtId="0" fontId="57" fillId="13" borderId="9" xfId="0" applyFont="1" applyFill="1" applyBorder="1"/>
    <xf numFmtId="165" fontId="90" fillId="0" borderId="0" xfId="0" applyNumberFormat="1" applyFont="1"/>
    <xf numFmtId="165" fontId="58" fillId="14" borderId="16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4" fillId="13" borderId="20" xfId="0" applyFont="1" applyFill="1" applyBorder="1"/>
    <xf numFmtId="165" fontId="74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0" fontId="54" fillId="12" borderId="25" xfId="0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57" fillId="13" borderId="7" xfId="0" applyFont="1" applyFill="1" applyBorder="1" applyAlignment="1">
      <alignment horizontal="left"/>
    </xf>
    <xf numFmtId="0" fontId="106" fillId="0" borderId="0" xfId="0" applyFont="1"/>
    <xf numFmtId="0" fontId="67" fillId="13" borderId="0" xfId="0" applyFont="1" applyFill="1" applyBorder="1"/>
    <xf numFmtId="165" fontId="67" fillId="13" borderId="0" xfId="0" applyNumberFormat="1" applyFont="1" applyFill="1" applyBorder="1"/>
    <xf numFmtId="0" fontId="71" fillId="13" borderId="0" xfId="0" applyFont="1" applyFill="1" applyBorder="1"/>
    <xf numFmtId="0" fontId="96" fillId="13" borderId="20" xfId="0" applyFont="1" applyFill="1" applyBorder="1"/>
    <xf numFmtId="0" fontId="108" fillId="6" borderId="7" xfId="0" applyFont="1" applyFill="1" applyBorder="1"/>
    <xf numFmtId="164" fontId="107" fillId="8" borderId="7" xfId="0" applyNumberFormat="1" applyFont="1" applyFill="1" applyBorder="1"/>
    <xf numFmtId="0" fontId="108" fillId="0" borderId="0" xfId="0" applyFont="1"/>
    <xf numFmtId="165" fontId="39" fillId="17" borderId="7" xfId="0" applyNumberFormat="1" applyFont="1" applyFill="1" applyBorder="1"/>
    <xf numFmtId="165" fontId="14" fillId="15" borderId="7" xfId="0" applyNumberFormat="1" applyFont="1" applyFill="1" applyBorder="1"/>
    <xf numFmtId="165" fontId="2" fillId="15" borderId="7" xfId="0" applyNumberFormat="1" applyFont="1" applyFill="1" applyBorder="1"/>
    <xf numFmtId="165" fontId="65" fillId="10" borderId="7" xfId="0" applyNumberFormat="1" applyFont="1" applyFill="1" applyBorder="1"/>
    <xf numFmtId="165" fontId="2" fillId="12" borderId="7" xfId="0" applyNumberFormat="1" applyFont="1" applyFill="1" applyBorder="1"/>
    <xf numFmtId="165" fontId="2" fillId="11" borderId="7" xfId="0" applyNumberFormat="1" applyFont="1" applyFill="1" applyBorder="1"/>
    <xf numFmtId="165" fontId="4" fillId="12" borderId="7" xfId="0" applyNumberFormat="1" applyFont="1" applyFill="1" applyBorder="1"/>
    <xf numFmtId="165" fontId="4" fillId="11" borderId="7" xfId="0" applyNumberFormat="1" applyFont="1" applyFill="1" applyBorder="1"/>
    <xf numFmtId="0" fontId="22" fillId="3" borderId="2" xfId="0" applyFont="1" applyFill="1" applyBorder="1" applyAlignment="1">
      <alignment horizontal="center" vertical="center" wrapText="1"/>
    </xf>
    <xf numFmtId="165" fontId="4" fillId="15" borderId="7" xfId="0" applyNumberFormat="1" applyFont="1" applyFill="1" applyBorder="1"/>
    <xf numFmtId="165" fontId="4" fillId="16" borderId="7" xfId="0" applyNumberFormat="1" applyFont="1" applyFill="1" applyBorder="1"/>
    <xf numFmtId="165" fontId="2" fillId="15" borderId="0" xfId="0" applyNumberFormat="1" applyFont="1" applyFill="1"/>
    <xf numFmtId="0" fontId="109" fillId="0" borderId="0" xfId="0" applyFont="1"/>
    <xf numFmtId="3" fontId="55" fillId="13" borderId="14" xfId="0" applyNumberFormat="1" applyFont="1" applyFill="1" applyBorder="1"/>
    <xf numFmtId="0" fontId="34" fillId="3" borderId="3" xfId="0" applyFont="1" applyFill="1" applyBorder="1"/>
    <xf numFmtId="165" fontId="67" fillId="13" borderId="0" xfId="0" applyNumberFormat="1" applyFont="1" applyFill="1"/>
    <xf numFmtId="165" fontId="88" fillId="0" borderId="0" xfId="0" applyNumberFormat="1" applyFont="1"/>
    <xf numFmtId="0" fontId="58" fillId="13" borderId="7" xfId="0" applyFont="1" applyFill="1" applyBorder="1" applyAlignment="1">
      <alignment horizontal="center" vertical="center" wrapText="1"/>
    </xf>
    <xf numFmtId="165" fontId="62" fillId="0" borderId="7" xfId="0" applyNumberFormat="1" applyFont="1" applyFill="1" applyBorder="1"/>
    <xf numFmtId="165" fontId="58" fillId="14" borderId="9" xfId="0" applyNumberFormat="1" applyFont="1" applyFill="1" applyBorder="1" applyAlignment="1"/>
    <xf numFmtId="165" fontId="74" fillId="13" borderId="7" xfId="0" applyNumberFormat="1" applyFont="1" applyFill="1" applyBorder="1"/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165" fontId="58" fillId="11" borderId="19" xfId="0" applyNumberFormat="1" applyFont="1" applyFill="1" applyBorder="1"/>
    <xf numFmtId="165" fontId="58" fillId="13" borderId="10" xfId="0" applyNumberFormat="1" applyFont="1" applyFill="1" applyBorder="1" applyAlignment="1"/>
    <xf numFmtId="165" fontId="58" fillId="13" borderId="35" xfId="0" applyNumberFormat="1" applyFont="1" applyFill="1" applyBorder="1" applyAlignment="1"/>
    <xf numFmtId="165" fontId="58" fillId="13" borderId="26" xfId="0" applyNumberFormat="1" applyFont="1" applyFill="1" applyBorder="1"/>
    <xf numFmtId="165" fontId="62" fillId="0" borderId="9" xfId="0" applyNumberFormat="1" applyFont="1" applyFill="1" applyBorder="1"/>
    <xf numFmtId="165" fontId="58" fillId="0" borderId="9" xfId="0" applyNumberFormat="1" applyFont="1" applyFill="1" applyBorder="1"/>
    <xf numFmtId="165" fontId="110" fillId="13" borderId="9" xfId="0" applyNumberFormat="1" applyFont="1" applyFill="1" applyBorder="1"/>
    <xf numFmtId="165" fontId="110" fillId="13" borderId="7" xfId="0" applyNumberFormat="1" applyFont="1" applyFill="1" applyBorder="1"/>
    <xf numFmtId="165" fontId="111" fillId="13" borderId="7" xfId="0" applyNumberFormat="1" applyFont="1" applyFill="1" applyBorder="1"/>
    <xf numFmtId="165" fontId="110" fillId="13" borderId="34" xfId="0" applyNumberFormat="1" applyFont="1" applyFill="1" applyBorder="1"/>
    <xf numFmtId="165" fontId="110" fillId="13" borderId="10" xfId="0" applyNumberFormat="1" applyFont="1" applyFill="1" applyBorder="1"/>
    <xf numFmtId="165" fontId="110" fillId="13" borderId="20" xfId="0" applyNumberFormat="1" applyFont="1" applyFill="1" applyBorder="1"/>
    <xf numFmtId="165" fontId="110" fillId="13" borderId="35" xfId="0" applyNumberFormat="1" applyFont="1" applyFill="1" applyBorder="1"/>
    <xf numFmtId="165" fontId="112" fillId="13" borderId="9" xfId="0" applyNumberFormat="1" applyFont="1" applyFill="1" applyBorder="1"/>
    <xf numFmtId="0" fontId="2" fillId="6" borderId="11" xfId="0" applyFont="1" applyFill="1" applyBorder="1"/>
    <xf numFmtId="0" fontId="4" fillId="6" borderId="9" xfId="0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2"/>
  <sheetViews>
    <sheetView tabSelected="1" topLeftCell="B1" zoomScale="120" zoomScaleNormal="120" workbookViewId="0">
      <pane ySplit="3" topLeftCell="A316" activePane="bottomLeft" state="frozen"/>
      <selection activeCell="A3" sqref="A3"/>
      <selection pane="bottomLeft" activeCell="B2" sqref="B2"/>
    </sheetView>
  </sheetViews>
  <sheetFormatPr defaultRowHeight="11.25" x14ac:dyDescent="0.2"/>
  <cols>
    <col min="1" max="1" width="1.42578125" style="2" hidden="1" customWidth="1"/>
    <col min="2" max="2" width="4.140625" style="1" customWidth="1"/>
    <col min="3" max="3" width="7" style="2" customWidth="1"/>
    <col min="4" max="4" width="30.85546875" style="2" customWidth="1"/>
    <col min="5" max="5" width="5.140625" style="2" customWidth="1"/>
    <col min="6" max="6" width="6.85546875" style="2" customWidth="1"/>
    <col min="7" max="7" width="6.5703125" style="2" customWidth="1"/>
    <col min="8" max="8" width="6.7109375" style="2" customWidth="1"/>
    <col min="9" max="9" width="7" style="2" customWidth="1"/>
    <col min="10" max="10" width="6.5703125" style="2" customWidth="1"/>
    <col min="11" max="11" width="6.140625" style="2" customWidth="1"/>
    <col min="12" max="12" width="5.85546875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1375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388"/>
      <c r="G2" s="248"/>
      <c r="H2" s="248"/>
      <c r="I2" s="248"/>
      <c r="J2" s="248"/>
      <c r="K2" s="248" t="s">
        <v>658</v>
      </c>
      <c r="L2" s="248"/>
    </row>
    <row r="3" spans="1:13" ht="49.5" customHeight="1" thickBot="1" x14ac:dyDescent="0.25">
      <c r="A3" s="16"/>
      <c r="B3" s="591"/>
      <c r="C3" s="592"/>
      <c r="D3" s="593"/>
      <c r="E3" s="387" t="s">
        <v>875</v>
      </c>
      <c r="F3" s="556" t="s">
        <v>1279</v>
      </c>
      <c r="G3" s="556" t="s">
        <v>1280</v>
      </c>
      <c r="H3" s="556" t="s">
        <v>1332</v>
      </c>
      <c r="I3" s="556" t="s">
        <v>1340</v>
      </c>
      <c r="J3" s="556" t="s">
        <v>1341</v>
      </c>
      <c r="K3" s="556" t="s">
        <v>1330</v>
      </c>
      <c r="L3" s="556" t="s">
        <v>1331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0"/>
      <c r="F4" s="355"/>
      <c r="G4" s="200"/>
      <c r="H4" s="200"/>
      <c r="I4" s="200"/>
      <c r="J4" s="200"/>
      <c r="K4" s="200"/>
      <c r="L4" s="200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58">
        <f>SUM('Príloha 2024'!F5)</f>
        <v>7290.4000000000015</v>
      </c>
      <c r="G5" s="358">
        <f>SUM('Príloha 2024'!G5)</f>
        <v>8041.0999999999985</v>
      </c>
      <c r="H5" s="358">
        <f>SUM('Príloha 2024'!H5)</f>
        <v>8363.0999999999985</v>
      </c>
      <c r="I5" s="358">
        <f>SUM('Príloha 2024'!I5)</f>
        <v>8594.7000000000007</v>
      </c>
      <c r="J5" s="358">
        <f>SUM('Príloha 2024'!J5)</f>
        <v>8688.4</v>
      </c>
      <c r="K5" s="358">
        <f>SUM('Príloha 2024'!K5)</f>
        <v>8082.4</v>
      </c>
      <c r="L5" s="358">
        <f>SUM('Príloha 2024'!L5)</f>
        <v>8370.1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58">
        <f t="shared" ref="F6:L6" si="0">SUM(F7:F10)</f>
        <v>3888.7999999999997</v>
      </c>
      <c r="G6" s="358">
        <f t="shared" si="0"/>
        <v>4699.5999999999995</v>
      </c>
      <c r="H6" s="358">
        <f t="shared" si="0"/>
        <v>4437.7</v>
      </c>
      <c r="I6" s="358">
        <f t="shared" si="0"/>
        <v>4507.7</v>
      </c>
      <c r="J6" s="358">
        <f t="shared" si="0"/>
        <v>4175.7</v>
      </c>
      <c r="K6" s="358">
        <f t="shared" si="0"/>
        <v>4541</v>
      </c>
      <c r="L6" s="358">
        <f t="shared" si="0"/>
        <v>4921.8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03">
        <f>SUM('Príloha 2024'!F9)</f>
        <v>3459.7</v>
      </c>
      <c r="G7" s="403">
        <f>SUM('Príloha 2024'!G9)</f>
        <v>3680</v>
      </c>
      <c r="H7" s="403">
        <f>SUM('Príloha 2024'!H9)</f>
        <v>3850</v>
      </c>
      <c r="I7" s="403">
        <f>SUM('Príloha 2024'!I9)</f>
        <v>3920</v>
      </c>
      <c r="J7" s="403">
        <f>SUM('Príloha 2024'!J9)</f>
        <v>3610</v>
      </c>
      <c r="K7" s="403">
        <f>SUM('Príloha 2024'!K9)</f>
        <v>3850.3</v>
      </c>
      <c r="L7" s="403">
        <f>SUM('Príloha 2024'!L9)</f>
        <v>4208.1000000000004</v>
      </c>
      <c r="M7" s="429" t="s">
        <v>1338</v>
      </c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03">
        <f>SUM('Príloha 2024'!F10)</f>
        <v>192.40000000000003</v>
      </c>
      <c r="G8" s="403">
        <f>SUM('Príloha 2024'!G10)</f>
        <v>718.9</v>
      </c>
      <c r="H8" s="403">
        <f>SUM('Príloha 2024'!H10)</f>
        <v>269.5</v>
      </c>
      <c r="I8" s="403">
        <f>SUM('Príloha 2024'!I10)</f>
        <v>269.5</v>
      </c>
      <c r="J8" s="403">
        <f>SUM('Príloha 2024'!J10)</f>
        <v>247.5</v>
      </c>
      <c r="K8" s="403">
        <f>SUM('Príloha 2024'!K10)</f>
        <v>287.5</v>
      </c>
      <c r="L8" s="403">
        <f>SUM('Príloha 2024'!L10)</f>
        <v>310.5</v>
      </c>
      <c r="M8" s="429" t="s">
        <v>1338</v>
      </c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03">
        <f>SUM('Príloha 2024'!F18)</f>
        <v>235.60000000000002</v>
      </c>
      <c r="G9" s="403">
        <f>SUM('Príloha 2024'!G18)</f>
        <v>299.7</v>
      </c>
      <c r="H9" s="403">
        <f>SUM('Príloha 2024'!H18)</f>
        <v>316.2</v>
      </c>
      <c r="I9" s="403">
        <f>SUM('Príloha 2024'!I18)</f>
        <v>316.2</v>
      </c>
      <c r="J9" s="403">
        <f>SUM('Príloha 2024'!J18)</f>
        <v>316.2</v>
      </c>
      <c r="K9" s="403">
        <f>SUM('Príloha 2024'!K18)</f>
        <v>401.2</v>
      </c>
      <c r="L9" s="403">
        <f>SUM('Príloha 2024'!L18)</f>
        <v>401.2</v>
      </c>
      <c r="M9" s="428"/>
    </row>
    <row r="10" spans="1:13" s="400" customFormat="1" x14ac:dyDescent="0.2">
      <c r="A10" s="7"/>
      <c r="B10" s="23">
        <v>160</v>
      </c>
      <c r="C10" s="23"/>
      <c r="D10" s="24" t="s">
        <v>997</v>
      </c>
      <c r="E10" s="38"/>
      <c r="F10" s="403">
        <f>SUM('Príloha 2024'!F28)</f>
        <v>1.1000000000000001</v>
      </c>
      <c r="G10" s="403">
        <f>SUM('Príloha 2024'!G28)</f>
        <v>1</v>
      </c>
      <c r="H10" s="403">
        <f>SUM('Príloha 2024'!H28)</f>
        <v>2</v>
      </c>
      <c r="I10" s="403">
        <f>SUM('Príloha 2024'!I28)</f>
        <v>2</v>
      </c>
      <c r="J10" s="403">
        <f>SUM('Príloha 2024'!J28)</f>
        <v>2</v>
      </c>
      <c r="K10" s="403">
        <f>SUM('Príloha 2024'!K28)</f>
        <v>2</v>
      </c>
      <c r="L10" s="403">
        <f>SUM('Príloha 2024'!L28)</f>
        <v>2</v>
      </c>
      <c r="M10" s="428"/>
    </row>
    <row r="11" spans="1:13" s="1" customFormat="1" x14ac:dyDescent="0.2">
      <c r="A11" s="13"/>
      <c r="B11" s="22">
        <v>200</v>
      </c>
      <c r="C11" s="22"/>
      <c r="D11" s="22" t="s">
        <v>7</v>
      </c>
      <c r="E11" s="25"/>
      <c r="F11" s="358">
        <f>SUM(F12:F17)</f>
        <v>390.9</v>
      </c>
      <c r="G11" s="358">
        <f t="shared" ref="G11:L11" si="1">SUM(G12:G17)</f>
        <v>368.7</v>
      </c>
      <c r="H11" s="358">
        <f t="shared" si="1"/>
        <v>379.70000000000005</v>
      </c>
      <c r="I11" s="358">
        <f t="shared" si="1"/>
        <v>384.50000000000006</v>
      </c>
      <c r="J11" s="358">
        <f t="shared" si="1"/>
        <v>429.80000000000007</v>
      </c>
      <c r="K11" s="358">
        <f t="shared" si="1"/>
        <v>342.30000000000007</v>
      </c>
      <c r="L11" s="358">
        <f t="shared" si="1"/>
        <v>342.30000000000007</v>
      </c>
    </row>
    <row r="12" spans="1:13" s="1" customFormat="1" x14ac:dyDescent="0.2">
      <c r="A12" s="7"/>
      <c r="B12" s="23">
        <v>210</v>
      </c>
      <c r="C12" s="23"/>
      <c r="D12" s="24" t="s">
        <v>8</v>
      </c>
      <c r="E12" s="38"/>
      <c r="F12" s="403">
        <f>SUM('Príloha 2024'!F31)</f>
        <v>255.7</v>
      </c>
      <c r="G12" s="403">
        <f>SUM('Príloha 2024'!G31)</f>
        <v>272</v>
      </c>
      <c r="H12" s="403">
        <f>SUM('Príloha 2024'!H31)</f>
        <v>261</v>
      </c>
      <c r="I12" s="403">
        <f>SUM('Príloha 2024'!I31)</f>
        <v>261</v>
      </c>
      <c r="J12" s="403">
        <f>SUM('Príloha 2024'!J31)</f>
        <v>306.3</v>
      </c>
      <c r="K12" s="403">
        <f>SUM('Príloha 2024'!K31)</f>
        <v>209.6</v>
      </c>
      <c r="L12" s="403">
        <f>SUM('Príloha 2024'!L31)</f>
        <v>209.6</v>
      </c>
      <c r="M12" s="429" t="s">
        <v>1338</v>
      </c>
    </row>
    <row r="13" spans="1:13" s="1" customFormat="1" x14ac:dyDescent="0.2">
      <c r="A13" s="7"/>
      <c r="B13" s="23">
        <v>220</v>
      </c>
      <c r="C13" s="23"/>
      <c r="D13" s="24" t="s">
        <v>9</v>
      </c>
      <c r="E13" s="38"/>
      <c r="F13" s="403">
        <f>SUM('Príloha 2024'!F42)</f>
        <v>30.8</v>
      </c>
      <c r="G13" s="403">
        <f>SUM('Príloha 2024'!G42)</f>
        <v>31.5</v>
      </c>
      <c r="H13" s="403">
        <f>SUM('Príloha 2024'!H42)</f>
        <v>52.5</v>
      </c>
      <c r="I13" s="403">
        <f>SUM('Príloha 2024'!I42)</f>
        <v>52.5</v>
      </c>
      <c r="J13" s="403">
        <f>SUM('Príloha 2024'!J42)</f>
        <v>52.5</v>
      </c>
      <c r="K13" s="403">
        <f>SUM('Príloha 2024'!K42)</f>
        <v>52.5</v>
      </c>
      <c r="L13" s="403">
        <f>SUM('Príloha 2024'!L42)</f>
        <v>52.5</v>
      </c>
    </row>
    <row r="14" spans="1:13" s="1" customFormat="1" x14ac:dyDescent="0.2">
      <c r="A14" s="7"/>
      <c r="B14" s="23">
        <v>222</v>
      </c>
      <c r="C14" s="23"/>
      <c r="D14" s="24" t="s">
        <v>15</v>
      </c>
      <c r="E14" s="38"/>
      <c r="F14" s="403">
        <f>SUM('Príloha 2024'!F47)</f>
        <v>1.4</v>
      </c>
      <c r="G14" s="403">
        <f>SUM('Príloha 2024'!G47)</f>
        <v>3</v>
      </c>
      <c r="H14" s="403">
        <f>SUM('Príloha 2024'!H47)</f>
        <v>2</v>
      </c>
      <c r="I14" s="403">
        <f>SUM('Príloha 2024'!I47)</f>
        <v>2</v>
      </c>
      <c r="J14" s="403">
        <f>SUM('Príloha 2024'!J47)</f>
        <v>2</v>
      </c>
      <c r="K14" s="403">
        <f>SUM('Príloha 2024'!K47)</f>
        <v>2</v>
      </c>
      <c r="L14" s="403">
        <f>SUM('Príloha 2024'!L47)</f>
        <v>2</v>
      </c>
      <c r="M14" s="429"/>
    </row>
    <row r="15" spans="1:13" s="1" customFormat="1" x14ac:dyDescent="0.2">
      <c r="A15" s="7"/>
      <c r="B15" s="23">
        <v>223</v>
      </c>
      <c r="C15" s="26"/>
      <c r="D15" s="24" t="s">
        <v>16</v>
      </c>
      <c r="E15" s="38"/>
      <c r="F15" s="403">
        <f>SUM('Príloha 2024'!F49)</f>
        <v>57.7</v>
      </c>
      <c r="G15" s="403">
        <f>SUM('Príloha 2024'!G49)</f>
        <v>50.2</v>
      </c>
      <c r="H15" s="403">
        <f>SUM('Príloha 2024'!H49)</f>
        <v>53.1</v>
      </c>
      <c r="I15" s="403">
        <f>SUM('Príloha 2024'!I49)</f>
        <v>53.1</v>
      </c>
      <c r="J15" s="403">
        <f>SUM('Príloha 2024'!J49)</f>
        <v>53.1</v>
      </c>
      <c r="K15" s="403">
        <f>SUM('Príloha 2024'!K49)</f>
        <v>53.1</v>
      </c>
      <c r="L15" s="403">
        <f>SUM('Príloha 2024'!L49)</f>
        <v>53.1</v>
      </c>
      <c r="M15" s="429"/>
    </row>
    <row r="16" spans="1:13" s="1" customFormat="1" x14ac:dyDescent="0.2">
      <c r="A16" s="7"/>
      <c r="B16" s="23">
        <v>240</v>
      </c>
      <c r="C16" s="23"/>
      <c r="D16" s="24" t="s">
        <v>24</v>
      </c>
      <c r="E16" s="38"/>
      <c r="F16" s="403">
        <f>SUM('Príloha 2024'!F73)</f>
        <v>0</v>
      </c>
      <c r="G16" s="403">
        <f>SUM('Príloha 2024'!G73)</f>
        <v>0</v>
      </c>
      <c r="H16" s="403">
        <f>SUM('Príloha 2024'!H73)</f>
        <v>0.1</v>
      </c>
      <c r="I16" s="403">
        <f>SUM('Príloha 2024'!I73)</f>
        <v>0.1</v>
      </c>
      <c r="J16" s="403">
        <f>SUM('Príloha 2024'!J73)</f>
        <v>0.1</v>
      </c>
      <c r="K16" s="403">
        <f>SUM('Príloha 2024'!K73)</f>
        <v>0.1</v>
      </c>
      <c r="L16" s="403">
        <f>SUM('Príloha 2024'!L73)</f>
        <v>0.1</v>
      </c>
    </row>
    <row r="17" spans="1:13" ht="11.25" customHeight="1" x14ac:dyDescent="0.2">
      <c r="A17" s="6"/>
      <c r="B17" s="23">
        <v>290</v>
      </c>
      <c r="C17" s="23"/>
      <c r="D17" s="24" t="s">
        <v>26</v>
      </c>
      <c r="E17" s="38"/>
      <c r="F17" s="403">
        <f>SUM('Príloha 2024'!F75)</f>
        <v>45.29999999999999</v>
      </c>
      <c r="G17" s="403">
        <f>SUM('Príloha 2024'!G75)</f>
        <v>12</v>
      </c>
      <c r="H17" s="403">
        <f>SUM('Príloha 2024'!H75)</f>
        <v>11</v>
      </c>
      <c r="I17" s="403">
        <f>SUM('Príloha 2024'!I75)</f>
        <v>15.8</v>
      </c>
      <c r="J17" s="403">
        <f>SUM('Príloha 2024'!J75)</f>
        <v>15.8</v>
      </c>
      <c r="K17" s="403">
        <f>SUM('Príloha 2024'!K75)</f>
        <v>25</v>
      </c>
      <c r="L17" s="403">
        <f>SUM('Príloha 2024'!L75)</f>
        <v>25</v>
      </c>
      <c r="M17" s="429"/>
    </row>
    <row r="18" spans="1:13" s="1" customFormat="1" x14ac:dyDescent="0.2">
      <c r="A18" s="13"/>
      <c r="B18" s="22">
        <v>300</v>
      </c>
      <c r="C18" s="22"/>
      <c r="D18" s="22" t="s">
        <v>29</v>
      </c>
      <c r="E18" s="145"/>
      <c r="F18" s="358">
        <f>SUM(F19:F74)</f>
        <v>3010.7000000000012</v>
      </c>
      <c r="G18" s="358">
        <f>SUM(G19:G74)</f>
        <v>2972.7999999999993</v>
      </c>
      <c r="H18" s="358">
        <f>SUM(H19:H74)</f>
        <v>3545.7</v>
      </c>
      <c r="I18" s="358">
        <f>SUM(I19:I74)</f>
        <v>3702.5</v>
      </c>
      <c r="J18" s="358">
        <f>SUM(J19:J74)</f>
        <v>4082.9</v>
      </c>
      <c r="K18" s="358">
        <f t="shared" ref="K18:L18" si="2">SUM(K19:K74)</f>
        <v>3199.1</v>
      </c>
      <c r="L18" s="358">
        <f t="shared" si="2"/>
        <v>3106</v>
      </c>
      <c r="M18" s="458"/>
    </row>
    <row r="19" spans="1:13" x14ac:dyDescent="0.2">
      <c r="A19" s="6"/>
      <c r="B19" s="23">
        <v>311</v>
      </c>
      <c r="C19" s="24">
        <v>311</v>
      </c>
      <c r="D19" s="24" t="s">
        <v>777</v>
      </c>
      <c r="E19" s="38"/>
      <c r="F19" s="403">
        <f>SUM('Príloha 2024'!F85)</f>
        <v>0</v>
      </c>
      <c r="G19" s="403">
        <f>SUM('Príloha 2024'!G85)</f>
        <v>0</v>
      </c>
      <c r="H19" s="403">
        <f>SUM('Príloha 2024'!H85)</f>
        <v>0</v>
      </c>
      <c r="I19" s="403">
        <f>SUM('Príloha 2024'!I85)</f>
        <v>0</v>
      </c>
      <c r="J19" s="403">
        <f>SUM('Príloha 2024'!J85)</f>
        <v>0</v>
      </c>
      <c r="K19" s="403">
        <f>SUM('Príloha 2024'!K85)</f>
        <v>0</v>
      </c>
      <c r="L19" s="403">
        <f>SUM('Príloha 2024'!L85)</f>
        <v>0</v>
      </c>
      <c r="M19" s="202"/>
    </row>
    <row r="20" spans="1:13" x14ac:dyDescent="0.2">
      <c r="A20" s="6"/>
      <c r="B20" s="23"/>
      <c r="C20" s="24">
        <v>311</v>
      </c>
      <c r="D20" s="24" t="s">
        <v>778</v>
      </c>
      <c r="E20" s="38"/>
      <c r="F20" s="403">
        <f>SUM('Príloha 2024'!F86)</f>
        <v>3.7</v>
      </c>
      <c r="G20" s="403">
        <f>SUM('Príloha 2024'!G86)</f>
        <v>3</v>
      </c>
      <c r="H20" s="403">
        <f>SUM('Príloha 2024'!H86)</f>
        <v>0</v>
      </c>
      <c r="I20" s="403">
        <f>SUM('Príloha 2024'!I86)</f>
        <v>0</v>
      </c>
      <c r="J20" s="403">
        <f>SUM('Príloha 2024'!J86)</f>
        <v>0</v>
      </c>
      <c r="K20" s="403">
        <f>SUM('Príloha 2024'!K86)</f>
        <v>0</v>
      </c>
      <c r="L20" s="403">
        <f>SUM('Príloha 2024'!L86)</f>
        <v>0</v>
      </c>
      <c r="M20" s="429"/>
    </row>
    <row r="21" spans="1:13" x14ac:dyDescent="0.2">
      <c r="A21" s="6"/>
      <c r="B21" s="23"/>
      <c r="C21" s="24">
        <v>311</v>
      </c>
      <c r="D21" s="24" t="s">
        <v>1350</v>
      </c>
      <c r="E21" s="38"/>
      <c r="F21" s="403">
        <f>SUM('Príloha 2024'!F87)</f>
        <v>0</v>
      </c>
      <c r="G21" s="403">
        <f>SUM('Príloha 2024'!G87)</f>
        <v>0</v>
      </c>
      <c r="H21" s="403">
        <f>SUM('Príloha 2024'!H87)</f>
        <v>0</v>
      </c>
      <c r="I21" s="403">
        <f>SUM('Príloha 2024'!I87)</f>
        <v>0</v>
      </c>
      <c r="J21" s="403">
        <f>SUM('Príloha 2024'!J87)</f>
        <v>9.6</v>
      </c>
      <c r="K21" s="403">
        <f>SUM('Príloha 2024'!K87)</f>
        <v>0</v>
      </c>
      <c r="L21" s="403">
        <f>SUM('Príloha 2024'!L87)</f>
        <v>0</v>
      </c>
      <c r="M21" s="429" t="s">
        <v>1338</v>
      </c>
    </row>
    <row r="22" spans="1:13" x14ac:dyDescent="0.2">
      <c r="A22" s="6"/>
      <c r="B22" s="23">
        <v>312</v>
      </c>
      <c r="C22" s="24">
        <v>312001</v>
      </c>
      <c r="D22" s="24" t="s">
        <v>779</v>
      </c>
      <c r="E22" s="38"/>
      <c r="F22" s="403">
        <f>SUM('Príloha 2024'!F88)</f>
        <v>39.200000000000003</v>
      </c>
      <c r="G22" s="403">
        <f>SUM('Príloha 2024'!G88)</f>
        <v>60</v>
      </c>
      <c r="H22" s="403">
        <f>SUM('Príloha 2024'!H88)</f>
        <v>130</v>
      </c>
      <c r="I22" s="403">
        <f>SUM('Príloha 2024'!I88)</f>
        <v>105</v>
      </c>
      <c r="J22" s="403">
        <f>SUM('Príloha 2024'!J88)</f>
        <v>176</v>
      </c>
      <c r="K22" s="403">
        <f>SUM('Príloha 2024'!K88)</f>
        <v>130</v>
      </c>
      <c r="L22" s="403">
        <f>SUM('Príloha 2024'!L88)</f>
        <v>130</v>
      </c>
      <c r="M22" s="429" t="s">
        <v>1338</v>
      </c>
    </row>
    <row r="23" spans="1:13" x14ac:dyDescent="0.2">
      <c r="A23" s="6"/>
      <c r="B23" s="23"/>
      <c r="C23" s="24">
        <v>312012</v>
      </c>
      <c r="D23" s="24" t="s">
        <v>891</v>
      </c>
      <c r="E23" s="38"/>
      <c r="F23" s="403">
        <f>SUM('Príloha 2024'!F89)</f>
        <v>38</v>
      </c>
      <c r="G23" s="403">
        <f>SUM('Príloha 2024'!G89)</f>
        <v>40</v>
      </c>
      <c r="H23" s="403">
        <f>SUM('Príloha 2024'!H89)</f>
        <v>46</v>
      </c>
      <c r="I23" s="403">
        <f>SUM('Príloha 2024'!I89)</f>
        <v>46</v>
      </c>
      <c r="J23" s="403">
        <f>SUM('Príloha 2024'!J89)</f>
        <v>51.3</v>
      </c>
      <c r="K23" s="403">
        <f>SUM('Príloha 2024'!K89)</f>
        <v>46</v>
      </c>
      <c r="L23" s="403">
        <f>SUM('Príloha 2024'!L89)</f>
        <v>46</v>
      </c>
      <c r="M23" s="429" t="s">
        <v>1338</v>
      </c>
    </row>
    <row r="24" spans="1:13" x14ac:dyDescent="0.2">
      <c r="A24" s="6"/>
      <c r="B24" s="23"/>
      <c r="C24" s="24">
        <v>312012</v>
      </c>
      <c r="D24" s="24" t="s">
        <v>892</v>
      </c>
      <c r="E24" s="38"/>
      <c r="F24" s="403">
        <f>SUM('Príloha 2024'!F90)</f>
        <v>18.5</v>
      </c>
      <c r="G24" s="403">
        <f>SUM('Príloha 2024'!G90)</f>
        <v>18</v>
      </c>
      <c r="H24" s="403">
        <f>SUM('Príloha 2024'!H90)</f>
        <v>20</v>
      </c>
      <c r="I24" s="403">
        <f>SUM('Príloha 2024'!I90)</f>
        <v>20</v>
      </c>
      <c r="J24" s="403">
        <f>SUM('Príloha 2024'!J90)</f>
        <v>20</v>
      </c>
      <c r="K24" s="403">
        <f>SUM('Príloha 2024'!K90)</f>
        <v>20</v>
      </c>
      <c r="L24" s="403">
        <f>SUM('Príloha 2024'!L90)</f>
        <v>20</v>
      </c>
    </row>
    <row r="25" spans="1:13" x14ac:dyDescent="0.2">
      <c r="A25" s="6"/>
      <c r="B25" s="23"/>
      <c r="C25" s="24">
        <v>312001</v>
      </c>
      <c r="D25" s="24" t="s">
        <v>780</v>
      </c>
      <c r="E25" s="38"/>
      <c r="F25" s="403">
        <f>SUM('Príloha 2024'!F91)</f>
        <v>5.4</v>
      </c>
      <c r="G25" s="403">
        <f>SUM('Príloha 2024'!G91)</f>
        <v>8.5</v>
      </c>
      <c r="H25" s="403">
        <f>SUM('Príloha 2024'!H91)</f>
        <v>8.5</v>
      </c>
      <c r="I25" s="403">
        <f>SUM('Príloha 2024'!I91)</f>
        <v>8.5</v>
      </c>
      <c r="J25" s="403">
        <f>SUM('Príloha 2024'!J91)</f>
        <v>8.5</v>
      </c>
      <c r="K25" s="403">
        <f>SUM('Príloha 2024'!K91)</f>
        <v>8.5</v>
      </c>
      <c r="L25" s="403">
        <f>SUM('Príloha 2024'!L91)</f>
        <v>8.5</v>
      </c>
      <c r="M25" s="409"/>
    </row>
    <row r="26" spans="1:13" x14ac:dyDescent="0.2">
      <c r="A26" s="6"/>
      <c r="B26" s="23"/>
      <c r="C26" s="24">
        <v>312001</v>
      </c>
      <c r="D26" s="24" t="s">
        <v>781</v>
      </c>
      <c r="E26" s="38"/>
      <c r="F26" s="403">
        <f>SUM('Príloha 2024'!F92)</f>
        <v>3.2</v>
      </c>
      <c r="G26" s="403">
        <f>SUM('Príloha 2024'!G92)</f>
        <v>5</v>
      </c>
      <c r="H26" s="403">
        <f>SUM('Príloha 2024'!H92)</f>
        <v>15</v>
      </c>
      <c r="I26" s="403">
        <f>SUM('Príloha 2024'!I92)</f>
        <v>15</v>
      </c>
      <c r="J26" s="403">
        <f>SUM('Príloha 2024'!J92)</f>
        <v>15</v>
      </c>
      <c r="K26" s="403">
        <f>SUM('Príloha 2024'!K92)</f>
        <v>0</v>
      </c>
      <c r="L26" s="403">
        <f>SUM('Príloha 2024'!L92)</f>
        <v>0</v>
      </c>
    </row>
    <row r="27" spans="1:13" x14ac:dyDescent="0.2">
      <c r="A27" s="6"/>
      <c r="B27" s="23"/>
      <c r="C27" s="24">
        <v>312001</v>
      </c>
      <c r="D27" s="24" t="s">
        <v>782</v>
      </c>
      <c r="E27" s="50"/>
      <c r="F27" s="403">
        <f>SUM('Príloha 2024'!F93)</f>
        <v>14.7</v>
      </c>
      <c r="G27" s="403">
        <f>SUM('Príloha 2024'!G93)</f>
        <v>15</v>
      </c>
      <c r="H27" s="403">
        <f>SUM('Príloha 2024'!H93)</f>
        <v>0</v>
      </c>
      <c r="I27" s="403">
        <f>SUM('Príloha 2024'!I93)</f>
        <v>0</v>
      </c>
      <c r="J27" s="403">
        <f>SUM('Príloha 2024'!J93)</f>
        <v>0</v>
      </c>
      <c r="K27" s="403">
        <f>SUM('Príloha 2024'!K93)</f>
        <v>0</v>
      </c>
      <c r="L27" s="403">
        <f>SUM('Príloha 2024'!L93)</f>
        <v>0</v>
      </c>
      <c r="M27" s="1"/>
    </row>
    <row r="28" spans="1:13" x14ac:dyDescent="0.2">
      <c r="A28" s="6"/>
      <c r="B28" s="23"/>
      <c r="C28" s="24">
        <v>312001</v>
      </c>
      <c r="D28" s="24" t="s">
        <v>783</v>
      </c>
      <c r="E28" s="38"/>
      <c r="F28" s="403">
        <f>SUM('Príloha 2024'!F94)</f>
        <v>88.6</v>
      </c>
      <c r="G28" s="403">
        <f>SUM('Príloha 2024'!G94)</f>
        <v>90</v>
      </c>
      <c r="H28" s="403">
        <f>SUM('Príloha 2024'!H94)</f>
        <v>90</v>
      </c>
      <c r="I28" s="403">
        <f>SUM('Príloha 2024'!I94)</f>
        <v>90</v>
      </c>
      <c r="J28" s="403">
        <f>SUM('Príloha 2024'!J94)</f>
        <v>90</v>
      </c>
      <c r="K28" s="403">
        <f>SUM('Príloha 2024'!K94)</f>
        <v>90</v>
      </c>
      <c r="L28" s="403">
        <f>SUM('Príloha 2024'!L94)</f>
        <v>90</v>
      </c>
    </row>
    <row r="29" spans="1:13" x14ac:dyDescent="0.2">
      <c r="A29" s="6"/>
      <c r="B29" s="23"/>
      <c r="C29" s="24">
        <v>312001</v>
      </c>
      <c r="D29" s="24" t="s">
        <v>1348</v>
      </c>
      <c r="E29" s="38"/>
      <c r="F29" s="403">
        <f>SUM('Príloha 2024'!F95)</f>
        <v>0</v>
      </c>
      <c r="G29" s="403">
        <f>SUM('Príloha 2024'!G95)</f>
        <v>0</v>
      </c>
      <c r="H29" s="403">
        <f>SUM('Príloha 2024'!H95)</f>
        <v>0</v>
      </c>
      <c r="I29" s="403">
        <f>SUM('Príloha 2024'!I95)</f>
        <v>0</v>
      </c>
      <c r="J29" s="403">
        <f>SUM('Príloha 2024'!J95)</f>
        <v>68.099999999999994</v>
      </c>
      <c r="K29" s="403">
        <f>SUM('Príloha 2024'!K95)</f>
        <v>0</v>
      </c>
      <c r="L29" s="403">
        <f>SUM('Príloha 2024'!L95)</f>
        <v>0</v>
      </c>
      <c r="M29" s="429" t="s">
        <v>1338</v>
      </c>
    </row>
    <row r="30" spans="1:13" x14ac:dyDescent="0.2">
      <c r="A30" s="6"/>
      <c r="B30" s="23"/>
      <c r="C30" s="24">
        <v>312001</v>
      </c>
      <c r="D30" s="24" t="s">
        <v>784</v>
      </c>
      <c r="E30" s="38"/>
      <c r="F30" s="403">
        <f>SUM('Príloha 2024'!F96)</f>
        <v>23.3</v>
      </c>
      <c r="G30" s="403">
        <f>SUM('Príloha 2024'!G96)</f>
        <v>5</v>
      </c>
      <c r="H30" s="403">
        <f>SUM('Príloha 2024'!H96)</f>
        <v>21</v>
      </c>
      <c r="I30" s="403">
        <f>SUM('Príloha 2024'!I96)</f>
        <v>21</v>
      </c>
      <c r="J30" s="403">
        <f>SUM('Príloha 2024'!J96)</f>
        <v>31</v>
      </c>
      <c r="K30" s="403">
        <f>SUM('Príloha 2024'!K96)</f>
        <v>0</v>
      </c>
      <c r="L30" s="403">
        <f>SUM('Príloha 2024'!L96)</f>
        <v>20</v>
      </c>
      <c r="M30" s="429" t="s">
        <v>1338</v>
      </c>
    </row>
    <row r="31" spans="1:13" x14ac:dyDescent="0.2">
      <c r="A31" s="6"/>
      <c r="B31" s="23"/>
      <c r="C31" s="24">
        <v>312001</v>
      </c>
      <c r="D31" s="24" t="s">
        <v>1155</v>
      </c>
      <c r="E31" s="38"/>
      <c r="F31" s="403">
        <f>SUM('Príloha 2024'!F97)</f>
        <v>0</v>
      </c>
      <c r="G31" s="403">
        <f>SUM('Príloha 2024'!G97)</f>
        <v>0</v>
      </c>
      <c r="H31" s="403">
        <f>SUM('Príloha 2024'!H97)</f>
        <v>0</v>
      </c>
      <c r="I31" s="403">
        <f>SUM('Príloha 2024'!I97)</f>
        <v>0</v>
      </c>
      <c r="J31" s="403">
        <f>SUM('Príloha 2024'!J97)</f>
        <v>0</v>
      </c>
      <c r="K31" s="403">
        <f>SUM('Príloha 2024'!K97)</f>
        <v>0</v>
      </c>
      <c r="L31" s="403">
        <f>SUM('Príloha 2024'!L97)</f>
        <v>0</v>
      </c>
      <c r="M31" s="429"/>
    </row>
    <row r="32" spans="1:13" x14ac:dyDescent="0.2">
      <c r="A32" s="6"/>
      <c r="B32" s="23"/>
      <c r="C32" s="24">
        <v>312001</v>
      </c>
      <c r="D32" s="24" t="s">
        <v>1178</v>
      </c>
      <c r="E32" s="38"/>
      <c r="F32" s="403">
        <f>SUM('Príloha 2024'!F98)</f>
        <v>0</v>
      </c>
      <c r="G32" s="403">
        <f>SUM('Príloha 2024'!G98)</f>
        <v>0</v>
      </c>
      <c r="H32" s="403">
        <f>SUM('Príloha 2024'!H98)</f>
        <v>0</v>
      </c>
      <c r="I32" s="403">
        <f>SUM('Príloha 2024'!I98)</f>
        <v>0</v>
      </c>
      <c r="J32" s="403">
        <f>SUM('Príloha 2024'!J98)</f>
        <v>0</v>
      </c>
      <c r="K32" s="403">
        <f>SUM('Príloha 2024'!K98)</f>
        <v>0</v>
      </c>
      <c r="L32" s="403">
        <f>SUM('Príloha 2024'!L98)</f>
        <v>0</v>
      </c>
      <c r="M32" s="429"/>
    </row>
    <row r="33" spans="1:13" x14ac:dyDescent="0.2">
      <c r="A33" s="6"/>
      <c r="B33" s="23"/>
      <c r="C33" s="24">
        <v>312001</v>
      </c>
      <c r="D33" s="24" t="s">
        <v>1235</v>
      </c>
      <c r="E33" s="38"/>
      <c r="F33" s="403">
        <f>SUM('Príloha 2024'!F99)</f>
        <v>0</v>
      </c>
      <c r="G33" s="403">
        <f>SUM('Príloha 2024'!G99)</f>
        <v>0</v>
      </c>
      <c r="H33" s="403">
        <f>SUM('Príloha 2024'!H99)</f>
        <v>0</v>
      </c>
      <c r="I33" s="403">
        <f>SUM('Príloha 2024'!I99)</f>
        <v>0</v>
      </c>
      <c r="J33" s="403">
        <f>SUM('Príloha 2024'!J99)</f>
        <v>0</v>
      </c>
      <c r="K33" s="403">
        <f>SUM('Príloha 2024'!K99)</f>
        <v>0</v>
      </c>
      <c r="L33" s="403">
        <f>SUM('Príloha 2024'!L99)</f>
        <v>0</v>
      </c>
      <c r="M33" s="429"/>
    </row>
    <row r="34" spans="1:13" x14ac:dyDescent="0.2">
      <c r="A34" s="6"/>
      <c r="B34" s="23"/>
      <c r="C34" s="24">
        <v>312001</v>
      </c>
      <c r="D34" s="24" t="s">
        <v>785</v>
      </c>
      <c r="E34" s="38"/>
      <c r="F34" s="403">
        <f>SUM('Príloha 2024'!F100)</f>
        <v>6</v>
      </c>
      <c r="G34" s="403">
        <f>SUM('Príloha 2024'!G100)</f>
        <v>5</v>
      </c>
      <c r="H34" s="403">
        <f>SUM('Príloha 2024'!H100)</f>
        <v>0</v>
      </c>
      <c r="I34" s="403">
        <f>SUM('Príloha 2024'!I100)</f>
        <v>0</v>
      </c>
      <c r="J34" s="403">
        <f>SUM('Príloha 2024'!J100)</f>
        <v>9.6</v>
      </c>
      <c r="K34" s="403">
        <f>SUM('Príloha 2024'!K100)</f>
        <v>0</v>
      </c>
      <c r="L34" s="403">
        <f>SUM('Príloha 2024'!L100)</f>
        <v>0</v>
      </c>
      <c r="M34" s="429" t="s">
        <v>1338</v>
      </c>
    </row>
    <row r="35" spans="1:13" x14ac:dyDescent="0.2">
      <c r="A35" s="6"/>
      <c r="B35" s="23"/>
      <c r="C35" s="24">
        <v>312001</v>
      </c>
      <c r="D35" s="24" t="s">
        <v>1131</v>
      </c>
      <c r="E35" s="38"/>
      <c r="F35" s="403">
        <f>SUM('Príloha 2024'!F101)</f>
        <v>10.199999999999999</v>
      </c>
      <c r="G35" s="403">
        <f>SUM('Príloha 2024'!G101)</f>
        <v>6</v>
      </c>
      <c r="H35" s="403">
        <f>SUM('Príloha 2024'!H101)</f>
        <v>0</v>
      </c>
      <c r="I35" s="403">
        <f>SUM('Príloha 2024'!I101)</f>
        <v>0</v>
      </c>
      <c r="J35" s="403">
        <f>SUM('Príloha 2024'!J101)</f>
        <v>10.5</v>
      </c>
      <c r="K35" s="403">
        <f>SUM('Príloha 2024'!K101)</f>
        <v>0</v>
      </c>
      <c r="L35" s="403">
        <f>SUM('Príloha 2024'!L101)</f>
        <v>0</v>
      </c>
      <c r="M35" s="429" t="s">
        <v>1338</v>
      </c>
    </row>
    <row r="36" spans="1:13" x14ac:dyDescent="0.2">
      <c r="A36" s="6"/>
      <c r="B36" s="23"/>
      <c r="C36" s="24">
        <v>312001</v>
      </c>
      <c r="D36" s="24" t="s">
        <v>1024</v>
      </c>
      <c r="E36" s="38"/>
      <c r="F36" s="403">
        <f>SUM('Príloha 2024'!F102)</f>
        <v>1</v>
      </c>
      <c r="G36" s="403">
        <f>SUM('Príloha 2024'!G102)</f>
        <v>3</v>
      </c>
      <c r="H36" s="403">
        <f>SUM('Príloha 2024'!H102)</f>
        <v>0</v>
      </c>
      <c r="I36" s="403">
        <f>SUM('Príloha 2024'!I102)</f>
        <v>0</v>
      </c>
      <c r="J36" s="403">
        <f>SUM('Príloha 2024'!J102)</f>
        <v>0.5</v>
      </c>
      <c r="K36" s="403">
        <f>SUM('Príloha 2024'!K102)</f>
        <v>0</v>
      </c>
      <c r="L36" s="403">
        <f>SUM('Príloha 2024'!L102)</f>
        <v>0</v>
      </c>
      <c r="M36" s="429" t="s">
        <v>1338</v>
      </c>
    </row>
    <row r="37" spans="1:13" x14ac:dyDescent="0.2">
      <c r="A37" s="6"/>
      <c r="B37" s="23"/>
      <c r="C37" s="24">
        <v>312001</v>
      </c>
      <c r="D37" s="24" t="s">
        <v>1040</v>
      </c>
      <c r="E37" s="38"/>
      <c r="F37" s="403">
        <f>SUM('Príloha 2024'!F103)</f>
        <v>48.7</v>
      </c>
      <c r="G37" s="403">
        <f>SUM('Príloha 2024'!G103)</f>
        <v>33.6</v>
      </c>
      <c r="H37" s="403">
        <f>SUM('Príloha 2024'!H103)</f>
        <v>0</v>
      </c>
      <c r="I37" s="403">
        <f>SUM('Príloha 2024'!I103)</f>
        <v>0</v>
      </c>
      <c r="J37" s="403">
        <f>SUM('Príloha 2024'!J103)</f>
        <v>0</v>
      </c>
      <c r="K37" s="403">
        <f>SUM('Príloha 2024'!K103)</f>
        <v>0</v>
      </c>
      <c r="L37" s="403">
        <f>SUM('Príloha 2024'!L103)</f>
        <v>0</v>
      </c>
      <c r="M37" s="429"/>
    </row>
    <row r="38" spans="1:13" x14ac:dyDescent="0.2">
      <c r="A38" s="6"/>
      <c r="B38" s="23"/>
      <c r="C38" s="24">
        <v>312001</v>
      </c>
      <c r="D38" s="24" t="s">
        <v>1210</v>
      </c>
      <c r="E38" s="38"/>
      <c r="F38" s="403">
        <f>SUM('Príloha 2024'!F104)</f>
        <v>62.1</v>
      </c>
      <c r="G38" s="403">
        <f>SUM('Príloha 2024'!G104)</f>
        <v>63</v>
      </c>
      <c r="H38" s="403">
        <f>SUM('Príloha 2024'!H104)</f>
        <v>0</v>
      </c>
      <c r="I38" s="403">
        <f>SUM('Príloha 2024'!I104)</f>
        <v>0</v>
      </c>
      <c r="J38" s="403">
        <f>SUM('Príloha 2024'!J104)</f>
        <v>0</v>
      </c>
      <c r="K38" s="403">
        <f>SUM('Príloha 2024'!K104)</f>
        <v>0</v>
      </c>
      <c r="L38" s="403">
        <f>SUM('Príloha 2024'!L104)</f>
        <v>0</v>
      </c>
      <c r="M38" s="429"/>
    </row>
    <row r="39" spans="1:13" x14ac:dyDescent="0.2">
      <c r="A39" s="6"/>
      <c r="B39" s="23"/>
      <c r="C39" s="24">
        <v>312001</v>
      </c>
      <c r="D39" s="24" t="s">
        <v>1284</v>
      </c>
      <c r="E39" s="38"/>
      <c r="F39" s="403">
        <f>SUM('Príloha 2024'!F105)</f>
        <v>0</v>
      </c>
      <c r="G39" s="403">
        <f>SUM('Príloha 2024'!G105)</f>
        <v>0</v>
      </c>
      <c r="H39" s="403">
        <f>SUM('Príloha 2024'!H105)</f>
        <v>129.4</v>
      </c>
      <c r="I39" s="403">
        <f>SUM('Príloha 2024'!I105)</f>
        <v>129.4</v>
      </c>
      <c r="J39" s="403">
        <f>SUM('Príloha 2024'!J105)</f>
        <v>129.4</v>
      </c>
      <c r="K39" s="403">
        <f>SUM('Príloha 2024'!K105)</f>
        <v>129.4</v>
      </c>
      <c r="L39" s="403">
        <f>SUM('Príloha 2024'!L105)</f>
        <v>129.4</v>
      </c>
      <c r="M39" s="429"/>
    </row>
    <row r="40" spans="1:13" x14ac:dyDescent="0.2">
      <c r="A40" s="6"/>
      <c r="B40" s="23"/>
      <c r="C40" s="24">
        <v>312001</v>
      </c>
      <c r="D40" s="24" t="s">
        <v>1285</v>
      </c>
      <c r="E40" s="38"/>
      <c r="F40" s="403">
        <f>SUM('Príloha 2024'!F106)</f>
        <v>0</v>
      </c>
      <c r="G40" s="403">
        <f>SUM('Príloha 2024'!G106)</f>
        <v>0</v>
      </c>
      <c r="H40" s="403">
        <f>SUM('Príloha 2024'!H106)</f>
        <v>23.1</v>
      </c>
      <c r="I40" s="403">
        <f>SUM('Príloha 2024'!I106)</f>
        <v>23.1</v>
      </c>
      <c r="J40" s="403">
        <f>SUM('Príloha 2024'!J106)</f>
        <v>23.1</v>
      </c>
      <c r="K40" s="403">
        <f>SUM('Príloha 2024'!K106)</f>
        <v>0</v>
      </c>
      <c r="L40" s="403">
        <f>SUM('Príloha 2024'!L106)</f>
        <v>0</v>
      </c>
      <c r="M40" s="429"/>
    </row>
    <row r="41" spans="1:13" x14ac:dyDescent="0.2">
      <c r="A41" s="6"/>
      <c r="B41" s="23"/>
      <c r="C41" s="24">
        <v>312001</v>
      </c>
      <c r="D41" s="24" t="s">
        <v>1324</v>
      </c>
      <c r="E41" s="38"/>
      <c r="F41" s="403">
        <f>SUM('Príloha 2024'!F107)</f>
        <v>0</v>
      </c>
      <c r="G41" s="403">
        <f>SUM('Príloha 2024'!G107)</f>
        <v>0</v>
      </c>
      <c r="H41" s="403">
        <f>SUM('Príloha 2024'!H107)</f>
        <v>75.900000000000006</v>
      </c>
      <c r="I41" s="403">
        <f>SUM('Príloha 2024'!I107)</f>
        <v>75.900000000000006</v>
      </c>
      <c r="J41" s="403">
        <f>SUM('Príloha 2024'!J107)</f>
        <v>75.900000000000006</v>
      </c>
      <c r="K41" s="403">
        <f>SUM('Príloha 2024'!K107)</f>
        <v>0</v>
      </c>
      <c r="L41" s="403">
        <f>SUM('Príloha 2024'!L107)</f>
        <v>0</v>
      </c>
      <c r="M41" s="429"/>
    </row>
    <row r="42" spans="1:13" x14ac:dyDescent="0.2">
      <c r="A42" s="6"/>
      <c r="B42" s="23"/>
      <c r="C42" s="24">
        <v>312001</v>
      </c>
      <c r="D42" s="24" t="s">
        <v>1247</v>
      </c>
      <c r="E42" s="38"/>
      <c r="F42" s="403">
        <f>SUM('Príloha 2024'!F108)</f>
        <v>28.6</v>
      </c>
      <c r="G42" s="403">
        <f>SUM('Príloha 2024'!G108)</f>
        <v>0</v>
      </c>
      <c r="H42" s="403">
        <f>SUM('Príloha 2024'!H108)</f>
        <v>0</v>
      </c>
      <c r="I42" s="403">
        <f>SUM('Príloha 2024'!I108)</f>
        <v>0</v>
      </c>
      <c r="J42" s="403">
        <f>SUM('Príloha 2024'!J108)</f>
        <v>30</v>
      </c>
      <c r="K42" s="403">
        <f>SUM('Príloha 2024'!K108)</f>
        <v>0</v>
      </c>
      <c r="L42" s="403">
        <f>SUM('Príloha 2024'!L108)</f>
        <v>0</v>
      </c>
      <c r="M42" s="429" t="s">
        <v>1338</v>
      </c>
    </row>
    <row r="43" spans="1:13" x14ac:dyDescent="0.2">
      <c r="A43" s="6"/>
      <c r="B43" s="23"/>
      <c r="C43" s="24">
        <v>312001</v>
      </c>
      <c r="D43" s="24" t="s">
        <v>1372</v>
      </c>
      <c r="E43" s="38"/>
      <c r="F43" s="403">
        <f>SUM('Príloha 2024'!F109)</f>
        <v>0</v>
      </c>
      <c r="G43" s="403">
        <f>SUM('Príloha 2024'!G109)</f>
        <v>0</v>
      </c>
      <c r="H43" s="403">
        <f>SUM('Príloha 2024'!H109)</f>
        <v>0</v>
      </c>
      <c r="I43" s="403">
        <f>SUM('Príloha 2024'!I109)</f>
        <v>0</v>
      </c>
      <c r="J43" s="403">
        <f>SUM('Príloha 2024'!J109)</f>
        <v>15.3</v>
      </c>
      <c r="K43" s="403">
        <f>SUM('Príloha 2024'!K109)</f>
        <v>0</v>
      </c>
      <c r="L43" s="403">
        <f>SUM('Príloha 2024'!L109)</f>
        <v>0</v>
      </c>
      <c r="M43" s="429" t="s">
        <v>1338</v>
      </c>
    </row>
    <row r="44" spans="1:13" x14ac:dyDescent="0.2">
      <c r="A44" s="6"/>
      <c r="B44" s="23"/>
      <c r="C44" s="24">
        <v>312001</v>
      </c>
      <c r="D44" s="24" t="s">
        <v>1211</v>
      </c>
      <c r="E44" s="38"/>
      <c r="F44" s="403">
        <f>SUM('Príloha 2024'!F111)</f>
        <v>0</v>
      </c>
      <c r="G44" s="403">
        <f>SUM('Príloha 2024'!G111)</f>
        <v>0</v>
      </c>
      <c r="H44" s="403">
        <f>SUM('Príloha 2024'!H111)</f>
        <v>0</v>
      </c>
      <c r="I44" s="403">
        <f>SUM('Príloha 2024'!I111)</f>
        <v>70</v>
      </c>
      <c r="J44" s="403">
        <f>SUM('Príloha 2024'!J111)</f>
        <v>70</v>
      </c>
      <c r="K44" s="403">
        <f>SUM('Príloha 2024'!K111)</f>
        <v>0</v>
      </c>
      <c r="L44" s="403">
        <f>SUM('Príloha 2024'!L111)</f>
        <v>0</v>
      </c>
      <c r="M44" s="428"/>
    </row>
    <row r="45" spans="1:13" x14ac:dyDescent="0.2">
      <c r="A45" s="6"/>
      <c r="B45" s="23"/>
      <c r="C45" s="24">
        <v>312001</v>
      </c>
      <c r="D45" s="24" t="s">
        <v>961</v>
      </c>
      <c r="E45" s="38"/>
      <c r="F45" s="403">
        <f>SUM('Príloha 2024'!F112)</f>
        <v>0</v>
      </c>
      <c r="G45" s="403">
        <f>SUM('Príloha 2024'!G112)</f>
        <v>0</v>
      </c>
      <c r="H45" s="403">
        <f>SUM('Príloha 2024'!H112)</f>
        <v>0</v>
      </c>
      <c r="I45" s="403">
        <f>SUM('Príloha 2024'!I112)</f>
        <v>0</v>
      </c>
      <c r="J45" s="403">
        <f>SUM('Príloha 2024'!J112)</f>
        <v>0</v>
      </c>
      <c r="K45" s="403">
        <f>SUM('Príloha 2024'!K112)</f>
        <v>0</v>
      </c>
      <c r="L45" s="403">
        <f>SUM('Príloha 2024'!L112)</f>
        <v>0</v>
      </c>
      <c r="M45" s="429"/>
    </row>
    <row r="46" spans="1:13" x14ac:dyDescent="0.2">
      <c r="A46" s="6"/>
      <c r="B46" s="23"/>
      <c r="C46" s="24">
        <v>312012</v>
      </c>
      <c r="D46" s="24" t="s">
        <v>786</v>
      </c>
      <c r="E46" s="50"/>
      <c r="F46" s="403">
        <f>SUM('Príloha 2024'!F113)</f>
        <v>2038.9</v>
      </c>
      <c r="G46" s="403">
        <f>SUM('Príloha 2024'!G113)</f>
        <v>2220.1999999999998</v>
      </c>
      <c r="H46" s="403">
        <f>SUM('Príloha 2024'!H113)</f>
        <v>2328.1</v>
      </c>
      <c r="I46" s="403">
        <f>SUM('Príloha 2024'!I113)</f>
        <v>2382</v>
      </c>
      <c r="J46" s="403">
        <f>SUM('Príloha 2024'!J113)</f>
        <v>2454</v>
      </c>
      <c r="K46" s="403">
        <f>SUM('Príloha 2024'!K113)</f>
        <v>2350.1</v>
      </c>
      <c r="L46" s="403">
        <f>SUM('Príloha 2024'!L113)</f>
        <v>2350.1</v>
      </c>
      <c r="M46" s="429" t="s">
        <v>1338</v>
      </c>
    </row>
    <row r="47" spans="1:13" x14ac:dyDescent="0.2">
      <c r="A47" s="6"/>
      <c r="B47" s="23"/>
      <c r="C47" s="24">
        <v>312012</v>
      </c>
      <c r="D47" s="24" t="s">
        <v>787</v>
      </c>
      <c r="E47" s="50"/>
      <c r="F47" s="403">
        <f>SUM('Príloha 2024'!F114)</f>
        <v>206.5</v>
      </c>
      <c r="G47" s="403">
        <f>SUM('Príloha 2024'!G114)</f>
        <v>144.1</v>
      </c>
      <c r="H47" s="403">
        <f>SUM('Príloha 2024'!H114)</f>
        <v>165.1</v>
      </c>
      <c r="I47" s="403">
        <f>SUM('Príloha 2024'!I114)</f>
        <v>127.2</v>
      </c>
      <c r="J47" s="403">
        <f>SUM('Príloha 2024'!J114)</f>
        <v>196.9</v>
      </c>
      <c r="K47" s="403">
        <f>SUM('Príloha 2024'!K114)</f>
        <v>167.1</v>
      </c>
      <c r="L47" s="403">
        <f>SUM('Príloha 2024'!L114)</f>
        <v>167.1</v>
      </c>
      <c r="M47" s="429" t="s">
        <v>1338</v>
      </c>
    </row>
    <row r="48" spans="1:13" x14ac:dyDescent="0.2">
      <c r="A48" s="6"/>
      <c r="B48" s="23"/>
      <c r="C48" s="24">
        <v>312012</v>
      </c>
      <c r="D48" s="24" t="s">
        <v>788</v>
      </c>
      <c r="E48" s="50"/>
      <c r="F48" s="403">
        <f>SUM('Príloha 2024'!F115)</f>
        <v>36.4</v>
      </c>
      <c r="G48" s="403">
        <f>SUM('Príloha 2024'!G115)</f>
        <v>0</v>
      </c>
      <c r="H48" s="403">
        <f>SUM('Príloha 2024'!H115)</f>
        <v>71.599999999999994</v>
      </c>
      <c r="I48" s="403">
        <f>SUM('Príloha 2024'!I115)</f>
        <v>95.4</v>
      </c>
      <c r="J48" s="403">
        <f>SUM('Príloha 2024'!J115)</f>
        <v>92.2</v>
      </c>
      <c r="K48" s="403">
        <f>SUM('Príloha 2024'!K115)</f>
        <v>0</v>
      </c>
      <c r="L48" s="403">
        <f>SUM('Príloha 2024'!L115)</f>
        <v>0</v>
      </c>
      <c r="M48" s="429" t="s">
        <v>1338</v>
      </c>
    </row>
    <row r="49" spans="1:13" x14ac:dyDescent="0.2">
      <c r="A49" s="6"/>
      <c r="B49" s="23"/>
      <c r="C49" s="24">
        <v>312012</v>
      </c>
      <c r="D49" s="24" t="s">
        <v>1342</v>
      </c>
      <c r="E49" s="403"/>
      <c r="F49" s="403">
        <f>SUM('Príloha 2024'!F116)</f>
        <v>0</v>
      </c>
      <c r="G49" s="403">
        <f>SUM('Príloha 2024'!G116)</f>
        <v>0</v>
      </c>
      <c r="H49" s="403">
        <f>SUM('Príloha 2024'!H116)</f>
        <v>0</v>
      </c>
      <c r="I49" s="403">
        <f>SUM('Príloha 2024'!I116)</f>
        <v>0</v>
      </c>
      <c r="J49" s="403">
        <f>SUM('Príloha 2024'!J116)</f>
        <v>0</v>
      </c>
      <c r="K49" s="403">
        <f>SUM('Príloha 2024'!K116)</f>
        <v>0</v>
      </c>
      <c r="L49" s="403">
        <f>SUM('Príloha 2024'!L116)</f>
        <v>0</v>
      </c>
      <c r="M49" s="429"/>
    </row>
    <row r="50" spans="1:13" x14ac:dyDescent="0.2">
      <c r="A50" s="6"/>
      <c r="B50" s="23"/>
      <c r="C50" s="24">
        <v>312012</v>
      </c>
      <c r="D50" s="24" t="s">
        <v>1343</v>
      </c>
      <c r="E50" s="403"/>
      <c r="F50" s="403">
        <f>SUM('Príloha 2024'!F117)</f>
        <v>0</v>
      </c>
      <c r="G50" s="403">
        <f>SUM('Príloha 2024'!G117)</f>
        <v>0</v>
      </c>
      <c r="H50" s="403">
        <f>SUM('Príloha 2024'!H117)</f>
        <v>3</v>
      </c>
      <c r="I50" s="403">
        <f>SUM('Príloha 2024'!I117)</f>
        <v>3</v>
      </c>
      <c r="J50" s="403">
        <f>SUM('Príloha 2024'!J117)</f>
        <v>3</v>
      </c>
      <c r="K50" s="403">
        <f>SUM('Príloha 2024'!K117)</f>
        <v>0</v>
      </c>
      <c r="L50" s="403">
        <f>SUM('Príloha 2024'!L117)</f>
        <v>0</v>
      </c>
      <c r="M50" s="429"/>
    </row>
    <row r="51" spans="1:13" x14ac:dyDescent="0.2">
      <c r="A51" s="6"/>
      <c r="B51" s="23"/>
      <c r="C51" s="24">
        <v>312012</v>
      </c>
      <c r="D51" s="24" t="s">
        <v>1202</v>
      </c>
      <c r="E51" s="403"/>
      <c r="F51" s="403">
        <f>SUM('Príloha 2024'!F118)</f>
        <v>0</v>
      </c>
      <c r="G51" s="403">
        <f>SUM('Príloha 2024'!G118)</f>
        <v>0</v>
      </c>
      <c r="H51" s="403">
        <f>SUM('Príloha 2024'!H118)</f>
        <v>0</v>
      </c>
      <c r="I51" s="403">
        <f>SUM('Príloha 2024'!I118)</f>
        <v>0</v>
      </c>
      <c r="J51" s="403">
        <f>SUM('Príloha 2024'!J118)</f>
        <v>0</v>
      </c>
      <c r="K51" s="403">
        <f>SUM('Príloha 2024'!K118)</f>
        <v>0</v>
      </c>
      <c r="L51" s="403">
        <f>SUM('Príloha 2024'!L118)</f>
        <v>0</v>
      </c>
      <c r="M51" s="429"/>
    </row>
    <row r="52" spans="1:13" x14ac:dyDescent="0.2">
      <c r="A52" s="6"/>
      <c r="B52" s="23"/>
      <c r="C52" s="24">
        <v>312012</v>
      </c>
      <c r="D52" s="24" t="s">
        <v>923</v>
      </c>
      <c r="E52" s="403"/>
      <c r="F52" s="403">
        <f>SUM('Príloha 2024'!F119)</f>
        <v>0</v>
      </c>
      <c r="G52" s="403">
        <f>SUM('Príloha 2024'!G119)</f>
        <v>0</v>
      </c>
      <c r="H52" s="403">
        <f>SUM('Príloha 2024'!H119)</f>
        <v>0</v>
      </c>
      <c r="I52" s="403">
        <f>SUM('Príloha 2024'!I119)</f>
        <v>0</v>
      </c>
      <c r="J52" s="403">
        <f>SUM('Príloha 2024'!J119)</f>
        <v>0</v>
      </c>
      <c r="K52" s="403">
        <f>SUM('Príloha 2024'!K119)</f>
        <v>0</v>
      </c>
      <c r="L52" s="403">
        <f>SUM('Príloha 2024'!L119)</f>
        <v>0</v>
      </c>
      <c r="M52" s="428"/>
    </row>
    <row r="53" spans="1:13" x14ac:dyDescent="0.2">
      <c r="A53" s="6"/>
      <c r="B53" s="23"/>
      <c r="C53" s="24">
        <v>312012</v>
      </c>
      <c r="D53" s="24" t="s">
        <v>1132</v>
      </c>
      <c r="E53" s="403"/>
      <c r="F53" s="403">
        <f>SUM('Príloha 2024'!F120)</f>
        <v>0</v>
      </c>
      <c r="G53" s="403">
        <f>SUM('Príloha 2024'!G120)</f>
        <v>0</v>
      </c>
      <c r="H53" s="403">
        <f>SUM('Príloha 2024'!H120)</f>
        <v>0</v>
      </c>
      <c r="I53" s="403">
        <f>SUM('Príloha 2024'!I120)</f>
        <v>0</v>
      </c>
      <c r="J53" s="403">
        <f>SUM('Príloha 2024'!J120)</f>
        <v>0</v>
      </c>
      <c r="K53" s="403">
        <f>SUM('Príloha 2024'!K120)</f>
        <v>0</v>
      </c>
      <c r="L53" s="403">
        <f>SUM('Príloha 2024'!L120)</f>
        <v>0</v>
      </c>
      <c r="M53" s="428"/>
    </row>
    <row r="54" spans="1:13" x14ac:dyDescent="0.2">
      <c r="A54" s="6"/>
      <c r="B54" s="23"/>
      <c r="C54" s="24">
        <v>312012</v>
      </c>
      <c r="D54" s="24" t="s">
        <v>789</v>
      </c>
      <c r="E54" s="38"/>
      <c r="F54" s="403">
        <f>SUM('Príloha 2024'!F121)</f>
        <v>0</v>
      </c>
      <c r="G54" s="403">
        <f>SUM('Príloha 2024'!G121)</f>
        <v>0</v>
      </c>
      <c r="H54" s="403">
        <f>SUM('Príloha 2024'!H121)</f>
        <v>0</v>
      </c>
      <c r="I54" s="403">
        <f>SUM('Príloha 2024'!I121)</f>
        <v>0</v>
      </c>
      <c r="J54" s="403">
        <f>SUM('Príloha 2024'!J121)</f>
        <v>0</v>
      </c>
      <c r="K54" s="403">
        <f>SUM('Príloha 2024'!K121)</f>
        <v>0</v>
      </c>
      <c r="L54" s="403">
        <f>SUM('Príloha 2024'!L121)</f>
        <v>0</v>
      </c>
    </row>
    <row r="55" spans="1:13" x14ac:dyDescent="0.2">
      <c r="A55" s="6"/>
      <c r="B55" s="23"/>
      <c r="C55" s="24">
        <v>312012</v>
      </c>
      <c r="D55" s="24" t="s">
        <v>790</v>
      </c>
      <c r="E55" s="38"/>
      <c r="F55" s="403">
        <f>SUM('Príloha 2024'!F122)</f>
        <v>1</v>
      </c>
      <c r="G55" s="403">
        <f>SUM('Príloha 2024'!G122)</f>
        <v>1</v>
      </c>
      <c r="H55" s="403">
        <f>SUM('Príloha 2024'!H122)</f>
        <v>1.1000000000000001</v>
      </c>
      <c r="I55" s="403">
        <f>SUM('Príloha 2024'!I122)</f>
        <v>1.1000000000000001</v>
      </c>
      <c r="J55" s="403">
        <f>SUM('Príloha 2024'!J122)</f>
        <v>1.1000000000000001</v>
      </c>
      <c r="K55" s="403">
        <f>SUM('Príloha 2024'!K122)</f>
        <v>1.1000000000000001</v>
      </c>
      <c r="L55" s="403">
        <f>SUM('Príloha 2024'!L122)</f>
        <v>1.1000000000000001</v>
      </c>
    </row>
    <row r="56" spans="1:13" x14ac:dyDescent="0.2">
      <c r="A56" s="6"/>
      <c r="B56" s="23"/>
      <c r="C56" s="24">
        <v>312012</v>
      </c>
      <c r="D56" s="24" t="s">
        <v>791</v>
      </c>
      <c r="E56" s="38"/>
      <c r="F56" s="403">
        <f>SUM('Príloha 2024'!F123)</f>
        <v>23</v>
      </c>
      <c r="G56" s="403">
        <f>SUM('Príloha 2024'!G123)</f>
        <v>21</v>
      </c>
      <c r="H56" s="403">
        <f>SUM('Príloha 2024'!H123)</f>
        <v>29</v>
      </c>
      <c r="I56" s="403">
        <f>SUM('Príloha 2024'!I123)</f>
        <v>29</v>
      </c>
      <c r="J56" s="403">
        <f>SUM('Príloha 2024'!J123)</f>
        <v>29</v>
      </c>
      <c r="K56" s="403">
        <f>SUM('Príloha 2024'!K123)</f>
        <v>28</v>
      </c>
      <c r="L56" s="403">
        <f>SUM('Príloha 2024'!L123)</f>
        <v>28</v>
      </c>
    </row>
    <row r="57" spans="1:13" x14ac:dyDescent="0.2">
      <c r="A57" s="6"/>
      <c r="B57" s="23"/>
      <c r="C57" s="24">
        <v>312012</v>
      </c>
      <c r="D57" s="24" t="s">
        <v>792</v>
      </c>
      <c r="E57" s="38"/>
      <c r="F57" s="403">
        <f>SUM('Príloha 2024'!F124)</f>
        <v>2.8</v>
      </c>
      <c r="G57" s="403">
        <f>SUM('Príloha 2024'!G124)</f>
        <v>2.7</v>
      </c>
      <c r="H57" s="403">
        <f>SUM('Príloha 2024'!H124)</f>
        <v>2.4</v>
      </c>
      <c r="I57" s="403">
        <f>SUM('Príloha 2024'!I124)</f>
        <v>2.4</v>
      </c>
      <c r="J57" s="403">
        <f>SUM('Príloha 2024'!J124)</f>
        <v>2.4</v>
      </c>
      <c r="K57" s="403">
        <f>SUM('Príloha 2024'!K124)</f>
        <v>2.4</v>
      </c>
      <c r="L57" s="403">
        <f>SUM('Príloha 2024'!L124)</f>
        <v>2.2999999999999998</v>
      </c>
      <c r="M57" s="428"/>
    </row>
    <row r="58" spans="1:13" x14ac:dyDescent="0.2">
      <c r="A58" s="6"/>
      <c r="B58" s="23"/>
      <c r="C58" s="24">
        <v>312012</v>
      </c>
      <c r="D58" s="24" t="s">
        <v>936</v>
      </c>
      <c r="E58" s="38"/>
      <c r="F58" s="403">
        <f>SUM('Príloha 2024'!F125)</f>
        <v>0.4</v>
      </c>
      <c r="G58" s="403">
        <f>SUM('Príloha 2024'!G125)</f>
        <v>1</v>
      </c>
      <c r="H58" s="403">
        <f>SUM('Príloha 2024'!H125)</f>
        <v>1</v>
      </c>
      <c r="I58" s="403">
        <f>SUM('Príloha 2024'!I125)</f>
        <v>1</v>
      </c>
      <c r="J58" s="403">
        <f>SUM('Príloha 2024'!J125)</f>
        <v>1</v>
      </c>
      <c r="K58" s="403">
        <f>SUM('Príloha 2024'!K125)</f>
        <v>1</v>
      </c>
      <c r="L58" s="403">
        <f>SUM('Príloha 2024'!L125)</f>
        <v>1</v>
      </c>
    </row>
    <row r="59" spans="1:13" x14ac:dyDescent="0.2">
      <c r="A59" s="6"/>
      <c r="B59" s="23"/>
      <c r="C59" s="24">
        <v>312012</v>
      </c>
      <c r="D59" s="24" t="s">
        <v>793</v>
      </c>
      <c r="E59" s="38"/>
      <c r="F59" s="403">
        <f>SUM('Príloha 2024'!F126)</f>
        <v>0.2</v>
      </c>
      <c r="G59" s="403">
        <f>SUM('Príloha 2024'!G126)</f>
        <v>0.2</v>
      </c>
      <c r="H59" s="403">
        <f>SUM('Príloha 2024'!H126)</f>
        <v>0.2</v>
      </c>
      <c r="I59" s="403">
        <f>SUM('Príloha 2024'!I126)</f>
        <v>0.2</v>
      </c>
      <c r="J59" s="403">
        <f>SUM('Príloha 2024'!J126)</f>
        <v>0.2</v>
      </c>
      <c r="K59" s="403">
        <f>SUM('Príloha 2024'!K126)</f>
        <v>0.2</v>
      </c>
      <c r="L59" s="403">
        <f>SUM('Príloha 2024'!L126)</f>
        <v>0.2</v>
      </c>
    </row>
    <row r="60" spans="1:13" x14ac:dyDescent="0.2">
      <c r="A60" s="6"/>
      <c r="B60" s="23"/>
      <c r="C60" s="24">
        <v>312012</v>
      </c>
      <c r="D60" s="24" t="s">
        <v>794</v>
      </c>
      <c r="E60" s="38"/>
      <c r="F60" s="403">
        <f>SUM('Príloha 2024'!F127)</f>
        <v>1.4</v>
      </c>
      <c r="G60" s="403">
        <f>SUM('Príloha 2024'!G127)</f>
        <v>0.8</v>
      </c>
      <c r="H60" s="403">
        <f>SUM('Príloha 2024'!H127)</f>
        <v>0.8</v>
      </c>
      <c r="I60" s="403">
        <f>SUM('Príloha 2024'!I127)</f>
        <v>0.8</v>
      </c>
      <c r="J60" s="403">
        <f>SUM('Príloha 2024'!J127)</f>
        <v>0.8</v>
      </c>
      <c r="K60" s="403">
        <f>SUM('Príloha 2024'!K127)</f>
        <v>0.8</v>
      </c>
      <c r="L60" s="403">
        <f>SUM('Príloha 2024'!L127)</f>
        <v>0.8</v>
      </c>
    </row>
    <row r="61" spans="1:13" x14ac:dyDescent="0.2">
      <c r="A61" s="6"/>
      <c r="B61" s="23"/>
      <c r="C61" s="24">
        <v>312012</v>
      </c>
      <c r="D61" s="24" t="s">
        <v>795</v>
      </c>
      <c r="E61" s="38"/>
      <c r="F61" s="403">
        <f>SUM('Príloha 2024'!F128)</f>
        <v>0.4</v>
      </c>
      <c r="G61" s="403">
        <f>SUM('Príloha 2024'!G128)</f>
        <v>0.4</v>
      </c>
      <c r="H61" s="403">
        <f>SUM('Príloha 2024'!H128)</f>
        <v>0.5</v>
      </c>
      <c r="I61" s="403">
        <f>SUM('Príloha 2024'!I128)</f>
        <v>0.5</v>
      </c>
      <c r="J61" s="403">
        <f>SUM('Príloha 2024'!J128)</f>
        <v>0.5</v>
      </c>
      <c r="K61" s="403">
        <f>SUM('Príloha 2024'!K128)</f>
        <v>0.5</v>
      </c>
      <c r="L61" s="403">
        <f>SUM('Príloha 2024'!L128)</f>
        <v>0.5</v>
      </c>
    </row>
    <row r="62" spans="1:13" x14ac:dyDescent="0.2">
      <c r="A62" s="6"/>
      <c r="B62" s="23"/>
      <c r="C62" s="24">
        <v>312015</v>
      </c>
      <c r="D62" s="24" t="s">
        <v>796</v>
      </c>
      <c r="E62" s="38"/>
      <c r="F62" s="403">
        <f>SUM('Príloha 2024'!F129)</f>
        <v>0</v>
      </c>
      <c r="G62" s="403">
        <f>SUM('Príloha 2024'!G129)</f>
        <v>0</v>
      </c>
      <c r="H62" s="403">
        <f>SUM('Príloha 2024'!H129)</f>
        <v>0</v>
      </c>
      <c r="I62" s="403">
        <f>SUM('Príloha 2024'!I129)</f>
        <v>0</v>
      </c>
      <c r="J62" s="403">
        <f>SUM('Príloha 2024'!J129)</f>
        <v>0</v>
      </c>
      <c r="K62" s="403">
        <f>SUM('Príloha 2024'!K129)</f>
        <v>0</v>
      </c>
      <c r="L62" s="403">
        <f>SUM('Príloha 2024'!L129)</f>
        <v>0</v>
      </c>
      <c r="M62" s="429"/>
    </row>
    <row r="63" spans="1:13" x14ac:dyDescent="0.2">
      <c r="A63" s="6"/>
      <c r="B63" s="23"/>
      <c r="C63" s="24">
        <v>312012</v>
      </c>
      <c r="D63" s="24" t="s">
        <v>986</v>
      </c>
      <c r="E63" s="38"/>
      <c r="F63" s="403">
        <f>SUM('Príloha 2024'!F130)</f>
        <v>0</v>
      </c>
      <c r="G63" s="403">
        <f>SUM('Príloha 2024'!G130)</f>
        <v>0</v>
      </c>
      <c r="H63" s="403">
        <f>SUM('Príloha 2024'!H130)</f>
        <v>0</v>
      </c>
      <c r="I63" s="403">
        <f>SUM('Príloha 2024'!I130)</f>
        <v>0</v>
      </c>
      <c r="J63" s="403">
        <f>SUM('Príloha 2024'!J130)</f>
        <v>0</v>
      </c>
      <c r="K63" s="403">
        <f>SUM('Príloha 2024'!K130)</f>
        <v>0</v>
      </c>
      <c r="L63" s="403">
        <f>SUM('Príloha 2024'!L130)</f>
        <v>0</v>
      </c>
      <c r="M63" s="428"/>
    </row>
    <row r="64" spans="1:13" x14ac:dyDescent="0.2">
      <c r="A64" s="6"/>
      <c r="B64" s="23"/>
      <c r="C64" s="24">
        <v>312012</v>
      </c>
      <c r="D64" s="24" t="s">
        <v>1206</v>
      </c>
      <c r="E64" s="38"/>
      <c r="F64" s="403">
        <f>SUM('Príloha 2024'!F131)</f>
        <v>0</v>
      </c>
      <c r="G64" s="403">
        <f>SUM('Príloha 2024'!G131)</f>
        <v>0</v>
      </c>
      <c r="H64" s="403">
        <f>SUM('Príloha 2024'!H131)</f>
        <v>0</v>
      </c>
      <c r="I64" s="403">
        <f>SUM('Príloha 2024'!I131)</f>
        <v>0</v>
      </c>
      <c r="J64" s="403">
        <f>SUM('Príloha 2024'!J131)</f>
        <v>0</v>
      </c>
      <c r="K64" s="403">
        <f>SUM('Príloha 2024'!K131)</f>
        <v>0</v>
      </c>
      <c r="L64" s="403">
        <f>SUM('Príloha 2024'!L131)</f>
        <v>0</v>
      </c>
      <c r="M64" s="428"/>
    </row>
    <row r="65" spans="1:13" x14ac:dyDescent="0.2">
      <c r="A65" s="6"/>
      <c r="B65" s="23"/>
      <c r="C65" s="24">
        <v>312012</v>
      </c>
      <c r="D65" s="24" t="s">
        <v>866</v>
      </c>
      <c r="E65" s="38"/>
      <c r="F65" s="403">
        <f>SUM('Príloha 2024'!F132)</f>
        <v>6.8</v>
      </c>
      <c r="G65" s="403">
        <f>SUM('Príloha 2024'!G132)</f>
        <v>91.2</v>
      </c>
      <c r="H65" s="403">
        <f>SUM('Príloha 2024'!H132)</f>
        <v>0</v>
      </c>
      <c r="I65" s="403">
        <f>SUM('Príloha 2024'!I132)</f>
        <v>72</v>
      </c>
      <c r="J65" s="403">
        <f>SUM('Príloha 2024'!J132)</f>
        <v>72</v>
      </c>
      <c r="K65" s="403">
        <f>SUM('Príloha 2024'!K132)</f>
        <v>4</v>
      </c>
      <c r="L65" s="403">
        <f>SUM('Príloha 2024'!L132)</f>
        <v>4</v>
      </c>
      <c r="M65" s="429" t="s">
        <v>1338</v>
      </c>
    </row>
    <row r="66" spans="1:13" x14ac:dyDescent="0.2">
      <c r="A66" s="6"/>
      <c r="B66" s="23"/>
      <c r="C66" s="24">
        <v>312012</v>
      </c>
      <c r="D66" s="24" t="s">
        <v>1088</v>
      </c>
      <c r="E66" s="38"/>
      <c r="F66" s="403">
        <f>SUM('Príloha 2024'!F133)</f>
        <v>21.6</v>
      </c>
      <c r="G66" s="403">
        <f>SUM('Príloha 2024'!G133)</f>
        <v>15</v>
      </c>
      <c r="H66" s="403">
        <f>SUM('Príloha 2024'!H133)</f>
        <v>16</v>
      </c>
      <c r="I66" s="403">
        <f>SUM('Príloha 2024'!I133)</f>
        <v>16</v>
      </c>
      <c r="J66" s="403">
        <f>SUM('Príloha 2024'!J133)</f>
        <v>28</v>
      </c>
      <c r="K66" s="403">
        <f>SUM('Príloha 2024'!K133)</f>
        <v>16</v>
      </c>
      <c r="L66" s="403">
        <f>SUM('Príloha 2024'!L133)</f>
        <v>16</v>
      </c>
      <c r="M66" s="429" t="s">
        <v>1338</v>
      </c>
    </row>
    <row r="67" spans="1:13" x14ac:dyDescent="0.2">
      <c r="A67" s="6"/>
      <c r="B67" s="23"/>
      <c r="C67" s="24">
        <v>312012</v>
      </c>
      <c r="D67" s="24" t="s">
        <v>918</v>
      </c>
      <c r="E67" s="38"/>
      <c r="F67" s="403">
        <f>SUM('Príloha 2024'!F134)</f>
        <v>91.6</v>
      </c>
      <c r="G67" s="403">
        <f>SUM('Príloha 2024'!G134)</f>
        <v>26.5</v>
      </c>
      <c r="H67" s="403">
        <f>SUM('Príloha 2024'!H134)</f>
        <v>108</v>
      </c>
      <c r="I67" s="403">
        <f>SUM('Príloha 2024'!I134)</f>
        <v>108</v>
      </c>
      <c r="J67" s="403">
        <f>SUM('Príloha 2024'!J134)</f>
        <v>108</v>
      </c>
      <c r="K67" s="403">
        <f>SUM('Príloha 2024'!K134)</f>
        <v>0</v>
      </c>
      <c r="L67" s="403">
        <f>SUM('Príloha 2024'!L134)</f>
        <v>0</v>
      </c>
      <c r="M67" s="400"/>
    </row>
    <row r="68" spans="1:13" x14ac:dyDescent="0.2">
      <c r="A68" s="6"/>
      <c r="B68" s="23"/>
      <c r="C68" s="24">
        <v>312012</v>
      </c>
      <c r="D68" s="24" t="s">
        <v>797</v>
      </c>
      <c r="E68" s="50"/>
      <c r="F68" s="403">
        <f>SUM('Príloha 2024'!F135)</f>
        <v>52.4</v>
      </c>
      <c r="G68" s="403">
        <f>SUM('Príloha 2024'!G135)</f>
        <v>31</v>
      </c>
      <c r="H68" s="403">
        <f>SUM('Príloha 2024'!H135)</f>
        <v>64</v>
      </c>
      <c r="I68" s="403">
        <f>SUM('Príloha 2024'!I135)</f>
        <v>64</v>
      </c>
      <c r="J68" s="403">
        <f>SUM('Príloha 2024'!J135)</f>
        <v>64</v>
      </c>
      <c r="K68" s="403">
        <f>SUM('Príloha 2024'!K135)</f>
        <v>0</v>
      </c>
      <c r="L68" s="403">
        <f>SUM('Príloha 2024'!L135)</f>
        <v>0</v>
      </c>
      <c r="M68" s="429" t="s">
        <v>1338</v>
      </c>
    </row>
    <row r="69" spans="1:13" x14ac:dyDescent="0.2">
      <c r="B69" s="23"/>
      <c r="C69" s="24">
        <v>312012</v>
      </c>
      <c r="D69" s="24" t="s">
        <v>959</v>
      </c>
      <c r="E69" s="403"/>
      <c r="F69" s="403">
        <f>SUM('Príloha 2024'!F136)</f>
        <v>135.80000000000001</v>
      </c>
      <c r="G69" s="403">
        <f>SUM('Príloha 2024'!G136)</f>
        <v>58.6</v>
      </c>
      <c r="H69" s="403">
        <f>SUM('Príloha 2024'!H136)</f>
        <v>195</v>
      </c>
      <c r="I69" s="403">
        <f>SUM('Príloha 2024'!I136)</f>
        <v>195</v>
      </c>
      <c r="J69" s="403">
        <f>SUM('Príloha 2024'!J136)</f>
        <v>195</v>
      </c>
      <c r="K69" s="403">
        <f>SUM('Príloha 2024'!K136)</f>
        <v>203</v>
      </c>
      <c r="L69" s="403">
        <f>SUM('Príloha 2024'!L136)</f>
        <v>90</v>
      </c>
      <c r="M69" s="429"/>
    </row>
    <row r="70" spans="1:13" x14ac:dyDescent="0.2">
      <c r="B70" s="23"/>
      <c r="C70" s="24">
        <v>312001</v>
      </c>
      <c r="D70" s="24" t="s">
        <v>1236</v>
      </c>
      <c r="E70" s="403"/>
      <c r="F70" s="403">
        <f>SUM('Príloha 2024'!F137)</f>
        <v>0</v>
      </c>
      <c r="G70" s="403">
        <f>SUM('Príloha 2024'!G137)</f>
        <v>1</v>
      </c>
      <c r="H70" s="403">
        <f>SUM('Príloha 2024'!H137)</f>
        <v>1</v>
      </c>
      <c r="I70" s="403">
        <f>SUM('Príloha 2024'!I137)</f>
        <v>1</v>
      </c>
      <c r="J70" s="403">
        <f>SUM('Príloha 2024'!J137)</f>
        <v>1</v>
      </c>
      <c r="K70" s="403">
        <f>SUM('Príloha 2024'!K137)</f>
        <v>1</v>
      </c>
      <c r="L70" s="403">
        <f>SUM('Príloha 2024'!L137)</f>
        <v>1</v>
      </c>
      <c r="M70" s="429"/>
    </row>
    <row r="71" spans="1:13" x14ac:dyDescent="0.2">
      <c r="B71" s="23">
        <v>331</v>
      </c>
      <c r="C71" s="24">
        <v>331002</v>
      </c>
      <c r="D71" s="24" t="s">
        <v>798</v>
      </c>
      <c r="E71" s="323"/>
      <c r="F71" s="403">
        <f>SUM('Príloha 2024'!F138)</f>
        <v>0</v>
      </c>
      <c r="G71" s="403">
        <f>SUM('Príloha 2024'!G138)</f>
        <v>3</v>
      </c>
      <c r="H71" s="403">
        <f>SUM('Príloha 2024'!H138)</f>
        <v>0</v>
      </c>
      <c r="I71" s="403">
        <f>SUM('Príloha 2024'!I138)</f>
        <v>0</v>
      </c>
      <c r="J71" s="403">
        <f>SUM('Príloha 2024'!J138)</f>
        <v>0</v>
      </c>
      <c r="K71" s="403">
        <f>SUM('Príloha 2024'!K138)</f>
        <v>0</v>
      </c>
      <c r="L71" s="403">
        <f>SUM('Príloha 2024'!L138)</f>
        <v>0</v>
      </c>
      <c r="M71" s="429"/>
    </row>
    <row r="72" spans="1:13" x14ac:dyDescent="0.2">
      <c r="B72" s="23"/>
      <c r="C72" s="24">
        <v>331001</v>
      </c>
      <c r="D72" s="24" t="s">
        <v>1089</v>
      </c>
      <c r="E72" s="323"/>
      <c r="F72" s="403">
        <f>SUM('Príloha 2024'!F139)</f>
        <v>0</v>
      </c>
      <c r="G72" s="403">
        <f>SUM('Príloha 2024'!G139)</f>
        <v>0</v>
      </c>
      <c r="H72" s="403">
        <f>SUM('Príloha 2024'!H139)</f>
        <v>0</v>
      </c>
      <c r="I72" s="403">
        <f>SUM('Príloha 2024'!I139)</f>
        <v>0</v>
      </c>
      <c r="J72" s="403">
        <f>SUM('Príloha 2024'!J139)</f>
        <v>0</v>
      </c>
      <c r="K72" s="403">
        <f>SUM('Príloha 2024'!K139)</f>
        <v>0</v>
      </c>
      <c r="L72" s="403">
        <f>SUM('Príloha 2024'!L139)</f>
        <v>0</v>
      </c>
      <c r="M72" s="429"/>
    </row>
    <row r="73" spans="1:13" x14ac:dyDescent="0.2">
      <c r="A73" s="6"/>
      <c r="B73" s="23"/>
      <c r="C73" s="24">
        <v>331001</v>
      </c>
      <c r="D73" s="24" t="s">
        <v>942</v>
      </c>
      <c r="E73" s="323"/>
      <c r="F73" s="403">
        <f>SUM('Príloha 2024'!F140)</f>
        <v>0</v>
      </c>
      <c r="G73" s="403">
        <f>SUM('Príloha 2024'!G140)</f>
        <v>0</v>
      </c>
      <c r="H73" s="403">
        <f>SUM('Príloha 2024'!H140)</f>
        <v>0</v>
      </c>
      <c r="I73" s="403">
        <f>SUM('Príloha 2024'!I140)</f>
        <v>0</v>
      </c>
      <c r="J73" s="403">
        <f>SUM('Príloha 2024'!J140)</f>
        <v>0</v>
      </c>
      <c r="K73" s="403">
        <f>SUM('Príloha 2024'!K140)</f>
        <v>0</v>
      </c>
      <c r="L73" s="403">
        <f>SUM('Príloha 2024'!L140)</f>
        <v>0</v>
      </c>
    </row>
    <row r="74" spans="1:13" x14ac:dyDescent="0.2">
      <c r="A74" s="6"/>
      <c r="B74" s="23"/>
      <c r="C74" s="24">
        <v>331002</v>
      </c>
      <c r="D74" s="24" t="s">
        <v>799</v>
      </c>
      <c r="E74" s="38"/>
      <c r="F74" s="403">
        <f>SUM('Príloha 2024'!F141)</f>
        <v>0.3</v>
      </c>
      <c r="G74" s="403">
        <f>SUM('Príloha 2024'!G141)</f>
        <v>0</v>
      </c>
      <c r="H74" s="403">
        <f>SUM('Príloha 2024'!H141)</f>
        <v>0</v>
      </c>
      <c r="I74" s="403">
        <f>SUM('Príloha 2024'!I141)</f>
        <v>0</v>
      </c>
      <c r="J74" s="403">
        <f>SUM('Príloha 2024'!J141)</f>
        <v>0</v>
      </c>
      <c r="K74" s="403">
        <f>SUM('Príloha 2024'!K141)</f>
        <v>0</v>
      </c>
      <c r="L74" s="403">
        <f>SUM('Príloha 2024'!L141)</f>
        <v>0</v>
      </c>
      <c r="M74" s="429"/>
    </row>
    <row r="75" spans="1:13" s="1" customFormat="1" x14ac:dyDescent="0.2">
      <c r="A75" s="13"/>
      <c r="B75" s="22"/>
      <c r="C75" s="22"/>
      <c r="D75" s="22" t="s">
        <v>40</v>
      </c>
      <c r="E75" s="25"/>
      <c r="F75" s="358">
        <f>SUM(F76:F77)</f>
        <v>736.40000000000009</v>
      </c>
      <c r="G75" s="358">
        <f t="shared" ref="G75:L75" si="3">SUM(G76:G77)</f>
        <v>346.6</v>
      </c>
      <c r="H75" s="358">
        <f t="shared" si="3"/>
        <v>68.599999999999994</v>
      </c>
      <c r="I75" s="358">
        <f t="shared" si="3"/>
        <v>308.39999999999998</v>
      </c>
      <c r="J75" s="358">
        <f t="shared" si="3"/>
        <v>1000.8</v>
      </c>
      <c r="K75" s="358">
        <f t="shared" si="3"/>
        <v>68.599999999999994</v>
      </c>
      <c r="L75" s="358">
        <f t="shared" si="3"/>
        <v>68.599999999999994</v>
      </c>
      <c r="M75" s="429"/>
    </row>
    <row r="76" spans="1:13" s="1" customFormat="1" x14ac:dyDescent="0.2">
      <c r="A76" s="7"/>
      <c r="B76" s="23">
        <v>400</v>
      </c>
      <c r="C76" s="62"/>
      <c r="D76" s="24" t="s">
        <v>250</v>
      </c>
      <c r="E76" s="38"/>
      <c r="F76" s="403">
        <f>SUM('Príloha 2024'!F143)</f>
        <v>371.70000000000005</v>
      </c>
      <c r="G76" s="403">
        <f>SUM('Príloha 2024'!G143)</f>
        <v>218.6</v>
      </c>
      <c r="H76" s="403">
        <f>SUM('Príloha 2024'!H143)</f>
        <v>68.599999999999994</v>
      </c>
      <c r="I76" s="403">
        <f>SUM('Príloha 2024'!I143)</f>
        <v>68.599999999999994</v>
      </c>
      <c r="J76" s="403">
        <f>SUM('Príloha 2024'!J143)</f>
        <v>1000.8</v>
      </c>
      <c r="K76" s="403">
        <f>SUM('Príloha 2024'!K143)</f>
        <v>68.599999999999994</v>
      </c>
      <c r="L76" s="403">
        <f>SUM('Príloha 2024'!L143)</f>
        <v>68.599999999999994</v>
      </c>
      <c r="M76" s="429" t="s">
        <v>1338</v>
      </c>
    </row>
    <row r="77" spans="1:13" ht="11.25" customHeight="1" x14ac:dyDescent="0.2">
      <c r="A77" s="6"/>
      <c r="B77" s="23">
        <v>500</v>
      </c>
      <c r="C77" s="23"/>
      <c r="D77" s="24" t="s">
        <v>278</v>
      </c>
      <c r="E77" s="38"/>
      <c r="F77" s="403">
        <f>SUM('Príloha 2024'!F164)</f>
        <v>364.70000000000005</v>
      </c>
      <c r="G77" s="403">
        <f>SUM('Príloha 2024'!G164)</f>
        <v>128</v>
      </c>
      <c r="H77" s="403">
        <f>SUM('Príloha 2024'!H164)</f>
        <v>0</v>
      </c>
      <c r="I77" s="403">
        <f>SUM('Príloha 2024'!I164)</f>
        <v>239.8</v>
      </c>
      <c r="J77" s="403">
        <f>SUM('Príloha 2024'!J164)</f>
        <v>0</v>
      </c>
      <c r="K77" s="403">
        <f>SUM('Príloha 2024'!K164)</f>
        <v>0</v>
      </c>
      <c r="L77" s="403">
        <f>SUM('Príloha 2024'!L164)</f>
        <v>0</v>
      </c>
      <c r="M77" s="429" t="s">
        <v>1338</v>
      </c>
    </row>
    <row r="78" spans="1:13" s="1" customFormat="1" ht="11.25" customHeight="1" x14ac:dyDescent="0.2">
      <c r="A78" s="13"/>
      <c r="B78" s="22"/>
      <c r="C78" s="22"/>
      <c r="D78" s="22" t="s">
        <v>41</v>
      </c>
      <c r="E78" s="25"/>
      <c r="F78" s="358">
        <f>SUM(F79:F80)</f>
        <v>485.9</v>
      </c>
      <c r="G78" s="358">
        <f>SUM(G79:G80)</f>
        <v>3305.3</v>
      </c>
      <c r="H78" s="358">
        <f>SUM(H79:H80)</f>
        <v>20</v>
      </c>
      <c r="I78" s="358">
        <f>SUM(I79:I80)</f>
        <v>1186.3</v>
      </c>
      <c r="J78" s="358">
        <f>SUM(J79:J80)</f>
        <v>566.9</v>
      </c>
      <c r="K78" s="358">
        <f t="shared" ref="K78:L78" si="4">SUM(K79:K80)</f>
        <v>0</v>
      </c>
      <c r="L78" s="358">
        <f t="shared" si="4"/>
        <v>0</v>
      </c>
      <c r="M78" s="429"/>
    </row>
    <row r="79" spans="1:13" s="1" customFormat="1" x14ac:dyDescent="0.2">
      <c r="A79" s="7"/>
      <c r="B79" s="23">
        <v>230</v>
      </c>
      <c r="C79" s="23"/>
      <c r="D79" s="24" t="s">
        <v>42</v>
      </c>
      <c r="E79" s="38"/>
      <c r="F79" s="403">
        <f>SUM('Príloha 2024'!F174)</f>
        <v>9.9</v>
      </c>
      <c r="G79" s="403">
        <f>SUM('Príloha 2024'!G174)</f>
        <v>20</v>
      </c>
      <c r="H79" s="403">
        <f>SUM('Príloha 2024'!H174)</f>
        <v>20</v>
      </c>
      <c r="I79" s="403">
        <f>SUM('Príloha 2024'!I174)</f>
        <v>20</v>
      </c>
      <c r="J79" s="403">
        <f>SUM('Príloha 2024'!J174)</f>
        <v>51</v>
      </c>
      <c r="K79" s="403">
        <f>SUM('Príloha 2024'!K174)</f>
        <v>0</v>
      </c>
      <c r="L79" s="403">
        <f>SUM('Príloha 2024'!L174)</f>
        <v>0</v>
      </c>
      <c r="M79" s="429" t="s">
        <v>1338</v>
      </c>
    </row>
    <row r="80" spans="1:13" ht="11.25" customHeight="1" x14ac:dyDescent="0.2">
      <c r="A80" s="6"/>
      <c r="B80" s="23">
        <v>300</v>
      </c>
      <c r="C80" s="23"/>
      <c r="D80" s="24" t="s">
        <v>44</v>
      </c>
      <c r="E80" s="38"/>
      <c r="F80" s="403">
        <f>SUM('Príloha 2024'!F178)</f>
        <v>476</v>
      </c>
      <c r="G80" s="403">
        <f>SUM('Príloha 2024'!G178)</f>
        <v>3285.3</v>
      </c>
      <c r="H80" s="403">
        <f>SUM('Príloha 2024'!H178)</f>
        <v>0</v>
      </c>
      <c r="I80" s="403">
        <f>SUM('Príloha 2024'!I178)</f>
        <v>1166.3</v>
      </c>
      <c r="J80" s="403">
        <f>SUM('Príloha 2024'!J178)</f>
        <v>515.9</v>
      </c>
      <c r="K80" s="403">
        <f>SUM('Príloha 2024'!K178)</f>
        <v>0</v>
      </c>
      <c r="L80" s="403">
        <f>SUM('Príloha 2024'!L178)</f>
        <v>0</v>
      </c>
      <c r="M80" s="429" t="s">
        <v>1338</v>
      </c>
    </row>
    <row r="81" spans="1:13" s="400" customFormat="1" ht="11.25" customHeight="1" x14ac:dyDescent="0.2">
      <c r="A81" s="13"/>
      <c r="B81" s="474"/>
      <c r="C81" s="475"/>
      <c r="D81" s="476" t="s">
        <v>1033</v>
      </c>
      <c r="E81" s="477"/>
      <c r="F81" s="548">
        <f>SUM('Príloha 2024'!F202)</f>
        <v>279.7</v>
      </c>
      <c r="G81" s="548">
        <f>SUM('Príloha 2024'!G202)</f>
        <v>209.8</v>
      </c>
      <c r="H81" s="548">
        <f>SUM('Príloha 2024'!H202)</f>
        <v>198.6</v>
      </c>
      <c r="I81" s="548">
        <f>SUM('Príloha 2024'!I202)</f>
        <v>179.4</v>
      </c>
      <c r="J81" s="548">
        <f>SUM('Príloha 2024'!J202)</f>
        <v>218.2</v>
      </c>
      <c r="K81" s="548">
        <f>SUM('Príloha 2024'!K202)</f>
        <v>194.1</v>
      </c>
      <c r="L81" s="548">
        <f>SUM('Príloha 2024'!L202)</f>
        <v>194.1</v>
      </c>
      <c r="M81" s="429" t="s">
        <v>1338</v>
      </c>
    </row>
    <row r="82" spans="1:13" s="400" customFormat="1" ht="11.25" customHeight="1" x14ac:dyDescent="0.2">
      <c r="A82" s="13"/>
      <c r="B82" s="23"/>
      <c r="C82" s="24"/>
      <c r="D82" s="24"/>
      <c r="E82" s="403"/>
      <c r="F82" s="403"/>
      <c r="G82" s="403"/>
      <c r="H82" s="403"/>
      <c r="I82" s="403"/>
      <c r="J82" s="403"/>
      <c r="K82" s="403"/>
      <c r="L82" s="403"/>
    </row>
    <row r="83" spans="1:13" ht="15" customHeight="1" x14ac:dyDescent="0.2">
      <c r="B83" s="23"/>
      <c r="C83" s="24"/>
      <c r="D83" s="24"/>
      <c r="E83" s="403"/>
      <c r="F83" s="403"/>
      <c r="G83" s="403"/>
      <c r="H83" s="403"/>
      <c r="I83" s="403"/>
      <c r="J83" s="403"/>
      <c r="K83" s="403"/>
      <c r="L83" s="403"/>
    </row>
    <row r="84" spans="1:13" ht="15.75" x14ac:dyDescent="0.25">
      <c r="A84" s="12"/>
      <c r="B84" s="32" t="s">
        <v>46</v>
      </c>
      <c r="C84" s="33"/>
      <c r="D84" s="33"/>
      <c r="E84" s="146"/>
      <c r="F84" s="356"/>
      <c r="G84" s="146"/>
      <c r="H84" s="146"/>
      <c r="I84" s="146"/>
      <c r="J84" s="146"/>
      <c r="K84" s="146"/>
      <c r="L84" s="146"/>
    </row>
    <row r="85" spans="1:13" s="1" customFormat="1" ht="15" customHeight="1" x14ac:dyDescent="0.2">
      <c r="A85" s="8"/>
      <c r="B85" s="34"/>
      <c r="C85" s="34"/>
      <c r="D85" s="34" t="s">
        <v>330</v>
      </c>
      <c r="E85" s="35"/>
      <c r="F85" s="359">
        <f>SUM('Príloha 2024'!F238)</f>
        <v>3229.4</v>
      </c>
      <c r="G85" s="359">
        <f>SUM('Príloha 2024'!G238)</f>
        <v>3455.8</v>
      </c>
      <c r="H85" s="359">
        <f>SUM('Príloha 2024'!H238)</f>
        <v>3750.1000000000008</v>
      </c>
      <c r="I85" s="359">
        <f>SUM('Príloha 2024'!I238)</f>
        <v>3769.0000000000005</v>
      </c>
      <c r="J85" s="359">
        <f>SUM('Príloha 2024'!J238)</f>
        <v>3558.8000000000011</v>
      </c>
      <c r="K85" s="359">
        <f>SUM('Príloha 2024'!K238)</f>
        <v>3396.3</v>
      </c>
      <c r="L85" s="359">
        <f>SUM('Príloha 2024'!L238)</f>
        <v>3742.8000000000006</v>
      </c>
    </row>
    <row r="86" spans="1:13" s="1" customFormat="1" ht="15" customHeight="1" x14ac:dyDescent="0.2">
      <c r="A86" s="8"/>
      <c r="B86" s="34"/>
      <c r="C86" s="34"/>
      <c r="D86" s="34" t="s">
        <v>48</v>
      </c>
      <c r="E86" s="35" t="str">
        <f>'Príloha 2024'!E239</f>
        <v>01.1.1</v>
      </c>
      <c r="F86" s="359">
        <f>SUM('Príloha 2024'!F239)</f>
        <v>803.40000000000009</v>
      </c>
      <c r="G86" s="359">
        <f>SUM('Príloha 2024'!G239)</f>
        <v>801.7</v>
      </c>
      <c r="H86" s="359">
        <f>SUM('Príloha 2024'!H239)</f>
        <v>867.7</v>
      </c>
      <c r="I86" s="359">
        <f>SUM('Príloha 2024'!I239)</f>
        <v>867.7</v>
      </c>
      <c r="J86" s="359">
        <f>SUM('Príloha 2024'!J239)</f>
        <v>916.5</v>
      </c>
      <c r="K86" s="359">
        <f>SUM('Príloha 2024'!K239)</f>
        <v>861.7</v>
      </c>
      <c r="L86" s="359">
        <f>SUM('Príloha 2024'!L239)</f>
        <v>891.7</v>
      </c>
    </row>
    <row r="87" spans="1:13" s="1" customFormat="1" ht="11.25" customHeight="1" x14ac:dyDescent="0.2">
      <c r="A87" s="9"/>
      <c r="B87" s="36"/>
      <c r="C87" s="36"/>
      <c r="D87" s="36" t="s">
        <v>49</v>
      </c>
      <c r="E87" s="549"/>
      <c r="F87" s="550">
        <f t="shared" ref="F87:L87" si="5">SUM(F88+F89)</f>
        <v>568.1</v>
      </c>
      <c r="G87" s="550">
        <f t="shared" si="5"/>
        <v>554</v>
      </c>
      <c r="H87" s="550">
        <f t="shared" ref="H87:I87" si="6">SUM(H88+H89)</f>
        <v>556</v>
      </c>
      <c r="I87" s="550">
        <f t="shared" si="6"/>
        <v>556</v>
      </c>
      <c r="J87" s="550">
        <f t="shared" ref="J87" si="7">SUM(J88+J89)</f>
        <v>597.29999999999995</v>
      </c>
      <c r="K87" s="550">
        <f t="shared" si="5"/>
        <v>575</v>
      </c>
      <c r="L87" s="550">
        <f t="shared" si="5"/>
        <v>605</v>
      </c>
    </row>
    <row r="88" spans="1:13" x14ac:dyDescent="0.2">
      <c r="A88" s="10"/>
      <c r="B88" s="36">
        <v>610</v>
      </c>
      <c r="C88" s="37"/>
      <c r="D88" s="37" t="s">
        <v>332</v>
      </c>
      <c r="E88" s="38"/>
      <c r="F88" s="557">
        <f>SUM('Príloha 2024'!F241)</f>
        <v>409.3</v>
      </c>
      <c r="G88" s="557">
        <f>SUM('Príloha 2024'!G241)</f>
        <v>410</v>
      </c>
      <c r="H88" s="557">
        <f>SUM('Príloha 2024'!H241)</f>
        <v>411</v>
      </c>
      <c r="I88" s="557">
        <f>SUM('Príloha 2024'!I241)</f>
        <v>411</v>
      </c>
      <c r="J88" s="557">
        <f>SUM('Príloha 2024'!J241)</f>
        <v>427</v>
      </c>
      <c r="K88" s="557">
        <f>SUM('Príloha 2024'!K241)</f>
        <v>420</v>
      </c>
      <c r="L88" s="557">
        <f>SUM('Príloha 2024'!L241)</f>
        <v>440</v>
      </c>
      <c r="M88" s="429" t="s">
        <v>1338</v>
      </c>
    </row>
    <row r="89" spans="1:13" s="410" customFormat="1" x14ac:dyDescent="0.2">
      <c r="A89" s="411"/>
      <c r="B89" s="36">
        <v>620</v>
      </c>
      <c r="C89" s="37"/>
      <c r="D89" s="37" t="s">
        <v>333</v>
      </c>
      <c r="E89" s="38"/>
      <c r="F89" s="557">
        <f>SUM('Príloha 2024'!F242)</f>
        <v>158.80000000000001</v>
      </c>
      <c r="G89" s="557">
        <f>SUM('Príloha 2024'!G242)</f>
        <v>144</v>
      </c>
      <c r="H89" s="557">
        <f>SUM('Príloha 2024'!H242)</f>
        <v>145</v>
      </c>
      <c r="I89" s="557">
        <f>SUM('Príloha 2024'!I242)</f>
        <v>145</v>
      </c>
      <c r="J89" s="557">
        <f>SUM('Príloha 2024'!J242)</f>
        <v>170.3</v>
      </c>
      <c r="K89" s="557">
        <f>SUM('Príloha 2024'!K242)</f>
        <v>155</v>
      </c>
      <c r="L89" s="557">
        <f>SUM('Príloha 2024'!L242)</f>
        <v>165</v>
      </c>
      <c r="M89" s="429" t="s">
        <v>1338</v>
      </c>
    </row>
    <row r="90" spans="1:13" s="1" customFormat="1" x14ac:dyDescent="0.2">
      <c r="A90" s="9"/>
      <c r="B90" s="404">
        <v>631</v>
      </c>
      <c r="C90" s="404"/>
      <c r="D90" s="404" t="s">
        <v>52</v>
      </c>
      <c r="E90" s="481"/>
      <c r="F90" s="557">
        <f>SUM('Príloha 2024'!F243)</f>
        <v>5.0999999999999996</v>
      </c>
      <c r="G90" s="557">
        <f>SUM('Príloha 2024'!G243)</f>
        <v>5</v>
      </c>
      <c r="H90" s="557">
        <f>SUM('Príloha 2024'!H243)</f>
        <v>5</v>
      </c>
      <c r="I90" s="557">
        <f>SUM('Príloha 2024'!I243)</f>
        <v>5</v>
      </c>
      <c r="J90" s="557">
        <f>SUM('Príloha 2024'!J243)</f>
        <v>6</v>
      </c>
      <c r="K90" s="557">
        <f>SUM('Príloha 2024'!K243)</f>
        <v>5</v>
      </c>
      <c r="L90" s="557">
        <f>SUM('Príloha 2024'!L243)</f>
        <v>5</v>
      </c>
      <c r="M90" s="429" t="s">
        <v>1338</v>
      </c>
    </row>
    <row r="91" spans="1:13" s="1" customFormat="1" x14ac:dyDescent="0.2">
      <c r="A91" s="9"/>
      <c r="B91" s="36">
        <v>632</v>
      </c>
      <c r="C91" s="36"/>
      <c r="D91" s="37" t="s">
        <v>55</v>
      </c>
      <c r="E91" s="38"/>
      <c r="F91" s="557">
        <f>SUM('Príloha 2024'!F246)</f>
        <v>60.8</v>
      </c>
      <c r="G91" s="557">
        <f>SUM('Príloha 2024'!G246)</f>
        <v>81</v>
      </c>
      <c r="H91" s="557">
        <f>SUM('Príloha 2024'!H246)</f>
        <v>81</v>
      </c>
      <c r="I91" s="557">
        <f>SUM('Príloha 2024'!I246)</f>
        <v>81</v>
      </c>
      <c r="J91" s="557">
        <f>SUM('Príloha 2024'!J246)</f>
        <v>70</v>
      </c>
      <c r="K91" s="557">
        <f>SUM('Príloha 2024'!K246)</f>
        <v>81</v>
      </c>
      <c r="L91" s="557">
        <f>SUM('Príloha 2024'!L246)</f>
        <v>81</v>
      </c>
      <c r="M91" s="429" t="s">
        <v>1338</v>
      </c>
    </row>
    <row r="92" spans="1:13" s="1" customFormat="1" x14ac:dyDescent="0.2">
      <c r="A92" s="9"/>
      <c r="B92" s="36">
        <v>633</v>
      </c>
      <c r="C92" s="36"/>
      <c r="D92" s="37" t="s">
        <v>63</v>
      </c>
      <c r="E92" s="38"/>
      <c r="F92" s="557">
        <f>SUM('Príloha 2024'!F254)</f>
        <v>22.2</v>
      </c>
      <c r="G92" s="557">
        <f>SUM('Príloha 2024'!G254)</f>
        <v>25.7</v>
      </c>
      <c r="H92" s="557">
        <f>SUM('Príloha 2024'!H254)</f>
        <v>27.9</v>
      </c>
      <c r="I92" s="557">
        <f>SUM('Príloha 2024'!I254)</f>
        <v>27.9</v>
      </c>
      <c r="J92" s="557">
        <f>SUM('Príloha 2024'!J254)</f>
        <v>36.4</v>
      </c>
      <c r="K92" s="557">
        <f>SUM('Príloha 2024'!K254)</f>
        <v>27.9</v>
      </c>
      <c r="L92" s="557">
        <f>SUM('Príloha 2024'!L254)</f>
        <v>27.9</v>
      </c>
      <c r="M92" s="429" t="s">
        <v>1338</v>
      </c>
    </row>
    <row r="93" spans="1:13" s="1" customFormat="1" x14ac:dyDescent="0.2">
      <c r="A93" s="9"/>
      <c r="B93" s="36">
        <v>634</v>
      </c>
      <c r="C93" s="36"/>
      <c r="D93" s="37" t="s">
        <v>76</v>
      </c>
      <c r="E93" s="38"/>
      <c r="F93" s="557">
        <f>SUM('Príloha 2024'!F270)</f>
        <v>1.6</v>
      </c>
      <c r="G93" s="557">
        <f>SUM('Príloha 2024'!G270)</f>
        <v>3.4000000000000004</v>
      </c>
      <c r="H93" s="557">
        <f>SUM('Príloha 2024'!H270)</f>
        <v>3.4000000000000004</v>
      </c>
      <c r="I93" s="557">
        <f>SUM('Príloha 2024'!I270)</f>
        <v>3.4000000000000004</v>
      </c>
      <c r="J93" s="557">
        <f>SUM('Príloha 2024'!J270)</f>
        <v>3.4000000000000004</v>
      </c>
      <c r="K93" s="557">
        <f>SUM('Príloha 2024'!K270)</f>
        <v>3.4000000000000004</v>
      </c>
      <c r="L93" s="557">
        <f>SUM('Príloha 2024'!L270)</f>
        <v>3.4000000000000004</v>
      </c>
      <c r="M93" s="428"/>
    </row>
    <row r="94" spans="1:13" s="400" customFormat="1" x14ac:dyDescent="0.2">
      <c r="A94" s="401"/>
      <c r="B94" s="36">
        <v>635</v>
      </c>
      <c r="C94" s="36"/>
      <c r="D94" s="37" t="s">
        <v>82</v>
      </c>
      <c r="E94" s="38"/>
      <c r="F94" s="557">
        <f>SUM('Príloha 2024'!F277)</f>
        <v>17.3</v>
      </c>
      <c r="G94" s="557">
        <f>SUM('Príloha 2024'!G277)</f>
        <v>3</v>
      </c>
      <c r="H94" s="557">
        <f>SUM('Príloha 2024'!H277)</f>
        <v>28.2</v>
      </c>
      <c r="I94" s="557">
        <f>SUM('Príloha 2024'!I277)</f>
        <v>28.2</v>
      </c>
      <c r="J94" s="557">
        <f>SUM('Príloha 2024'!J277)</f>
        <v>33.200000000000003</v>
      </c>
      <c r="K94" s="557">
        <f>SUM('Príloha 2024'!K277)</f>
        <v>6.2</v>
      </c>
      <c r="L94" s="557">
        <f>SUM('Príloha 2024'!L277)</f>
        <v>6.2</v>
      </c>
      <c r="M94" s="429" t="s">
        <v>1338</v>
      </c>
    </row>
    <row r="95" spans="1:13" s="1" customFormat="1" x14ac:dyDescent="0.2">
      <c r="A95" s="9"/>
      <c r="B95" s="402">
        <v>636</v>
      </c>
      <c r="C95" s="402"/>
      <c r="D95" s="37" t="s">
        <v>1115</v>
      </c>
      <c r="E95" s="38"/>
      <c r="F95" s="557">
        <f>SUM('Príloha 2024'!F284)</f>
        <v>0.7</v>
      </c>
      <c r="G95" s="557">
        <f>SUM('Príloha 2024'!G284)</f>
        <v>1.2</v>
      </c>
      <c r="H95" s="557">
        <f>SUM('Príloha 2024'!H284)</f>
        <v>1.2</v>
      </c>
      <c r="I95" s="557">
        <f>SUM('Príloha 2024'!I284)</f>
        <v>1.2</v>
      </c>
      <c r="J95" s="557">
        <f>SUM('Príloha 2024'!J284)</f>
        <v>1.2</v>
      </c>
      <c r="K95" s="557">
        <f>SUM('Príloha 2024'!K284)</f>
        <v>1.2</v>
      </c>
      <c r="L95" s="557">
        <f>SUM('Príloha 2024'!L284)</f>
        <v>1.2</v>
      </c>
      <c r="M95" s="428"/>
    </row>
    <row r="96" spans="1:13" s="1" customFormat="1" x14ac:dyDescent="0.2">
      <c r="A96" s="9"/>
      <c r="B96" s="36">
        <v>637</v>
      </c>
      <c r="C96" s="36"/>
      <c r="D96" s="37" t="s">
        <v>88</v>
      </c>
      <c r="E96" s="38"/>
      <c r="F96" s="557">
        <f>SUM('Príloha 2024'!F286)</f>
        <v>118.89999999999999</v>
      </c>
      <c r="G96" s="557">
        <f>SUM('Príloha 2024'!G286)</f>
        <v>117.9</v>
      </c>
      <c r="H96" s="557">
        <f>SUM('Príloha 2024'!H286)</f>
        <v>122.5</v>
      </c>
      <c r="I96" s="557">
        <f>SUM('Príloha 2024'!I286)</f>
        <v>122.5</v>
      </c>
      <c r="J96" s="557">
        <f>SUM('Príloha 2024'!J286)</f>
        <v>125</v>
      </c>
      <c r="K96" s="557">
        <f>SUM('Príloha 2024'!K286)</f>
        <v>119.5</v>
      </c>
      <c r="L96" s="557">
        <f>SUM('Príloha 2024'!L286)</f>
        <v>119.5</v>
      </c>
      <c r="M96" s="429" t="s">
        <v>1338</v>
      </c>
    </row>
    <row r="97" spans="1:14" s="1" customFormat="1" x14ac:dyDescent="0.2">
      <c r="A97" s="9"/>
      <c r="B97" s="36">
        <v>642</v>
      </c>
      <c r="C97" s="36"/>
      <c r="D97" s="37" t="s">
        <v>107</v>
      </c>
      <c r="E97" s="38"/>
      <c r="F97" s="557">
        <f>SUM('Príloha 2024'!F322)</f>
        <v>8.6999999999999993</v>
      </c>
      <c r="G97" s="557">
        <f>SUM('Príloha 2024'!G322)</f>
        <v>10.5</v>
      </c>
      <c r="H97" s="557">
        <f>SUM('Príloha 2024'!H322)</f>
        <v>42.5</v>
      </c>
      <c r="I97" s="557">
        <f>SUM('Príloha 2024'!I322)</f>
        <v>42.5</v>
      </c>
      <c r="J97" s="557">
        <f>SUM('Príloha 2024'!J322)</f>
        <v>44</v>
      </c>
      <c r="K97" s="557">
        <f>SUM('Príloha 2024'!K322)</f>
        <v>42.5</v>
      </c>
      <c r="L97" s="557">
        <f>SUM('Príloha 2024'!L322)</f>
        <v>42.5</v>
      </c>
      <c r="M97" s="429" t="s">
        <v>1338</v>
      </c>
      <c r="N97" s="303"/>
    </row>
    <row r="98" spans="1:14" s="1" customFormat="1" x14ac:dyDescent="0.2">
      <c r="A98" s="9"/>
      <c r="B98" s="36">
        <v>651</v>
      </c>
      <c r="C98" s="36"/>
      <c r="D98" s="37" t="s">
        <v>694</v>
      </c>
      <c r="E98" s="38"/>
      <c r="F98" s="557">
        <f>SUM('Príloha 2024'!F332)</f>
        <v>0</v>
      </c>
      <c r="G98" s="557">
        <f>SUM('Príloha 2024'!G332)</f>
        <v>0</v>
      </c>
      <c r="H98" s="557">
        <f>SUM('Príloha 2024'!H332)</f>
        <v>0</v>
      </c>
      <c r="I98" s="557">
        <f>SUM('Príloha 2024'!I332)</f>
        <v>0</v>
      </c>
      <c r="J98" s="557">
        <f>SUM('Príloha 2024'!J332)</f>
        <v>0</v>
      </c>
      <c r="K98" s="557">
        <f>SUM('Príloha 2024'!K332)</f>
        <v>0</v>
      </c>
      <c r="L98" s="557">
        <f>SUM('Príloha 2024'!L332)</f>
        <v>0</v>
      </c>
    </row>
    <row r="99" spans="1:14" s="400" customFormat="1" x14ac:dyDescent="0.2">
      <c r="A99" s="401"/>
      <c r="B99" s="281"/>
      <c r="C99" s="281"/>
      <c r="D99" s="153" t="s">
        <v>1162</v>
      </c>
      <c r="E99" s="278" t="s">
        <v>1151</v>
      </c>
      <c r="F99" s="551">
        <f>SUM('Príloha 2024'!F334)</f>
        <v>1.7</v>
      </c>
      <c r="G99" s="551">
        <f>SUM('Príloha 2024'!G334)</f>
        <v>0</v>
      </c>
      <c r="H99" s="551">
        <f>SUM('Príloha 2024'!H334)</f>
        <v>0</v>
      </c>
      <c r="I99" s="551">
        <f>SUM('Príloha 2024'!I334)</f>
        <v>0</v>
      </c>
      <c r="J99" s="551">
        <f>SUM('Príloha 2024'!J334)</f>
        <v>0</v>
      </c>
      <c r="K99" s="551">
        <f>SUM('Príloha 2024'!K334)</f>
        <v>0</v>
      </c>
      <c r="L99" s="551">
        <f>SUM('Príloha 2024'!L334)</f>
        <v>0</v>
      </c>
    </row>
    <row r="100" spans="1:14" s="400" customFormat="1" x14ac:dyDescent="0.2">
      <c r="A100" s="401"/>
      <c r="B100" s="402">
        <v>600</v>
      </c>
      <c r="C100" s="402"/>
      <c r="D100" s="37" t="s">
        <v>1158</v>
      </c>
      <c r="E100" s="38"/>
      <c r="F100" s="557">
        <f>SUM('Príloha 2024'!F335)</f>
        <v>1.7</v>
      </c>
      <c r="G100" s="557">
        <f>SUM('Príloha 2024'!G335)</f>
        <v>0</v>
      </c>
      <c r="H100" s="557">
        <f>SUM('Príloha 2024'!H335)</f>
        <v>0</v>
      </c>
      <c r="I100" s="557">
        <f>SUM('Príloha 2024'!I335)</f>
        <v>0</v>
      </c>
      <c r="J100" s="557">
        <f>SUM('Príloha 2024'!J335)</f>
        <v>0</v>
      </c>
      <c r="K100" s="557">
        <f>SUM('Príloha 2024'!K335)</f>
        <v>0</v>
      </c>
      <c r="L100" s="557">
        <f>SUM('Príloha 2024'!L335)</f>
        <v>0</v>
      </c>
      <c r="M100" s="428"/>
    </row>
    <row r="101" spans="1:14" s="1" customFormat="1" x14ac:dyDescent="0.2">
      <c r="A101" s="8"/>
      <c r="B101" s="34"/>
      <c r="C101" s="34"/>
      <c r="D101" s="34" t="s">
        <v>114</v>
      </c>
      <c r="E101" s="35" t="str">
        <f>'Príloha 2024'!E336</f>
        <v>01.3.3</v>
      </c>
      <c r="F101" s="359">
        <f>SUM('Príloha 2024'!F336)</f>
        <v>37.300000000000004</v>
      </c>
      <c r="G101" s="359">
        <f>SUM('Príloha 2024'!G336)</f>
        <v>37.6</v>
      </c>
      <c r="H101" s="359">
        <f>SUM('Príloha 2024'!H336)</f>
        <v>43.2</v>
      </c>
      <c r="I101" s="359">
        <f>SUM('Príloha 2024'!I336)</f>
        <v>43.2</v>
      </c>
      <c r="J101" s="359">
        <f>SUM('Príloha 2024'!J336)</f>
        <v>41</v>
      </c>
      <c r="K101" s="359">
        <f>SUM('Príloha 2024'!K336)</f>
        <v>45.2</v>
      </c>
      <c r="L101" s="359">
        <f>SUM('Príloha 2024'!L336)</f>
        <v>47.2</v>
      </c>
    </row>
    <row r="102" spans="1:14" x14ac:dyDescent="0.2">
      <c r="A102" s="10"/>
      <c r="B102" s="36">
        <v>610</v>
      </c>
      <c r="C102" s="37"/>
      <c r="D102" s="37" t="s">
        <v>280</v>
      </c>
      <c r="E102" s="50"/>
      <c r="F102" s="403">
        <f>SUM('Príloha 2024'!F337)</f>
        <v>24.5</v>
      </c>
      <c r="G102" s="403">
        <f>SUM('Príloha 2024'!G337)</f>
        <v>25.5</v>
      </c>
      <c r="H102" s="403">
        <f>SUM('Príloha 2024'!H337)</f>
        <v>29</v>
      </c>
      <c r="I102" s="403">
        <f>SUM('Príloha 2024'!I337)</f>
        <v>29</v>
      </c>
      <c r="J102" s="403">
        <f>SUM('Príloha 2024'!J337)</f>
        <v>27</v>
      </c>
      <c r="K102" s="403">
        <f>SUM('Príloha 2024'!K337)</f>
        <v>31</v>
      </c>
      <c r="L102" s="403">
        <f>SUM('Príloha 2024'!L337)</f>
        <v>33</v>
      </c>
      <c r="M102" s="429" t="s">
        <v>1338</v>
      </c>
    </row>
    <row r="103" spans="1:14" x14ac:dyDescent="0.2">
      <c r="A103" s="10"/>
      <c r="B103" s="36">
        <v>620</v>
      </c>
      <c r="C103" s="37"/>
      <c r="D103" s="37" t="s">
        <v>279</v>
      </c>
      <c r="E103" s="50"/>
      <c r="F103" s="403">
        <f>SUM('Príloha 2024'!F338)</f>
        <v>8.6999999999999993</v>
      </c>
      <c r="G103" s="403">
        <f>SUM('Príloha 2024'!G338)</f>
        <v>9</v>
      </c>
      <c r="H103" s="403">
        <f>SUM('Príloha 2024'!H338)</f>
        <v>10</v>
      </c>
      <c r="I103" s="403">
        <f>SUM('Príloha 2024'!I338)</f>
        <v>10</v>
      </c>
      <c r="J103" s="403">
        <f>SUM('Príloha 2024'!J338)</f>
        <v>9.8000000000000007</v>
      </c>
      <c r="K103" s="403">
        <f>SUM('Príloha 2024'!K338)</f>
        <v>10</v>
      </c>
      <c r="L103" s="403">
        <f>SUM('Príloha 2024'!L338)</f>
        <v>10</v>
      </c>
      <c r="M103" s="429" t="s">
        <v>1338</v>
      </c>
    </row>
    <row r="104" spans="1:14" x14ac:dyDescent="0.2">
      <c r="A104" s="10"/>
      <c r="B104" s="36">
        <v>630</v>
      </c>
      <c r="C104" s="37"/>
      <c r="D104" s="37" t="s">
        <v>162</v>
      </c>
      <c r="E104" s="50"/>
      <c r="F104" s="403">
        <f>SUM('Príloha 2024'!F339)</f>
        <v>4.0999999999999996</v>
      </c>
      <c r="G104" s="403">
        <f>SUM('Príloha 2024'!G339)</f>
        <v>3</v>
      </c>
      <c r="H104" s="403">
        <f>SUM('Príloha 2024'!H339)</f>
        <v>3</v>
      </c>
      <c r="I104" s="403">
        <f>SUM('Príloha 2024'!I339)</f>
        <v>3</v>
      </c>
      <c r="J104" s="403">
        <f>SUM('Príloha 2024'!J339)</f>
        <v>3</v>
      </c>
      <c r="K104" s="403">
        <f>SUM('Príloha 2024'!K339)</f>
        <v>3</v>
      </c>
      <c r="L104" s="403">
        <f>SUM('Príloha 2024'!L339)</f>
        <v>3</v>
      </c>
      <c r="M104" s="429" t="s">
        <v>1338</v>
      </c>
    </row>
    <row r="105" spans="1:14" x14ac:dyDescent="0.2">
      <c r="A105" s="10"/>
      <c r="B105" s="36">
        <v>642</v>
      </c>
      <c r="C105" s="37"/>
      <c r="D105" s="37" t="s">
        <v>334</v>
      </c>
      <c r="E105" s="50"/>
      <c r="F105" s="403">
        <f>SUM('Príloha 2024'!F340)</f>
        <v>0</v>
      </c>
      <c r="G105" s="403">
        <f>SUM('Príloha 2024'!G340)</f>
        <v>0.1</v>
      </c>
      <c r="H105" s="403">
        <f>SUM('Príloha 2024'!H340)</f>
        <v>1.2</v>
      </c>
      <c r="I105" s="403">
        <f>SUM('Príloha 2024'!I340)</f>
        <v>1.2</v>
      </c>
      <c r="J105" s="403">
        <f>SUM('Príloha 2024'!J340)</f>
        <v>1.2</v>
      </c>
      <c r="K105" s="403">
        <f>SUM('Príloha 2024'!K340)</f>
        <v>1.2</v>
      </c>
      <c r="L105" s="403">
        <f>SUM('Príloha 2024'!L340)</f>
        <v>1.2</v>
      </c>
      <c r="M105" s="429" t="s">
        <v>1338</v>
      </c>
    </row>
    <row r="106" spans="1:14" s="1" customFormat="1" x14ac:dyDescent="0.2">
      <c r="A106" s="11"/>
      <c r="B106" s="39"/>
      <c r="C106" s="39"/>
      <c r="D106" s="39" t="s">
        <v>119</v>
      </c>
      <c r="E106" s="40" t="str">
        <f>'Príloha 2024'!E341</f>
        <v>01.6.0</v>
      </c>
      <c r="F106" s="359">
        <f>SUM('Príloha 2024'!F341)</f>
        <v>18.7</v>
      </c>
      <c r="G106" s="359">
        <f>SUM('Príloha 2024'!G341)</f>
        <v>5</v>
      </c>
      <c r="H106" s="359">
        <f>SUM('Príloha 2024'!H341)</f>
        <v>21</v>
      </c>
      <c r="I106" s="359">
        <f>SUM('Príloha 2024'!I341)</f>
        <v>21</v>
      </c>
      <c r="J106" s="359">
        <f>SUM('Príloha 2024'!J341)</f>
        <v>31</v>
      </c>
      <c r="K106" s="359">
        <f>SUM('Príloha 2024'!K341)</f>
        <v>0</v>
      </c>
      <c r="L106" s="359">
        <f>SUM('Príloha 2024'!L341)</f>
        <v>20</v>
      </c>
    </row>
    <row r="107" spans="1:14" x14ac:dyDescent="0.2">
      <c r="A107" s="10"/>
      <c r="B107" s="36">
        <v>630</v>
      </c>
      <c r="C107" s="37"/>
      <c r="D107" s="37" t="s">
        <v>335</v>
      </c>
      <c r="E107" s="50"/>
      <c r="F107" s="403">
        <f>SUM('Príloha 2024'!F342)</f>
        <v>18.7</v>
      </c>
      <c r="G107" s="403">
        <f>SUM('Príloha 2024'!G342)</f>
        <v>5</v>
      </c>
      <c r="H107" s="403">
        <f>SUM('Príloha 2024'!H342)</f>
        <v>21</v>
      </c>
      <c r="I107" s="403">
        <f>SUM('Príloha 2024'!I342)</f>
        <v>21</v>
      </c>
      <c r="J107" s="403">
        <f>SUM('Príloha 2024'!J342)</f>
        <v>31</v>
      </c>
      <c r="K107" s="403">
        <f>SUM('Príloha 2024'!K342)</f>
        <v>0</v>
      </c>
      <c r="L107" s="403">
        <f>SUM('Príloha 2024'!L342)</f>
        <v>20</v>
      </c>
      <c r="M107" s="429" t="s">
        <v>1338</v>
      </c>
    </row>
    <row r="108" spans="1:14" s="1" customFormat="1" x14ac:dyDescent="0.2">
      <c r="A108" s="11"/>
      <c r="B108" s="39"/>
      <c r="C108" s="39"/>
      <c r="D108" s="39" t="s">
        <v>122</v>
      </c>
      <c r="E108" s="40" t="str">
        <f>'Príloha 2024'!E343</f>
        <v>01.7.0</v>
      </c>
      <c r="F108" s="359">
        <f>SUM('Príloha 2024'!F343)</f>
        <v>22.2</v>
      </c>
      <c r="G108" s="359">
        <f>SUM('Príloha 2024'!G343)</f>
        <v>21.2</v>
      </c>
      <c r="H108" s="359">
        <f>SUM('Príloha 2024'!H343)</f>
        <v>16.2</v>
      </c>
      <c r="I108" s="359">
        <f>SUM('Príloha 2024'!I343)</f>
        <v>16.2</v>
      </c>
      <c r="J108" s="359">
        <f>SUM('Príloha 2024'!J343)</f>
        <v>27</v>
      </c>
      <c r="K108" s="359">
        <f>SUM('Príloha 2024'!K343)</f>
        <v>11</v>
      </c>
      <c r="L108" s="359">
        <f>SUM('Príloha 2024'!L343)</f>
        <v>6</v>
      </c>
    </row>
    <row r="109" spans="1:14" x14ac:dyDescent="0.2">
      <c r="A109" s="10"/>
      <c r="B109" s="36"/>
      <c r="C109" s="37">
        <v>651002</v>
      </c>
      <c r="D109" s="37" t="s">
        <v>281</v>
      </c>
      <c r="E109" s="50"/>
      <c r="F109" s="403">
        <f>SUM('Príloha 2024'!F344)</f>
        <v>20.9</v>
      </c>
      <c r="G109" s="403">
        <f>SUM('Príloha 2024'!G344)</f>
        <v>19.5</v>
      </c>
      <c r="H109" s="403">
        <f>SUM('Príloha 2024'!H344)</f>
        <v>14.2</v>
      </c>
      <c r="I109" s="403">
        <f>SUM('Príloha 2024'!I344)</f>
        <v>14.2</v>
      </c>
      <c r="J109" s="403">
        <f>SUM('Príloha 2024'!J344)</f>
        <v>25</v>
      </c>
      <c r="K109" s="403">
        <f>SUM('Príloha 2024'!K344)</f>
        <v>10</v>
      </c>
      <c r="L109" s="403">
        <f>SUM('Príloha 2024'!L344)</f>
        <v>5</v>
      </c>
      <c r="M109" s="429" t="s">
        <v>1338</v>
      </c>
    </row>
    <row r="110" spans="1:14" x14ac:dyDescent="0.2">
      <c r="A110" s="10"/>
      <c r="B110" s="36"/>
      <c r="C110" s="37">
        <v>653001</v>
      </c>
      <c r="D110" s="37" t="s">
        <v>322</v>
      </c>
      <c r="E110" s="50"/>
      <c r="F110" s="403">
        <f>SUM('Príloha 2024'!F345)</f>
        <v>1.3</v>
      </c>
      <c r="G110" s="403">
        <f>SUM('Príloha 2024'!G345)</f>
        <v>1.7</v>
      </c>
      <c r="H110" s="403">
        <f>SUM('Príloha 2024'!H345)</f>
        <v>2</v>
      </c>
      <c r="I110" s="403">
        <f>SUM('Príloha 2024'!I345)</f>
        <v>2</v>
      </c>
      <c r="J110" s="403">
        <f>SUM('Príloha 2024'!J345)</f>
        <v>2</v>
      </c>
      <c r="K110" s="403">
        <f>SUM('Príloha 2024'!K345)</f>
        <v>1</v>
      </c>
      <c r="L110" s="403">
        <f>SUM('Príloha 2024'!L345)</f>
        <v>1</v>
      </c>
    </row>
    <row r="111" spans="1:14" s="1" customFormat="1" x14ac:dyDescent="0.2">
      <c r="A111" s="8"/>
      <c r="B111" s="34"/>
      <c r="C111" s="34"/>
      <c r="D111" s="39" t="s">
        <v>674</v>
      </c>
      <c r="E111" s="40" t="str">
        <f>'Príloha 2024'!E346</f>
        <v>01.8.0</v>
      </c>
      <c r="F111" s="359">
        <f>SUM('Príloha 2024'!F346)</f>
        <v>1.4</v>
      </c>
      <c r="G111" s="359">
        <f>SUM('Príloha 2024'!G346)</f>
        <v>1.5</v>
      </c>
      <c r="H111" s="359">
        <f>SUM('Príloha 2024'!H346)</f>
        <v>1</v>
      </c>
      <c r="I111" s="359">
        <f>SUM('Príloha 2024'!I346)</f>
        <v>1</v>
      </c>
      <c r="J111" s="359">
        <f>SUM('Príloha 2024'!J346)</f>
        <v>1</v>
      </c>
      <c r="K111" s="359">
        <f>SUM('Príloha 2024'!K346)</f>
        <v>1</v>
      </c>
      <c r="L111" s="359">
        <f>SUM('Príloha 2024'!L346)</f>
        <v>1</v>
      </c>
      <c r="M111" s="429"/>
    </row>
    <row r="112" spans="1:14" s="400" customFormat="1" x14ac:dyDescent="0.2">
      <c r="A112" s="8"/>
      <c r="B112" s="36"/>
      <c r="C112" s="37">
        <v>6410011</v>
      </c>
      <c r="D112" s="37" t="s">
        <v>886</v>
      </c>
      <c r="E112" s="50"/>
      <c r="F112" s="403">
        <f>SUM('Príloha 2024'!F347)</f>
        <v>1</v>
      </c>
      <c r="G112" s="403">
        <f>SUM('Príloha 2024'!G347)</f>
        <v>1</v>
      </c>
      <c r="H112" s="403">
        <f>SUM('Príloha 2024'!H347)</f>
        <v>1</v>
      </c>
      <c r="I112" s="403">
        <f>SUM('Príloha 2024'!I347)</f>
        <v>1</v>
      </c>
      <c r="J112" s="403">
        <f>SUM('Príloha 2024'!J347)</f>
        <v>1</v>
      </c>
      <c r="K112" s="403">
        <f>SUM('Príloha 2024'!K347)</f>
        <v>1</v>
      </c>
      <c r="L112" s="403">
        <f>SUM('Príloha 2024'!L347)</f>
        <v>1</v>
      </c>
      <c r="M112" s="428"/>
    </row>
    <row r="113" spans="1:14" x14ac:dyDescent="0.2">
      <c r="A113" s="10"/>
      <c r="B113" s="402"/>
      <c r="C113" s="37">
        <v>641001</v>
      </c>
      <c r="D113" s="37" t="s">
        <v>983</v>
      </c>
      <c r="E113" s="403"/>
      <c r="F113" s="403">
        <f>SUM('Príloha 2024'!F348)</f>
        <v>0</v>
      </c>
      <c r="G113" s="403">
        <f>SUM('Príloha 2024'!G348)</f>
        <v>0</v>
      </c>
      <c r="H113" s="403">
        <f>SUM('Príloha 2024'!H348)</f>
        <v>0</v>
      </c>
      <c r="I113" s="403">
        <f>SUM('Príloha 2024'!I348)</f>
        <v>0</v>
      </c>
      <c r="J113" s="403">
        <f>SUM('Príloha 2024'!J348)</f>
        <v>0</v>
      </c>
      <c r="K113" s="403">
        <f>SUM('Príloha 2024'!K348)</f>
        <v>0</v>
      </c>
      <c r="L113" s="403">
        <f>SUM('Príloha 2024'!L348)</f>
        <v>0</v>
      </c>
      <c r="M113" s="1"/>
    </row>
    <row r="114" spans="1:14" x14ac:dyDescent="0.2">
      <c r="A114" s="10"/>
      <c r="B114" s="36"/>
      <c r="C114" s="37">
        <v>6410012</v>
      </c>
      <c r="D114" s="37" t="s">
        <v>819</v>
      </c>
      <c r="E114" s="50"/>
      <c r="F114" s="403">
        <f>SUM('Príloha 2024'!F349)</f>
        <v>0</v>
      </c>
      <c r="G114" s="403">
        <f>SUM('Príloha 2024'!G349)</f>
        <v>0</v>
      </c>
      <c r="H114" s="403">
        <f>SUM('Príloha 2024'!H349)</f>
        <v>0</v>
      </c>
      <c r="I114" s="403">
        <f>SUM('Príloha 2024'!I349)</f>
        <v>0</v>
      </c>
      <c r="J114" s="403">
        <f>SUM('Príloha 2024'!J349)</f>
        <v>0</v>
      </c>
      <c r="K114" s="403">
        <f>SUM('Príloha 2024'!K349)</f>
        <v>0</v>
      </c>
      <c r="L114" s="403">
        <f>SUM('Príloha 2024'!L349)</f>
        <v>0</v>
      </c>
    </row>
    <row r="115" spans="1:14" x14ac:dyDescent="0.2">
      <c r="A115" s="10"/>
      <c r="B115" s="36"/>
      <c r="C115" s="37">
        <v>6410013</v>
      </c>
      <c r="D115" s="37" t="s">
        <v>818</v>
      </c>
      <c r="E115" s="50"/>
      <c r="F115" s="403">
        <f>SUM('Príloha 2024'!F350)</f>
        <v>0.4</v>
      </c>
      <c r="G115" s="403">
        <f>SUM('Príloha 2024'!G350)</f>
        <v>0.5</v>
      </c>
      <c r="H115" s="403">
        <f>SUM('Príloha 2024'!H350)</f>
        <v>0</v>
      </c>
      <c r="I115" s="403">
        <f>SUM('Príloha 2024'!I350)</f>
        <v>0</v>
      </c>
      <c r="J115" s="403">
        <f>SUM('Príloha 2024'!J350)</f>
        <v>0</v>
      </c>
      <c r="K115" s="403">
        <f>SUM('Príloha 2024'!K350)</f>
        <v>0</v>
      </c>
      <c r="L115" s="403">
        <f>SUM('Príloha 2024'!L350)</f>
        <v>0</v>
      </c>
    </row>
    <row r="116" spans="1:14" s="1" customFormat="1" x14ac:dyDescent="0.2">
      <c r="A116" s="9"/>
      <c r="B116" s="34"/>
      <c r="C116" s="34"/>
      <c r="D116" s="34" t="s">
        <v>128</v>
      </c>
      <c r="E116" s="40" t="str">
        <f>'Príloha 2024'!E351</f>
        <v>03.1.0</v>
      </c>
      <c r="F116" s="359">
        <f>SUM('Príloha 2024'!F351)</f>
        <v>186.8</v>
      </c>
      <c r="G116" s="359">
        <f>SUM('Príloha 2024'!G351)</f>
        <v>182.4</v>
      </c>
      <c r="H116" s="359">
        <f>SUM('Príloha 2024'!H351)</f>
        <v>203</v>
      </c>
      <c r="I116" s="359">
        <f>SUM('Príloha 2024'!I351)</f>
        <v>203</v>
      </c>
      <c r="J116" s="359">
        <f>SUM('Príloha 2024'!J351)</f>
        <v>187.7</v>
      </c>
      <c r="K116" s="359">
        <f>SUM('Príloha 2024'!K351)</f>
        <v>212.5</v>
      </c>
      <c r="L116" s="359">
        <f>SUM('Príloha 2024'!L351)</f>
        <v>218.5</v>
      </c>
      <c r="M116" s="429"/>
    </row>
    <row r="117" spans="1:14" x14ac:dyDescent="0.2">
      <c r="A117" s="10"/>
      <c r="B117" s="36">
        <v>610</v>
      </c>
      <c r="C117" s="37"/>
      <c r="D117" s="37" t="s">
        <v>280</v>
      </c>
      <c r="E117" s="50"/>
      <c r="F117" s="403">
        <f>SUM('Príloha 2024'!F352)</f>
        <v>125.3</v>
      </c>
      <c r="G117" s="403">
        <f>SUM('Príloha 2024'!G352)</f>
        <v>117</v>
      </c>
      <c r="H117" s="403">
        <f>SUM('Príloha 2024'!H352)</f>
        <v>133</v>
      </c>
      <c r="I117" s="403">
        <f>SUM('Príloha 2024'!I352)</f>
        <v>133</v>
      </c>
      <c r="J117" s="403">
        <f>SUM('Príloha 2024'!J352)</f>
        <v>117</v>
      </c>
      <c r="K117" s="403">
        <f>SUM('Príloha 2024'!K352)</f>
        <v>138</v>
      </c>
      <c r="L117" s="403">
        <f>SUM('Príloha 2024'!L352)</f>
        <v>142</v>
      </c>
      <c r="M117" s="429" t="s">
        <v>1338</v>
      </c>
    </row>
    <row r="118" spans="1:14" x14ac:dyDescent="0.2">
      <c r="A118" s="10"/>
      <c r="B118" s="36">
        <v>620</v>
      </c>
      <c r="C118" s="37"/>
      <c r="D118" s="37" t="s">
        <v>279</v>
      </c>
      <c r="E118" s="50"/>
      <c r="F118" s="403">
        <f>SUM('Príloha 2024'!F353)</f>
        <v>45.2</v>
      </c>
      <c r="G118" s="403">
        <f>SUM('Príloha 2024'!G353)</f>
        <v>41</v>
      </c>
      <c r="H118" s="403">
        <f>SUM('Príloha 2024'!H353)</f>
        <v>46.5</v>
      </c>
      <c r="I118" s="403">
        <f>SUM('Príloha 2024'!I353)</f>
        <v>46.5</v>
      </c>
      <c r="J118" s="403">
        <f>SUM('Príloha 2024'!J353)</f>
        <v>45.7</v>
      </c>
      <c r="K118" s="403">
        <f>SUM('Príloha 2024'!K353)</f>
        <v>51</v>
      </c>
      <c r="L118" s="403">
        <f>SUM('Príloha 2024'!L353)</f>
        <v>53</v>
      </c>
      <c r="M118" s="429" t="s">
        <v>1338</v>
      </c>
    </row>
    <row r="119" spans="1:14" x14ac:dyDescent="0.2">
      <c r="A119" s="10"/>
      <c r="B119" s="36">
        <v>630</v>
      </c>
      <c r="C119" s="37"/>
      <c r="D119" s="37" t="s">
        <v>162</v>
      </c>
      <c r="E119" s="50"/>
      <c r="F119" s="403">
        <f>SUM('Príloha 2024'!F354)</f>
        <v>16.3</v>
      </c>
      <c r="G119" s="403">
        <f>SUM('Príloha 2024'!G354)</f>
        <v>24.4</v>
      </c>
      <c r="H119" s="403">
        <f>SUM('Príloha 2024'!H354)</f>
        <v>23.500000000000004</v>
      </c>
      <c r="I119" s="403">
        <f>SUM('Príloha 2024'!I354)</f>
        <v>23.500000000000004</v>
      </c>
      <c r="J119" s="403">
        <f>SUM('Príloha 2024'!J354)</f>
        <v>25.000000000000004</v>
      </c>
      <c r="K119" s="403">
        <f>SUM('Príloha 2024'!K354)</f>
        <v>23.500000000000004</v>
      </c>
      <c r="L119" s="403">
        <f>SUM('Príloha 2024'!L354)</f>
        <v>23.500000000000004</v>
      </c>
      <c r="M119" s="429" t="s">
        <v>1338</v>
      </c>
    </row>
    <row r="120" spans="1:14" s="1" customFormat="1" x14ac:dyDescent="0.2">
      <c r="A120" s="8"/>
      <c r="B120" s="34"/>
      <c r="C120" s="34"/>
      <c r="D120" s="34" t="s">
        <v>143</v>
      </c>
      <c r="E120" s="40" t="str">
        <f>'Príloha 2024'!E383</f>
        <v>04.1.2</v>
      </c>
      <c r="F120" s="359">
        <f>SUM('Príloha 2024'!F383)</f>
        <v>34.799999999999997</v>
      </c>
      <c r="G120" s="359">
        <f>SUM('Príloha 2024'!G383)</f>
        <v>30.4</v>
      </c>
      <c r="H120" s="359">
        <f>SUM('Príloha 2024'!H383)</f>
        <v>50.5</v>
      </c>
      <c r="I120" s="359">
        <f>SUM('Príloha 2024'!I383)</f>
        <v>50.5</v>
      </c>
      <c r="J120" s="359">
        <f>SUM('Príloha 2024'!J383)</f>
        <v>27.2</v>
      </c>
      <c r="K120" s="359">
        <f>SUM('Príloha 2024'!K383)</f>
        <v>0</v>
      </c>
      <c r="L120" s="359">
        <f>SUM('Príloha 2024'!L383)</f>
        <v>0</v>
      </c>
      <c r="N120" s="303"/>
    </row>
    <row r="121" spans="1:14" s="1" customFormat="1" x14ac:dyDescent="0.2">
      <c r="A121" s="9"/>
      <c r="B121" s="36"/>
      <c r="C121" s="36"/>
      <c r="D121" s="100" t="s">
        <v>144</v>
      </c>
      <c r="E121" s="147"/>
      <c r="F121" s="357">
        <f>SUM('Príloha 2024'!F384)</f>
        <v>14.7</v>
      </c>
      <c r="G121" s="357">
        <f>SUM('Príloha 2024'!G384)</f>
        <v>14.4</v>
      </c>
      <c r="H121" s="357">
        <f>SUM('Príloha 2024'!H384)</f>
        <v>50.5</v>
      </c>
      <c r="I121" s="357">
        <f>SUM('Príloha 2024'!I384)</f>
        <v>50.5</v>
      </c>
      <c r="J121" s="357">
        <f>SUM('Príloha 2024'!J384)</f>
        <v>23.7</v>
      </c>
      <c r="K121" s="357">
        <f>SUM('Príloha 2024'!K384)</f>
        <v>0</v>
      </c>
      <c r="L121" s="357">
        <f>SUM('Príloha 2024'!L384)</f>
        <v>0</v>
      </c>
    </row>
    <row r="122" spans="1:14" x14ac:dyDescent="0.2">
      <c r="A122" s="10"/>
      <c r="B122" s="36">
        <v>610</v>
      </c>
      <c r="C122" s="37"/>
      <c r="D122" s="37" t="s">
        <v>280</v>
      </c>
      <c r="E122" s="50"/>
      <c r="F122" s="403">
        <f>SUM('Príloha 2024'!F385)</f>
        <v>8.6999999999999993</v>
      </c>
      <c r="G122" s="403">
        <f>SUM('Príloha 2024'!G385)</f>
        <v>8.4</v>
      </c>
      <c r="H122" s="403">
        <f>SUM('Príloha 2024'!H385)</f>
        <v>19</v>
      </c>
      <c r="I122" s="403">
        <f>SUM('Príloha 2024'!I385)</f>
        <v>19</v>
      </c>
      <c r="J122" s="403">
        <f>SUM('Príloha 2024'!J385)</f>
        <v>6</v>
      </c>
      <c r="K122" s="403">
        <f>SUM('Príloha 2024'!K385)</f>
        <v>0</v>
      </c>
      <c r="L122" s="403">
        <f>SUM('Príloha 2024'!L385)</f>
        <v>0</v>
      </c>
      <c r="M122" s="429" t="s">
        <v>1338</v>
      </c>
    </row>
    <row r="123" spans="1:14" x14ac:dyDescent="0.2">
      <c r="A123" s="10"/>
      <c r="B123" s="36">
        <v>620</v>
      </c>
      <c r="C123" s="37"/>
      <c r="D123" s="37" t="s">
        <v>279</v>
      </c>
      <c r="E123" s="50"/>
      <c r="F123" s="403">
        <f>SUM('Príloha 2024'!F386)</f>
        <v>2.9</v>
      </c>
      <c r="G123" s="403">
        <f>SUM('Príloha 2024'!G386)</f>
        <v>2.9</v>
      </c>
      <c r="H123" s="403">
        <f>SUM('Príloha 2024'!H386)</f>
        <v>6.5</v>
      </c>
      <c r="I123" s="403">
        <f>SUM('Príloha 2024'!I386)</f>
        <v>6.5</v>
      </c>
      <c r="J123" s="403">
        <f>SUM('Príloha 2024'!J386)</f>
        <v>2.7</v>
      </c>
      <c r="K123" s="403">
        <f>SUM('Príloha 2024'!K386)</f>
        <v>0</v>
      </c>
      <c r="L123" s="403">
        <f>SUM('Príloha 2024'!L386)</f>
        <v>0</v>
      </c>
      <c r="M123" s="429" t="s">
        <v>1338</v>
      </c>
    </row>
    <row r="124" spans="1:14" x14ac:dyDescent="0.2">
      <c r="A124" s="10"/>
      <c r="B124" s="36">
        <v>630</v>
      </c>
      <c r="C124" s="37"/>
      <c r="D124" s="37" t="s">
        <v>162</v>
      </c>
      <c r="E124" s="50"/>
      <c r="F124" s="403">
        <f>SUM('Príloha 2024'!F387)</f>
        <v>2.5</v>
      </c>
      <c r="G124" s="403">
        <f>SUM('Príloha 2024'!G387)</f>
        <v>3</v>
      </c>
      <c r="H124" s="403">
        <f>SUM('Príloha 2024'!H387)</f>
        <v>25</v>
      </c>
      <c r="I124" s="403">
        <f>SUM('Príloha 2024'!I387)</f>
        <v>25</v>
      </c>
      <c r="J124" s="403">
        <f>SUM('Príloha 2024'!J387)</f>
        <v>15</v>
      </c>
      <c r="K124" s="403">
        <f>SUM('Príloha 2024'!K387)</f>
        <v>0</v>
      </c>
      <c r="L124" s="403">
        <f>SUM('Príloha 2024'!L387)</f>
        <v>0</v>
      </c>
      <c r="M124" s="429" t="s">
        <v>1338</v>
      </c>
    </row>
    <row r="125" spans="1:14" s="364" customFormat="1" x14ac:dyDescent="0.2">
      <c r="A125" s="363"/>
      <c r="B125" s="402"/>
      <c r="C125" s="37">
        <v>637014</v>
      </c>
      <c r="D125" s="37" t="s">
        <v>1021</v>
      </c>
      <c r="E125" s="403"/>
      <c r="F125" s="403">
        <f>SUM('Príloha 2024'!F388)</f>
        <v>0.6</v>
      </c>
      <c r="G125" s="403">
        <f>SUM('Príloha 2024'!G388)</f>
        <v>0.1</v>
      </c>
      <c r="H125" s="403">
        <f>SUM('Príloha 2024'!H388)</f>
        <v>0</v>
      </c>
      <c r="I125" s="403">
        <f>SUM('Príloha 2024'!I388)</f>
        <v>0</v>
      </c>
      <c r="J125" s="403">
        <f>SUM('Príloha 2024'!J388)</f>
        <v>0</v>
      </c>
      <c r="K125" s="403">
        <f>SUM('Príloha 2024'!K388)</f>
        <v>0</v>
      </c>
      <c r="L125" s="403">
        <f>SUM('Príloha 2024'!L388)</f>
        <v>0</v>
      </c>
    </row>
    <row r="126" spans="1:14" x14ac:dyDescent="0.2">
      <c r="A126" s="10"/>
      <c r="B126" s="100"/>
      <c r="C126" s="100"/>
      <c r="D126" s="100" t="s">
        <v>1032</v>
      </c>
      <c r="E126" s="147"/>
      <c r="F126" s="357">
        <f>SUM('Príloha 2024'!F389)</f>
        <v>20.100000000000001</v>
      </c>
      <c r="G126" s="357">
        <f>SUM('Príloha 2024'!G389)</f>
        <v>16</v>
      </c>
      <c r="H126" s="357">
        <f>SUM('Príloha 2024'!H389)</f>
        <v>0</v>
      </c>
      <c r="I126" s="357">
        <f>SUM('Príloha 2024'!I389)</f>
        <v>0</v>
      </c>
      <c r="J126" s="357">
        <f>SUM('Príloha 2024'!J389)</f>
        <v>3.5</v>
      </c>
      <c r="K126" s="357">
        <f>SUM('Príloha 2024'!K389)</f>
        <v>0</v>
      </c>
      <c r="L126" s="357">
        <f>SUM('Príloha 2024'!L389)</f>
        <v>0</v>
      </c>
      <c r="M126" s="429"/>
    </row>
    <row r="127" spans="1:14" x14ac:dyDescent="0.2">
      <c r="A127" s="10"/>
      <c r="B127" s="36">
        <v>610</v>
      </c>
      <c r="C127" s="37"/>
      <c r="D127" s="37" t="s">
        <v>280</v>
      </c>
      <c r="E127" s="50"/>
      <c r="F127" s="403">
        <f>SUM('Príloha 2024'!F390)</f>
        <v>14.6</v>
      </c>
      <c r="G127" s="403">
        <f>SUM('Príloha 2024'!G390)</f>
        <v>10</v>
      </c>
      <c r="H127" s="403">
        <f>SUM('Príloha 2024'!H390)</f>
        <v>0</v>
      </c>
      <c r="I127" s="403">
        <f>SUM('Príloha 2024'!I390)</f>
        <v>0</v>
      </c>
      <c r="J127" s="403">
        <f>SUM('Príloha 2024'!J390)</f>
        <v>2.5</v>
      </c>
      <c r="K127" s="403">
        <f>SUM('Príloha 2024'!K390)</f>
        <v>0</v>
      </c>
      <c r="L127" s="403">
        <f>SUM('Príloha 2024'!L390)</f>
        <v>0</v>
      </c>
      <c r="M127" s="429" t="s">
        <v>1338</v>
      </c>
    </row>
    <row r="128" spans="1:14" x14ac:dyDescent="0.2">
      <c r="A128" s="10"/>
      <c r="B128" s="36">
        <v>620</v>
      </c>
      <c r="C128" s="37"/>
      <c r="D128" s="37" t="s">
        <v>279</v>
      </c>
      <c r="E128" s="50"/>
      <c r="F128" s="403">
        <f>SUM('Príloha 2024'!F391)</f>
        <v>5.2</v>
      </c>
      <c r="G128" s="403">
        <f>SUM('Príloha 2024'!G391)</f>
        <v>4</v>
      </c>
      <c r="H128" s="403">
        <f>SUM('Príloha 2024'!H391)</f>
        <v>0</v>
      </c>
      <c r="I128" s="403">
        <f>SUM('Príloha 2024'!I391)</f>
        <v>0</v>
      </c>
      <c r="J128" s="403">
        <f>SUM('Príloha 2024'!J391)</f>
        <v>1</v>
      </c>
      <c r="K128" s="403">
        <f>SUM('Príloha 2024'!K391)</f>
        <v>0</v>
      </c>
      <c r="L128" s="403">
        <f>SUM('Príloha 2024'!L391)</f>
        <v>0</v>
      </c>
      <c r="M128" s="429" t="s">
        <v>1338</v>
      </c>
    </row>
    <row r="129" spans="1:13" x14ac:dyDescent="0.2">
      <c r="A129" s="10"/>
      <c r="B129" s="36">
        <v>630</v>
      </c>
      <c r="C129" s="37"/>
      <c r="D129" s="37" t="s">
        <v>162</v>
      </c>
      <c r="E129" s="50"/>
      <c r="F129" s="403">
        <f>SUM('Príloha 2024'!F392)</f>
        <v>0.3</v>
      </c>
      <c r="G129" s="403">
        <f>SUM('Príloha 2024'!G392)</f>
        <v>2</v>
      </c>
      <c r="H129" s="403">
        <f>SUM('Príloha 2024'!H392)</f>
        <v>0</v>
      </c>
      <c r="I129" s="403">
        <f>SUM('Príloha 2024'!I392)</f>
        <v>0</v>
      </c>
      <c r="J129" s="403">
        <f>SUM('Príloha 2024'!J392)</f>
        <v>0</v>
      </c>
      <c r="K129" s="403">
        <f>SUM('Príloha 2024'!K392)</f>
        <v>0</v>
      </c>
      <c r="L129" s="403">
        <f>SUM('Príloha 2024'!L392)</f>
        <v>0</v>
      </c>
    </row>
    <row r="130" spans="1:13" s="1" customFormat="1" x14ac:dyDescent="0.2">
      <c r="A130" s="8"/>
      <c r="B130" s="34"/>
      <c r="C130" s="34"/>
      <c r="D130" s="34" t="s">
        <v>147</v>
      </c>
      <c r="E130" s="40" t="str">
        <f>'Príloha 2024'!E393</f>
        <v>04.4.3</v>
      </c>
      <c r="F130" s="359">
        <f>SUM('Príloha 2024'!F393)</f>
        <v>47.4</v>
      </c>
      <c r="G130" s="359">
        <f>SUM('Príloha 2024'!G393)</f>
        <v>49.5</v>
      </c>
      <c r="H130" s="359">
        <f>SUM('Príloha 2024'!H393)</f>
        <v>59</v>
      </c>
      <c r="I130" s="359">
        <f>SUM('Príloha 2024'!I393)</f>
        <v>59</v>
      </c>
      <c r="J130" s="359">
        <f>SUM('Príloha 2024'!J393)</f>
        <v>59.4</v>
      </c>
      <c r="K130" s="359">
        <f>SUM('Príloha 2024'!K393)</f>
        <v>63</v>
      </c>
      <c r="L130" s="359">
        <f>SUM('Príloha 2024'!L393)</f>
        <v>68</v>
      </c>
      <c r="M130" s="400"/>
    </row>
    <row r="131" spans="1:13" x14ac:dyDescent="0.2">
      <c r="A131" s="10"/>
      <c r="B131" s="36">
        <v>610</v>
      </c>
      <c r="C131" s="37"/>
      <c r="D131" s="37" t="s">
        <v>280</v>
      </c>
      <c r="E131" s="50"/>
      <c r="F131" s="403">
        <f>SUM('Príloha 2024'!F394)</f>
        <v>32.799999999999997</v>
      </c>
      <c r="G131" s="403">
        <f>SUM('Príloha 2024'!G394)</f>
        <v>34.4</v>
      </c>
      <c r="H131" s="403">
        <f>SUM('Príloha 2024'!H394)</f>
        <v>41</v>
      </c>
      <c r="I131" s="403">
        <f>SUM('Príloha 2024'!I394)</f>
        <v>41</v>
      </c>
      <c r="J131" s="403">
        <f>SUM('Príloha 2024'!J394)</f>
        <v>41</v>
      </c>
      <c r="K131" s="403">
        <f>SUM('Príloha 2024'!K394)</f>
        <v>43</v>
      </c>
      <c r="L131" s="403">
        <f>SUM('Príloha 2024'!L394)</f>
        <v>46</v>
      </c>
      <c r="M131" s="429" t="s">
        <v>1338</v>
      </c>
    </row>
    <row r="132" spans="1:13" x14ac:dyDescent="0.2">
      <c r="A132" s="10"/>
      <c r="B132" s="36">
        <v>620</v>
      </c>
      <c r="C132" s="37"/>
      <c r="D132" s="37" t="s">
        <v>279</v>
      </c>
      <c r="E132" s="50"/>
      <c r="F132" s="403">
        <f>SUM('Príloha 2024'!F395)</f>
        <v>11.1</v>
      </c>
      <c r="G132" s="403">
        <f>SUM('Príloha 2024'!G395)</f>
        <v>12.1</v>
      </c>
      <c r="H132" s="403">
        <f>SUM('Príloha 2024'!H395)</f>
        <v>14</v>
      </c>
      <c r="I132" s="403">
        <f>SUM('Príloha 2024'!I395)</f>
        <v>14</v>
      </c>
      <c r="J132" s="403">
        <f>SUM('Príloha 2024'!J395)</f>
        <v>13.4</v>
      </c>
      <c r="K132" s="403">
        <f>SUM('Príloha 2024'!K395)</f>
        <v>16</v>
      </c>
      <c r="L132" s="403">
        <f>SUM('Príloha 2024'!L395)</f>
        <v>18</v>
      </c>
      <c r="M132" s="429" t="s">
        <v>1338</v>
      </c>
    </row>
    <row r="133" spans="1:13" s="1" customFormat="1" x14ac:dyDescent="0.2">
      <c r="A133" s="8"/>
      <c r="B133" s="36">
        <v>630</v>
      </c>
      <c r="C133" s="37"/>
      <c r="D133" s="37" t="s">
        <v>162</v>
      </c>
      <c r="E133" s="50"/>
      <c r="F133" s="403">
        <f>SUM('Príloha 2024'!F396)</f>
        <v>3.5</v>
      </c>
      <c r="G133" s="403">
        <f>SUM('Príloha 2024'!G396)</f>
        <v>3</v>
      </c>
      <c r="H133" s="403">
        <f>SUM('Príloha 2024'!H396)</f>
        <v>3</v>
      </c>
      <c r="I133" s="403">
        <f>SUM('Príloha 2024'!I396)</f>
        <v>3</v>
      </c>
      <c r="J133" s="403">
        <f>SUM('Príloha 2024'!J396)</f>
        <v>3</v>
      </c>
      <c r="K133" s="403">
        <f>SUM('Príloha 2024'!K396)</f>
        <v>3</v>
      </c>
      <c r="L133" s="403">
        <f>SUM('Príloha 2024'!L396)</f>
        <v>3</v>
      </c>
    </row>
    <row r="134" spans="1:13" s="400" customFormat="1" x14ac:dyDescent="0.2">
      <c r="A134" s="8"/>
      <c r="B134" s="585">
        <v>640</v>
      </c>
      <c r="C134" s="586"/>
      <c r="D134" s="37" t="s">
        <v>1370</v>
      </c>
      <c r="E134" s="403"/>
      <c r="F134" s="403">
        <f>SUM('Príloha 2024'!F397)</f>
        <v>0</v>
      </c>
      <c r="G134" s="403">
        <f>SUM('Príloha 2024'!G397)</f>
        <v>0</v>
      </c>
      <c r="H134" s="403">
        <f>SUM('Príloha 2024'!H397)</f>
        <v>1</v>
      </c>
      <c r="I134" s="403">
        <f>SUM('Príloha 2024'!I397)</f>
        <v>1</v>
      </c>
      <c r="J134" s="403">
        <f>SUM('Príloha 2024'!J397)</f>
        <v>2</v>
      </c>
      <c r="K134" s="403">
        <f>SUM('Príloha 2024'!K397)</f>
        <v>1</v>
      </c>
      <c r="L134" s="403">
        <f>SUM('Príloha 2024'!L397)</f>
        <v>1</v>
      </c>
      <c r="M134" s="429" t="s">
        <v>1338</v>
      </c>
    </row>
    <row r="135" spans="1:13" s="1" customFormat="1" ht="12.75" x14ac:dyDescent="0.2">
      <c r="A135" s="8"/>
      <c r="B135" s="594"/>
      <c r="C135" s="595"/>
      <c r="D135" s="34" t="s">
        <v>149</v>
      </c>
      <c r="E135" s="279" t="s">
        <v>675</v>
      </c>
      <c r="F135" s="359">
        <f>SUM('Príloha 2024'!F398)</f>
        <v>51.400000000000006</v>
      </c>
      <c r="G135" s="359">
        <f>SUM('Príloha 2024'!G398)</f>
        <v>21.599999999999998</v>
      </c>
      <c r="H135" s="359">
        <f>SUM('Príloha 2024'!H398)</f>
        <v>74.400000000000006</v>
      </c>
      <c r="I135" s="359">
        <f>SUM('Príloha 2024'!I398)</f>
        <v>74.400000000000006</v>
      </c>
      <c r="J135" s="359">
        <f>SUM('Príloha 2024'!J398)</f>
        <v>23.2</v>
      </c>
      <c r="K135" s="359">
        <f>SUM('Príloha 2024'!K398)</f>
        <v>67.7</v>
      </c>
      <c r="L135" s="359">
        <f>SUM('Príloha 2024'!L398)</f>
        <v>75.900000000000006</v>
      </c>
      <c r="M135" s="429"/>
    </row>
    <row r="136" spans="1:13" x14ac:dyDescent="0.2">
      <c r="A136" s="10"/>
      <c r="B136" s="36">
        <v>630</v>
      </c>
      <c r="C136" s="37"/>
      <c r="D136" s="37" t="s">
        <v>705</v>
      </c>
      <c r="E136" s="50"/>
      <c r="F136" s="403">
        <f>SUM('Príloha 2024'!F399:F401)</f>
        <v>51.400000000000006</v>
      </c>
      <c r="G136" s="403">
        <f>SUM('Príloha 2024'!G399:G401)</f>
        <v>21.599999999999998</v>
      </c>
      <c r="H136" s="403">
        <f>SUM('Príloha 2024'!H399:H401)</f>
        <v>74.400000000000006</v>
      </c>
      <c r="I136" s="403">
        <f>SUM('Príloha 2024'!I399:I401)</f>
        <v>74.400000000000006</v>
      </c>
      <c r="J136" s="403">
        <f>SUM('Príloha 2024'!J399:J401)</f>
        <v>23.2</v>
      </c>
      <c r="K136" s="403">
        <f>SUM('Príloha 2024'!K399:K401)</f>
        <v>67.7</v>
      </c>
      <c r="L136" s="403">
        <f>SUM('Príloha 2024'!L399:L401)</f>
        <v>75.900000000000006</v>
      </c>
      <c r="M136" s="429" t="s">
        <v>1338</v>
      </c>
    </row>
    <row r="137" spans="1:13" s="1" customFormat="1" ht="12.75" x14ac:dyDescent="0.2">
      <c r="A137" s="8"/>
      <c r="B137" s="594"/>
      <c r="C137" s="596"/>
      <c r="D137" s="39" t="s">
        <v>706</v>
      </c>
      <c r="E137" s="40" t="str">
        <f>'Príloha 2024'!E413</f>
        <v>05.1.0</v>
      </c>
      <c r="F137" s="359">
        <f>SUM('Príloha 2024'!F413)</f>
        <v>309.90000000000003</v>
      </c>
      <c r="G137" s="359">
        <f>SUM('Príloha 2024'!G413)</f>
        <v>417.9</v>
      </c>
      <c r="H137" s="359">
        <f>SUM('Príloha 2024'!H413)</f>
        <v>447.4</v>
      </c>
      <c r="I137" s="359">
        <f>SUM('Príloha 2024'!I413)</f>
        <v>454.8</v>
      </c>
      <c r="J137" s="359">
        <f>SUM('Príloha 2024'!J413)</f>
        <v>467</v>
      </c>
      <c r="K137" s="359">
        <f>SUM('Príloha 2024'!K413)</f>
        <v>432.4</v>
      </c>
      <c r="L137" s="359">
        <f>SUM('Príloha 2024'!L413)</f>
        <v>482.4</v>
      </c>
      <c r="M137" s="429"/>
    </row>
    <row r="138" spans="1:13" x14ac:dyDescent="0.2">
      <c r="A138" s="10"/>
      <c r="B138" s="36">
        <v>610</v>
      </c>
      <c r="C138" s="37"/>
      <c r="D138" s="37" t="s">
        <v>280</v>
      </c>
      <c r="E138" s="50"/>
      <c r="F138" s="403">
        <f>SUM('Príloha 2024'!F414)</f>
        <v>11.7</v>
      </c>
      <c r="G138" s="403">
        <f>SUM('Príloha 2024'!G414)</f>
        <v>14.6</v>
      </c>
      <c r="H138" s="403">
        <f>SUM('Príloha 2024'!H414)</f>
        <v>16.600000000000001</v>
      </c>
      <c r="I138" s="403">
        <f>SUM('Príloha 2024'!I414)</f>
        <v>22</v>
      </c>
      <c r="J138" s="403">
        <f>SUM('Príloha 2024'!J414)</f>
        <v>18.5</v>
      </c>
      <c r="K138" s="403">
        <f>SUM('Príloha 2024'!K414)</f>
        <v>16.600000000000001</v>
      </c>
      <c r="L138" s="403">
        <f>SUM('Príloha 2024'!L414)</f>
        <v>16.600000000000001</v>
      </c>
      <c r="M138" s="429" t="s">
        <v>1338</v>
      </c>
    </row>
    <row r="139" spans="1:13" x14ac:dyDescent="0.2">
      <c r="A139" s="10"/>
      <c r="B139" s="36">
        <v>620</v>
      </c>
      <c r="C139" s="37"/>
      <c r="D139" s="37" t="s">
        <v>279</v>
      </c>
      <c r="E139" s="50"/>
      <c r="F139" s="403">
        <f>SUM('Príloha 2024'!F415)</f>
        <v>6.1</v>
      </c>
      <c r="G139" s="403">
        <f>SUM('Príloha 2024'!G415)</f>
        <v>5.0999999999999996</v>
      </c>
      <c r="H139" s="403">
        <f>SUM('Príloha 2024'!H415)</f>
        <v>5.8</v>
      </c>
      <c r="I139" s="403">
        <f>SUM('Príloha 2024'!I415)</f>
        <v>7.8</v>
      </c>
      <c r="J139" s="403">
        <f>SUM('Príloha 2024'!J415)</f>
        <v>7</v>
      </c>
      <c r="K139" s="403">
        <f>SUM('Príloha 2024'!K415)</f>
        <v>5.8</v>
      </c>
      <c r="L139" s="403">
        <f>SUM('Príloha 2024'!L415)</f>
        <v>5.8</v>
      </c>
      <c r="M139" s="429" t="s">
        <v>1338</v>
      </c>
    </row>
    <row r="140" spans="1:13" x14ac:dyDescent="0.2">
      <c r="A140" s="10"/>
      <c r="B140" s="36">
        <v>630</v>
      </c>
      <c r="C140" s="37"/>
      <c r="D140" s="37" t="s">
        <v>162</v>
      </c>
      <c r="E140" s="50"/>
      <c r="F140" s="403">
        <f>SUM('Príloha 2024'!F416:F438)</f>
        <v>292.10000000000002</v>
      </c>
      <c r="G140" s="403">
        <f>SUM('Príloha 2024'!G416:G438)</f>
        <v>398.2</v>
      </c>
      <c r="H140" s="403">
        <f>SUM('Príloha 2024'!H416:H438)</f>
        <v>425</v>
      </c>
      <c r="I140" s="403">
        <f>SUM('Príloha 2024'!I416:I438)</f>
        <v>425</v>
      </c>
      <c r="J140" s="403">
        <f>SUM('Príloha 2024'!J416:J438)</f>
        <v>441.5</v>
      </c>
      <c r="K140" s="403">
        <f>SUM('Príloha 2024'!K416:K438)</f>
        <v>410</v>
      </c>
      <c r="L140" s="403">
        <f>SUM('Príloha 2024'!L416:L438)</f>
        <v>460</v>
      </c>
      <c r="M140" s="429" t="s">
        <v>1338</v>
      </c>
    </row>
    <row r="141" spans="1:13" s="1" customFormat="1" x14ac:dyDescent="0.2">
      <c r="A141" s="8"/>
      <c r="B141" s="34"/>
      <c r="C141" s="34"/>
      <c r="D141" s="39" t="s">
        <v>709</v>
      </c>
      <c r="E141" s="40" t="str">
        <f>'Príloha 2024'!E439</f>
        <v>05.2.0</v>
      </c>
      <c r="F141" s="359">
        <f>SUM('Príloha 2024'!F439)</f>
        <v>40.4</v>
      </c>
      <c r="G141" s="359">
        <f>SUM('Príloha 2024'!G439)</f>
        <v>40</v>
      </c>
      <c r="H141" s="359">
        <f>SUM('Príloha 2024'!H439)</f>
        <v>43</v>
      </c>
      <c r="I141" s="359">
        <f>SUM('Príloha 2024'!I439)</f>
        <v>43</v>
      </c>
      <c r="J141" s="359">
        <f>SUM('Príloha 2024'!J439)</f>
        <v>53</v>
      </c>
      <c r="K141" s="359">
        <f>SUM('Príloha 2024'!K439)</f>
        <v>43</v>
      </c>
      <c r="L141" s="359">
        <f>SUM('Príloha 2024'!L439)</f>
        <v>43</v>
      </c>
      <c r="M141" s="429"/>
    </row>
    <row r="142" spans="1:13" s="500" customFormat="1" x14ac:dyDescent="0.2">
      <c r="A142" s="499"/>
      <c r="B142" s="36">
        <v>630</v>
      </c>
      <c r="C142" s="37"/>
      <c r="D142" s="37" t="s">
        <v>162</v>
      </c>
      <c r="E142" s="38"/>
      <c r="F142" s="403">
        <f>SUM('Príloha 2024'!F440:F449)</f>
        <v>40.4</v>
      </c>
      <c r="G142" s="403">
        <f>SUM('Príloha 2024'!G440:G449)</f>
        <v>40</v>
      </c>
      <c r="H142" s="403">
        <f>SUM('Príloha 2024'!H440:H449)</f>
        <v>43</v>
      </c>
      <c r="I142" s="403">
        <f>SUM('Príloha 2024'!I440:I449)</f>
        <v>43</v>
      </c>
      <c r="J142" s="403">
        <f>SUM('Príloha 2024'!J440:J449)</f>
        <v>53</v>
      </c>
      <c r="K142" s="403">
        <f>SUM('Príloha 2024'!K440:K449)</f>
        <v>43</v>
      </c>
      <c r="L142" s="403">
        <f>SUM('Príloha 2024'!L440:L449)</f>
        <v>43</v>
      </c>
      <c r="M142" s="429" t="s">
        <v>1338</v>
      </c>
    </row>
    <row r="143" spans="1:13" s="1" customFormat="1" x14ac:dyDescent="0.2">
      <c r="A143" s="8"/>
      <c r="B143" s="34"/>
      <c r="C143" s="34"/>
      <c r="D143" s="34" t="s">
        <v>159</v>
      </c>
      <c r="E143" s="40" t="str">
        <f>'Príloha 2024'!E450</f>
        <v>06.1.0</v>
      </c>
      <c r="F143" s="359">
        <f>SUM('Príloha 2024'!F450)</f>
        <v>0.2</v>
      </c>
      <c r="G143" s="359">
        <f>SUM('Príloha 2024'!G450)</f>
        <v>0</v>
      </c>
      <c r="H143" s="359">
        <f>SUM('Príloha 2024'!H450)</f>
        <v>0</v>
      </c>
      <c r="I143" s="359">
        <f>SUM('Príloha 2024'!I450)</f>
        <v>0</v>
      </c>
      <c r="J143" s="359">
        <f>SUM('Príloha 2024'!J450)</f>
        <v>0</v>
      </c>
      <c r="K143" s="359">
        <f>SUM('Príloha 2024'!K450)</f>
        <v>0</v>
      </c>
      <c r="L143" s="359">
        <f>SUM('Príloha 2024'!L450)</f>
        <v>0</v>
      </c>
    </row>
    <row r="144" spans="1:13" x14ac:dyDescent="0.2">
      <c r="A144" s="10"/>
      <c r="B144" s="36">
        <v>630</v>
      </c>
      <c r="C144" s="201"/>
      <c r="D144" s="37" t="s">
        <v>162</v>
      </c>
      <c r="E144" s="50"/>
      <c r="F144" s="403">
        <f>SUM('Príloha 2024'!F451:F457)</f>
        <v>0.2</v>
      </c>
      <c r="G144" s="403">
        <f>SUM('Príloha 2024'!G451:G457)</f>
        <v>0</v>
      </c>
      <c r="H144" s="403">
        <f>SUM('Príloha 2024'!H451:H457)</f>
        <v>0</v>
      </c>
      <c r="I144" s="403">
        <f>SUM('Príloha 2024'!I451:I457)</f>
        <v>0</v>
      </c>
      <c r="J144" s="403">
        <f>SUM('Príloha 2024'!J451:J457)</f>
        <v>0</v>
      </c>
      <c r="K144" s="403">
        <f>SUM('Príloha 2024'!K451:K457)</f>
        <v>0</v>
      </c>
      <c r="L144" s="403">
        <f>SUM('Príloha 2024'!L451:L457)</f>
        <v>0</v>
      </c>
    </row>
    <row r="145" spans="1:13" s="1" customFormat="1" x14ac:dyDescent="0.2">
      <c r="A145" s="8"/>
      <c r="B145" s="34"/>
      <c r="C145" s="34"/>
      <c r="D145" s="34" t="s">
        <v>161</v>
      </c>
      <c r="E145" s="40" t="str">
        <f>'Príloha 2024'!E458</f>
        <v>06.2.0</v>
      </c>
      <c r="F145" s="359">
        <f>SUM('Príloha 2024'!F458)</f>
        <v>346.7</v>
      </c>
      <c r="G145" s="359">
        <f>SUM('Príloha 2024'!G458)</f>
        <v>412.6</v>
      </c>
      <c r="H145" s="359">
        <f>SUM('Príloha 2024'!H458)</f>
        <v>411.4</v>
      </c>
      <c r="I145" s="359">
        <f>SUM('Príloha 2024'!I458)</f>
        <v>411.4</v>
      </c>
      <c r="J145" s="359">
        <f>SUM('Príloha 2024'!J458)</f>
        <v>382.6</v>
      </c>
      <c r="K145" s="359">
        <f>SUM('Príloha 2024'!K458)</f>
        <v>412.9</v>
      </c>
      <c r="L145" s="359">
        <f>SUM('Príloha 2024'!L458)</f>
        <v>418.9</v>
      </c>
      <c r="M145" s="409"/>
    </row>
    <row r="146" spans="1:13" x14ac:dyDescent="0.2">
      <c r="A146" s="10"/>
      <c r="B146" s="36">
        <v>610</v>
      </c>
      <c r="C146" s="37"/>
      <c r="D146" s="37" t="s">
        <v>280</v>
      </c>
      <c r="E146" s="50"/>
      <c r="F146" s="403">
        <f>SUM('Príloha 2024'!F459)</f>
        <v>174.9</v>
      </c>
      <c r="G146" s="403">
        <f>SUM('Príloha 2024'!G459)</f>
        <v>180</v>
      </c>
      <c r="H146" s="403">
        <f>SUM('Príloha 2024'!H459)</f>
        <v>174</v>
      </c>
      <c r="I146" s="403">
        <f>SUM('Príloha 2024'!I459)</f>
        <v>174</v>
      </c>
      <c r="J146" s="403">
        <f>SUM('Príloha 2024'!J459)</f>
        <v>190.5</v>
      </c>
      <c r="K146" s="403">
        <f>SUM('Príloha 2024'!K459)</f>
        <v>176</v>
      </c>
      <c r="L146" s="403">
        <f>SUM('Príloha 2024'!L459)</f>
        <v>180</v>
      </c>
      <c r="M146" s="429" t="s">
        <v>1338</v>
      </c>
    </row>
    <row r="147" spans="1:13" x14ac:dyDescent="0.2">
      <c r="A147" s="10"/>
      <c r="B147" s="36">
        <v>620</v>
      </c>
      <c r="C147" s="37"/>
      <c r="D147" s="37" t="s">
        <v>279</v>
      </c>
      <c r="E147" s="50"/>
      <c r="F147" s="403">
        <f>SUM('Príloha 2024'!F460)</f>
        <v>60</v>
      </c>
      <c r="G147" s="403">
        <f>SUM('Príloha 2024'!G460)</f>
        <v>60</v>
      </c>
      <c r="H147" s="403">
        <f>SUM('Príloha 2024'!H460)</f>
        <v>61</v>
      </c>
      <c r="I147" s="403">
        <f>SUM('Príloha 2024'!I460)</f>
        <v>61</v>
      </c>
      <c r="J147" s="403">
        <f>SUM('Príloha 2024'!J460)</f>
        <v>67.7</v>
      </c>
      <c r="K147" s="403">
        <f>SUM('Príloha 2024'!K460)</f>
        <v>63</v>
      </c>
      <c r="L147" s="403">
        <f>SUM('Príloha 2024'!L460)</f>
        <v>65</v>
      </c>
      <c r="M147" s="429" t="s">
        <v>1338</v>
      </c>
    </row>
    <row r="148" spans="1:13" s="1" customFormat="1" x14ac:dyDescent="0.2">
      <c r="A148" s="9"/>
      <c r="B148" s="36">
        <v>630</v>
      </c>
      <c r="C148" s="36"/>
      <c r="D148" s="37" t="s">
        <v>162</v>
      </c>
      <c r="E148" s="50"/>
      <c r="F148" s="403">
        <f>SUM('Príloha 2024'!F461)</f>
        <v>111.8</v>
      </c>
      <c r="G148" s="403">
        <f>SUM('Príloha 2024'!G461)</f>
        <v>172.6</v>
      </c>
      <c r="H148" s="403">
        <f>SUM('Príloha 2024'!H461)</f>
        <v>176.4</v>
      </c>
      <c r="I148" s="403">
        <f>SUM('Príloha 2024'!I461)</f>
        <v>176.4</v>
      </c>
      <c r="J148" s="403">
        <f>SUM('Príloha 2024'!J461)</f>
        <v>124.4</v>
      </c>
      <c r="K148" s="403">
        <f>SUM('Príloha 2024'!K461)</f>
        <v>173.9</v>
      </c>
      <c r="L148" s="403">
        <f>SUM('Príloha 2024'!L461)</f>
        <v>173.9</v>
      </c>
      <c r="M148" s="429" t="s">
        <v>1338</v>
      </c>
    </row>
    <row r="149" spans="1:13" s="1" customFormat="1" x14ac:dyDescent="0.2">
      <c r="A149" s="8"/>
      <c r="B149" s="34"/>
      <c r="C149" s="34"/>
      <c r="D149" s="34" t="s">
        <v>174</v>
      </c>
      <c r="E149" s="40" t="str">
        <f>'Príloha 2024'!E505</f>
        <v>06.4.0</v>
      </c>
      <c r="F149" s="359">
        <f>SUM('Príloha 2024'!F505)</f>
        <v>69.800000000000011</v>
      </c>
      <c r="G149" s="359">
        <f>SUM('Príloha 2024'!G505)</f>
        <v>61.5</v>
      </c>
      <c r="H149" s="359">
        <f>SUM('Príloha 2024'!H505)</f>
        <v>106.5</v>
      </c>
      <c r="I149" s="359">
        <f>SUM('Príloha 2024'!I505)</f>
        <v>106.5</v>
      </c>
      <c r="J149" s="359">
        <f>SUM('Príloha 2024'!J505)</f>
        <v>74</v>
      </c>
      <c r="K149" s="359">
        <f>SUM('Príloha 2024'!K505)</f>
        <v>86.5</v>
      </c>
      <c r="L149" s="359">
        <f>SUM('Príloha 2024'!L505)</f>
        <v>86.5</v>
      </c>
      <c r="M149" s="400"/>
    </row>
    <row r="150" spans="1:13" x14ac:dyDescent="0.2">
      <c r="A150" s="10"/>
      <c r="B150" s="36">
        <v>630</v>
      </c>
      <c r="C150" s="37"/>
      <c r="D150" s="37" t="s">
        <v>162</v>
      </c>
      <c r="E150" s="50"/>
      <c r="F150" s="403">
        <f>SUM('Príloha 2024'!F506:F510)</f>
        <v>69.800000000000011</v>
      </c>
      <c r="G150" s="403">
        <f>SUM('Príloha 2024'!G506:G510)</f>
        <v>61.5</v>
      </c>
      <c r="H150" s="403">
        <f>SUM('Príloha 2024'!H506:H510)</f>
        <v>106.5</v>
      </c>
      <c r="I150" s="403">
        <f>SUM('Príloha 2024'!I506:I510)</f>
        <v>106.5</v>
      </c>
      <c r="J150" s="403">
        <f>SUM('Príloha 2024'!J506:J510)</f>
        <v>74</v>
      </c>
      <c r="K150" s="403">
        <f>SUM('Príloha 2024'!K506:K510)</f>
        <v>86.5</v>
      </c>
      <c r="L150" s="403">
        <f>SUM('Príloha 2024'!L506:L510)</f>
        <v>86.5</v>
      </c>
      <c r="M150" s="429" t="s">
        <v>1338</v>
      </c>
    </row>
    <row r="151" spans="1:13" x14ac:dyDescent="0.2">
      <c r="A151" s="10"/>
      <c r="B151" s="272"/>
      <c r="C151" s="274"/>
      <c r="D151" s="153" t="s">
        <v>503</v>
      </c>
      <c r="E151" s="278" t="s">
        <v>681</v>
      </c>
      <c r="F151" s="360">
        <f>SUM('Príloha 2024'!F511)</f>
        <v>220.9</v>
      </c>
      <c r="G151" s="360">
        <f>SUM('Príloha 2024'!G511)</f>
        <v>554</v>
      </c>
      <c r="H151" s="360">
        <f>SUM('Príloha 2024'!H511)</f>
        <v>399.29999999999995</v>
      </c>
      <c r="I151" s="360">
        <f>SUM('Príloha 2024'!I511)</f>
        <v>408.79999999999995</v>
      </c>
      <c r="J151" s="360">
        <f>SUM('Príloha 2024'!J511)</f>
        <v>316.89999999999998</v>
      </c>
      <c r="K151" s="360">
        <f>SUM('Príloha 2024'!K511)</f>
        <v>347.29999999999995</v>
      </c>
      <c r="L151" s="360">
        <f>SUM('Príloha 2024'!L511)</f>
        <v>654.79999999999995</v>
      </c>
      <c r="M151" s="429"/>
    </row>
    <row r="152" spans="1:13" x14ac:dyDescent="0.2">
      <c r="A152" s="10"/>
      <c r="B152" s="36">
        <v>610</v>
      </c>
      <c r="C152" s="37"/>
      <c r="D152" s="37" t="s">
        <v>280</v>
      </c>
      <c r="E152" s="29"/>
      <c r="F152" s="29">
        <f>SUM('Príloha 2024'!F512)</f>
        <v>94.4</v>
      </c>
      <c r="G152" s="29">
        <f>SUM('Príloha 2024'!G512)</f>
        <v>98.9</v>
      </c>
      <c r="H152" s="29">
        <f>SUM('Príloha 2024'!H512)</f>
        <v>115</v>
      </c>
      <c r="I152" s="29">
        <f>SUM('Príloha 2024'!I512)</f>
        <v>115</v>
      </c>
      <c r="J152" s="29">
        <f>SUM('Príloha 2024'!J512)</f>
        <v>104.8</v>
      </c>
      <c r="K152" s="29">
        <f>SUM('Príloha 2024'!K512)</f>
        <v>120</v>
      </c>
      <c r="L152" s="29">
        <f>SUM('Príloha 2024'!L512)</f>
        <v>124</v>
      </c>
      <c r="M152" s="429" t="s">
        <v>1338</v>
      </c>
    </row>
    <row r="153" spans="1:13" x14ac:dyDescent="0.2">
      <c r="A153" s="10"/>
      <c r="B153" s="36">
        <v>620</v>
      </c>
      <c r="C153" s="37"/>
      <c r="D153" s="37" t="s">
        <v>279</v>
      </c>
      <c r="E153" s="29"/>
      <c r="F153" s="29">
        <f>SUM('Príloha 2024'!F513)</f>
        <v>33.299999999999997</v>
      </c>
      <c r="G153" s="29">
        <f>SUM('Príloha 2024'!G513)</f>
        <v>34</v>
      </c>
      <c r="H153" s="29">
        <f>SUM('Príloha 2024'!H513)</f>
        <v>40</v>
      </c>
      <c r="I153" s="29">
        <f>SUM('Príloha 2024'!I513)</f>
        <v>40</v>
      </c>
      <c r="J153" s="29">
        <f>SUM('Príloha 2024'!J513)</f>
        <v>38</v>
      </c>
      <c r="K153" s="29">
        <f>SUM('Príloha 2024'!K513)</f>
        <v>42</v>
      </c>
      <c r="L153" s="29">
        <f>SUM('Príloha 2024'!L513)</f>
        <v>45</v>
      </c>
      <c r="M153" s="429" t="s">
        <v>1338</v>
      </c>
    </row>
    <row r="154" spans="1:13" x14ac:dyDescent="0.2">
      <c r="A154" s="10"/>
      <c r="B154" s="36">
        <v>630</v>
      </c>
      <c r="C154" s="37"/>
      <c r="D154" s="37" t="s">
        <v>162</v>
      </c>
      <c r="E154" s="29"/>
      <c r="F154" s="29">
        <f>SUM('Príloha 2024'!F514)</f>
        <v>92.399999999999991</v>
      </c>
      <c r="G154" s="29">
        <f>SUM('Príloha 2024'!G514)</f>
        <v>420.09999999999997</v>
      </c>
      <c r="H154" s="29">
        <f>SUM('Príloha 2024'!H514)</f>
        <v>244.29999999999998</v>
      </c>
      <c r="I154" s="29">
        <f>SUM('Príloha 2024'!I514)</f>
        <v>253.79999999999998</v>
      </c>
      <c r="J154" s="29">
        <f>SUM('Príloha 2024'!J514)</f>
        <v>174.1</v>
      </c>
      <c r="K154" s="29">
        <f>SUM('Príloha 2024'!K514)</f>
        <v>185.29999999999998</v>
      </c>
      <c r="L154" s="29">
        <f>SUM('Príloha 2024'!L514)</f>
        <v>485.8</v>
      </c>
      <c r="M154" s="429" t="s">
        <v>1338</v>
      </c>
    </row>
    <row r="155" spans="1:13" x14ac:dyDescent="0.2">
      <c r="A155" s="10"/>
      <c r="B155" s="402">
        <v>640</v>
      </c>
      <c r="C155" s="37"/>
      <c r="D155" s="37" t="s">
        <v>1117</v>
      </c>
      <c r="E155" s="29"/>
      <c r="F155" s="29">
        <f>SUM('Príloha 2024'!F547)</f>
        <v>0.8</v>
      </c>
      <c r="G155" s="29">
        <f>SUM('Príloha 2024'!G547)</f>
        <v>1</v>
      </c>
      <c r="H155" s="29">
        <f>SUM('Príloha 2024'!H547)</f>
        <v>0</v>
      </c>
      <c r="I155" s="29">
        <f>SUM('Príloha 2024'!I547)</f>
        <v>0</v>
      </c>
      <c r="J155" s="29">
        <f>SUM('Príloha 2024'!J547)</f>
        <v>0</v>
      </c>
      <c r="K155" s="29">
        <f>SUM('Príloha 2024'!K547)</f>
        <v>0</v>
      </c>
      <c r="L155" s="29">
        <f>SUM('Príloha 2024'!L547)</f>
        <v>0</v>
      </c>
      <c r="M155" s="429"/>
    </row>
    <row r="156" spans="1:13" x14ac:dyDescent="0.2">
      <c r="A156" s="10"/>
      <c r="B156" s="281">
        <v>630</v>
      </c>
      <c r="C156" s="281"/>
      <c r="D156" s="153" t="s">
        <v>723</v>
      </c>
      <c r="E156" s="282"/>
      <c r="F156" s="361">
        <f>SUM('Príloha 2024'!F550)</f>
        <v>1</v>
      </c>
      <c r="G156" s="361">
        <f>SUM('Príloha 2024'!G550)</f>
        <v>2</v>
      </c>
      <c r="H156" s="361">
        <f>SUM('Príloha 2024'!H550)</f>
        <v>2</v>
      </c>
      <c r="I156" s="361">
        <f>SUM('Príloha 2024'!I550)</f>
        <v>2</v>
      </c>
      <c r="J156" s="361">
        <f>SUM('Príloha 2024'!J550)</f>
        <v>2</v>
      </c>
      <c r="K156" s="361">
        <f>SUM('Príloha 2024'!K550)</f>
        <v>0</v>
      </c>
      <c r="L156" s="361">
        <f>SUM('Príloha 2024'!L550)</f>
        <v>0</v>
      </c>
    </row>
    <row r="157" spans="1:13" ht="12.75" x14ac:dyDescent="0.2">
      <c r="A157" s="10"/>
      <c r="B157" s="597"/>
      <c r="C157" s="598"/>
      <c r="D157" s="153" t="s">
        <v>711</v>
      </c>
      <c r="E157" s="278" t="s">
        <v>677</v>
      </c>
      <c r="F157" s="362">
        <f>SUM('Príloha 2024'!F552)</f>
        <v>0</v>
      </c>
      <c r="G157" s="362">
        <f>SUM('Príloha 2024'!G552)</f>
        <v>0.4</v>
      </c>
      <c r="H157" s="362">
        <f>SUM('Príloha 2024'!H552)</f>
        <v>0.4</v>
      </c>
      <c r="I157" s="362">
        <f>SUM('Príloha 2024'!I552)</f>
        <v>0.4</v>
      </c>
      <c r="J157" s="362">
        <f>SUM('Príloha 2024'!J552)</f>
        <v>0.4</v>
      </c>
      <c r="K157" s="362">
        <f>SUM('Príloha 2024'!K552)</f>
        <v>0</v>
      </c>
      <c r="L157" s="362">
        <f>SUM('Príloha 2024'!L552)</f>
        <v>0</v>
      </c>
    </row>
    <row r="158" spans="1:13" x14ac:dyDescent="0.2">
      <c r="A158" s="10"/>
      <c r="B158" s="36"/>
      <c r="C158" s="37"/>
      <c r="D158" s="37" t="s">
        <v>162</v>
      </c>
      <c r="E158" s="29"/>
      <c r="F158" s="29">
        <f>SUM('Príloha 2024'!F553)</f>
        <v>0</v>
      </c>
      <c r="G158" s="29">
        <f>SUM('Príloha 2024'!G553)</f>
        <v>0.4</v>
      </c>
      <c r="H158" s="29">
        <f>SUM('Príloha 2024'!H553)</f>
        <v>0.4</v>
      </c>
      <c r="I158" s="29">
        <f>SUM('Príloha 2024'!I553)</f>
        <v>0.4</v>
      </c>
      <c r="J158" s="29">
        <f>SUM('Príloha 2024'!J553)</f>
        <v>0.4</v>
      </c>
      <c r="K158" s="29">
        <f>SUM('Príloha 2024'!K553)</f>
        <v>0</v>
      </c>
      <c r="L158" s="29">
        <f>SUM('Príloha 2024'!L553)</f>
        <v>0</v>
      </c>
    </row>
    <row r="159" spans="1:13" x14ac:dyDescent="0.2">
      <c r="A159" s="10"/>
      <c r="B159" s="281"/>
      <c r="C159" s="509"/>
      <c r="D159" s="153" t="s">
        <v>1165</v>
      </c>
      <c r="E159" s="278" t="s">
        <v>1163</v>
      </c>
      <c r="F159" s="360">
        <f>SUM('Príloha 2024'!F554)</f>
        <v>0.5</v>
      </c>
      <c r="G159" s="360">
        <f>SUM('Príloha 2024'!G554)</f>
        <v>0</v>
      </c>
      <c r="H159" s="360">
        <f>SUM('Príloha 2024'!H554)</f>
        <v>0</v>
      </c>
      <c r="I159" s="360">
        <f>SUM('Príloha 2024'!I554)</f>
        <v>0</v>
      </c>
      <c r="J159" s="360">
        <f>SUM('Príloha 2024'!J554)</f>
        <v>0</v>
      </c>
      <c r="K159" s="360">
        <f>SUM('Príloha 2024'!K554)</f>
        <v>0</v>
      </c>
      <c r="L159" s="360">
        <f>SUM('Príloha 2024'!L554)</f>
        <v>0</v>
      </c>
    </row>
    <row r="160" spans="1:13" x14ac:dyDescent="0.2">
      <c r="A160" s="10"/>
      <c r="B160" s="402">
        <v>630</v>
      </c>
      <c r="C160" s="37"/>
      <c r="D160" s="37" t="s">
        <v>162</v>
      </c>
      <c r="E160" s="29"/>
      <c r="F160" s="29">
        <f>SUM('Príloha 2024'!F555)</f>
        <v>0.5</v>
      </c>
      <c r="G160" s="29">
        <f>SUM('Príloha 2024'!G555)</f>
        <v>0</v>
      </c>
      <c r="H160" s="29">
        <f>SUM('Príloha 2024'!H555)</f>
        <v>0</v>
      </c>
      <c r="I160" s="29">
        <f>SUM('Príloha 2024'!I555)</f>
        <v>0</v>
      </c>
      <c r="J160" s="29">
        <f>SUM('Príloha 2024'!J555)</f>
        <v>0</v>
      </c>
      <c r="K160" s="29">
        <f>SUM('Príloha 2024'!K555)</f>
        <v>0</v>
      </c>
      <c r="L160" s="29">
        <f>SUM('Príloha 2024'!L555)</f>
        <v>0</v>
      </c>
      <c r="M160" s="429"/>
    </row>
    <row r="161" spans="1:13" s="1" customFormat="1" x14ac:dyDescent="0.2">
      <c r="A161" s="8"/>
      <c r="B161" s="34"/>
      <c r="C161" s="34"/>
      <c r="D161" s="34" t="s">
        <v>336</v>
      </c>
      <c r="E161" s="279" t="s">
        <v>683</v>
      </c>
      <c r="F161" s="359">
        <f>SUM('Príloha 2024'!F556)</f>
        <v>250.7</v>
      </c>
      <c r="G161" s="359">
        <f>SUM('Príloha 2024'!G556)</f>
        <v>292.20000000000005</v>
      </c>
      <c r="H161" s="359">
        <f>SUM('Príloha 2024'!H556)</f>
        <v>270.3</v>
      </c>
      <c r="I161" s="359">
        <f>SUM('Príloha 2024'!I556)</f>
        <v>272.3</v>
      </c>
      <c r="J161" s="359">
        <f>SUM('Príloha 2024'!J556)</f>
        <v>232.8</v>
      </c>
      <c r="K161" s="359">
        <f>SUM('Príloha 2024'!K556)</f>
        <v>293.79999999999995</v>
      </c>
      <c r="L161" s="359">
        <f>SUM('Príloha 2024'!L556)</f>
        <v>321.89999999999998</v>
      </c>
      <c r="M161" s="429"/>
    </row>
    <row r="162" spans="1:13" x14ac:dyDescent="0.2">
      <c r="A162" s="10"/>
      <c r="B162" s="36">
        <v>630</v>
      </c>
      <c r="C162" s="36"/>
      <c r="D162" s="100" t="s">
        <v>1190</v>
      </c>
      <c r="E162" s="147"/>
      <c r="F162" s="357">
        <f>SUM('Príloha 2024'!F558)</f>
        <v>74</v>
      </c>
      <c r="G162" s="357">
        <f>SUM('Príloha 2024'!G558)</f>
        <v>61.7</v>
      </c>
      <c r="H162" s="357">
        <f>SUM('Príloha 2024'!H558)</f>
        <v>52.7</v>
      </c>
      <c r="I162" s="357">
        <f>SUM('Príloha 2024'!I558)</f>
        <v>52.7</v>
      </c>
      <c r="J162" s="357">
        <f>SUM('Príloha 2024'!J558)</f>
        <v>46.2</v>
      </c>
      <c r="K162" s="357">
        <f>SUM('Príloha 2024'!K558)</f>
        <v>80.7</v>
      </c>
      <c r="L162" s="357">
        <f>SUM('Príloha 2024'!L558)</f>
        <v>81.300000000000011</v>
      </c>
      <c r="M162" s="429" t="s">
        <v>1338</v>
      </c>
    </row>
    <row r="163" spans="1:13" x14ac:dyDescent="0.2">
      <c r="A163" s="10"/>
      <c r="B163" s="402"/>
      <c r="C163" s="402"/>
      <c r="D163" s="100" t="s">
        <v>1195</v>
      </c>
      <c r="E163" s="147"/>
      <c r="F163" s="357">
        <f>SUM('Príloha 2024'!F572)</f>
        <v>24.6</v>
      </c>
      <c r="G163" s="357">
        <f>SUM('Príloha 2024'!G572)</f>
        <v>52.8</v>
      </c>
      <c r="H163" s="357">
        <f>SUM('Príloha 2024'!H572)</f>
        <v>51.3</v>
      </c>
      <c r="I163" s="357">
        <f>SUM('Príloha 2024'!I572)</f>
        <v>53.3</v>
      </c>
      <c r="J163" s="357">
        <f>SUM('Príloha 2024'!J572)</f>
        <v>50</v>
      </c>
      <c r="K163" s="357">
        <f>SUM('Príloha 2024'!K572)</f>
        <v>53</v>
      </c>
      <c r="L163" s="357">
        <f>SUM('Príloha 2024'!L572)</f>
        <v>55.5</v>
      </c>
      <c r="M163" s="429" t="s">
        <v>1338</v>
      </c>
    </row>
    <row r="164" spans="1:13" x14ac:dyDescent="0.2">
      <c r="A164" s="10"/>
      <c r="B164" s="36"/>
      <c r="C164" s="36"/>
      <c r="D164" s="100" t="s">
        <v>724</v>
      </c>
      <c r="E164" s="147" t="str">
        <f>'Príloha 2024'!E583</f>
        <v>08.2</v>
      </c>
      <c r="F164" s="357">
        <f>SUM('Príloha 2024'!F584)</f>
        <v>1.7000000000000002</v>
      </c>
      <c r="G164" s="357">
        <f>SUM('Príloha 2024'!G584)</f>
        <v>8.9999999999999982</v>
      </c>
      <c r="H164" s="357">
        <f>SUM('Príloha 2024'!H584)</f>
        <v>10.999999999999998</v>
      </c>
      <c r="I164" s="357">
        <f>SUM('Príloha 2024'!I584)</f>
        <v>10.999999999999998</v>
      </c>
      <c r="J164" s="357">
        <f>SUM('Príloha 2024'!J584)</f>
        <v>3.3000000000000003</v>
      </c>
      <c r="K164" s="357">
        <f>SUM('Príloha 2024'!K584)</f>
        <v>10.999999999999998</v>
      </c>
      <c r="L164" s="357">
        <f>SUM('Príloha 2024'!L584)</f>
        <v>10.999999999999998</v>
      </c>
      <c r="M164" s="429"/>
    </row>
    <row r="165" spans="1:13" s="1" customFormat="1" x14ac:dyDescent="0.2">
      <c r="A165" s="9"/>
      <c r="B165" s="36">
        <v>630</v>
      </c>
      <c r="C165" s="36"/>
      <c r="D165" s="37" t="s">
        <v>162</v>
      </c>
      <c r="E165" s="50"/>
      <c r="F165" s="403">
        <f>SUM('Príloha 2024'!F585)</f>
        <v>1.7000000000000002</v>
      </c>
      <c r="G165" s="403">
        <f>SUM('Príloha 2024'!G585)</f>
        <v>8.9999999999999982</v>
      </c>
      <c r="H165" s="403">
        <f>SUM('Príloha 2024'!H585)</f>
        <v>10.999999999999998</v>
      </c>
      <c r="I165" s="403">
        <f>SUM('Príloha 2024'!I585)</f>
        <v>10.999999999999998</v>
      </c>
      <c r="J165" s="403">
        <f>SUM('Príloha 2024'!J585)</f>
        <v>3.3000000000000003</v>
      </c>
      <c r="K165" s="403">
        <f>SUM('Príloha 2024'!K585)</f>
        <v>10.999999999999998</v>
      </c>
      <c r="L165" s="403">
        <f>SUM('Príloha 2024'!L585)</f>
        <v>10.999999999999998</v>
      </c>
      <c r="M165" s="429" t="s">
        <v>1338</v>
      </c>
    </row>
    <row r="166" spans="1:13" s="1" customFormat="1" x14ac:dyDescent="0.2">
      <c r="A166" s="9"/>
      <c r="B166" s="36"/>
      <c r="C166" s="36"/>
      <c r="D166" s="100" t="s">
        <v>187</v>
      </c>
      <c r="E166" s="147" t="str">
        <f>'Príloha 2024'!E593</f>
        <v>08.2.0</v>
      </c>
      <c r="F166" s="357">
        <f>SUM('Príloha 2024'!F593)</f>
        <v>150.39999999999998</v>
      </c>
      <c r="G166" s="357">
        <f>SUM('Príloha 2024'!G593)</f>
        <v>168.70000000000002</v>
      </c>
      <c r="H166" s="357">
        <f>SUM('Príloha 2024'!H593)</f>
        <v>155.30000000000001</v>
      </c>
      <c r="I166" s="357">
        <f>SUM('Príloha 2024'!I593)</f>
        <v>155.30000000000001</v>
      </c>
      <c r="J166" s="357">
        <f>SUM('Príloha 2024'!J593)</f>
        <v>133.30000000000001</v>
      </c>
      <c r="K166" s="357">
        <f>SUM('Príloha 2024'!K593)</f>
        <v>149.1</v>
      </c>
      <c r="L166" s="357">
        <f>SUM('Príloha 2024'!L593)</f>
        <v>174.1</v>
      </c>
    </row>
    <row r="167" spans="1:13" x14ac:dyDescent="0.2">
      <c r="A167" s="10"/>
      <c r="B167" s="36">
        <v>610</v>
      </c>
      <c r="C167" s="37"/>
      <c r="D167" s="37" t="s">
        <v>820</v>
      </c>
      <c r="E167" s="50"/>
      <c r="F167" s="403">
        <f>SUM('Príloha 2024'!F594)</f>
        <v>47.3</v>
      </c>
      <c r="G167" s="403">
        <f>SUM('Príloha 2024'!G594)</f>
        <v>56.5</v>
      </c>
      <c r="H167" s="403">
        <f>SUM('Príloha 2024'!H594)</f>
        <v>38</v>
      </c>
      <c r="I167" s="403">
        <f>SUM('Príloha 2024'!I594)</f>
        <v>38</v>
      </c>
      <c r="J167" s="403">
        <f>SUM('Príloha 2024'!J594)</f>
        <v>41</v>
      </c>
      <c r="K167" s="403">
        <f>SUM('Príloha 2024'!K594)</f>
        <v>40</v>
      </c>
      <c r="L167" s="403">
        <f>SUM('Príloha 2024'!L594)</f>
        <v>43</v>
      </c>
      <c r="M167" s="429" t="s">
        <v>1338</v>
      </c>
    </row>
    <row r="168" spans="1:13" x14ac:dyDescent="0.2">
      <c r="A168" s="10"/>
      <c r="B168" s="36">
        <v>620</v>
      </c>
      <c r="C168" s="37"/>
      <c r="D168" s="37" t="s">
        <v>279</v>
      </c>
      <c r="E168" s="50"/>
      <c r="F168" s="403">
        <f>SUM('Príloha 2024'!F595)</f>
        <v>18.899999999999999</v>
      </c>
      <c r="G168" s="403">
        <f>SUM('Príloha 2024'!G595)</f>
        <v>20</v>
      </c>
      <c r="H168" s="403">
        <f>SUM('Príloha 2024'!H595)</f>
        <v>13.5</v>
      </c>
      <c r="I168" s="403">
        <f>SUM('Príloha 2024'!I595)</f>
        <v>13.5</v>
      </c>
      <c r="J168" s="403">
        <f>SUM('Príloha 2024'!J595)</f>
        <v>16</v>
      </c>
      <c r="K168" s="403">
        <f>SUM('Príloha 2024'!K595)</f>
        <v>14</v>
      </c>
      <c r="L168" s="403">
        <f>SUM('Príloha 2024'!L595)</f>
        <v>16</v>
      </c>
      <c r="M168" s="429" t="s">
        <v>1338</v>
      </c>
    </row>
    <row r="169" spans="1:13" s="1" customFormat="1" x14ac:dyDescent="0.2">
      <c r="A169" s="9"/>
      <c r="B169" s="36">
        <v>630</v>
      </c>
      <c r="C169" s="36"/>
      <c r="D169" s="37" t="s">
        <v>162</v>
      </c>
      <c r="E169" s="50"/>
      <c r="F169" s="403">
        <f>SUM('Príloha 2024'!F596)</f>
        <v>84.2</v>
      </c>
      <c r="G169" s="403">
        <f>SUM('Príloha 2024'!G596)</f>
        <v>92.200000000000017</v>
      </c>
      <c r="H169" s="403">
        <f>SUM('Príloha 2024'!H596)</f>
        <v>103.8</v>
      </c>
      <c r="I169" s="403">
        <f>SUM('Príloha 2024'!I596)</f>
        <v>103.8</v>
      </c>
      <c r="J169" s="403">
        <f>SUM('Príloha 2024'!J596)</f>
        <v>76.3</v>
      </c>
      <c r="K169" s="403">
        <f>SUM('Príloha 2024'!K596)</f>
        <v>95.1</v>
      </c>
      <c r="L169" s="403">
        <f>SUM('Príloha 2024'!L596)</f>
        <v>115.1</v>
      </c>
      <c r="M169" s="429" t="s">
        <v>1338</v>
      </c>
    </row>
    <row r="170" spans="1:13" s="1" customFormat="1" x14ac:dyDescent="0.2">
      <c r="A170" s="8"/>
      <c r="B170" s="271"/>
      <c r="C170" s="273"/>
      <c r="D170" s="34" t="s">
        <v>177</v>
      </c>
      <c r="E170" s="40" t="str">
        <f>'Príloha 2024'!E644</f>
        <v>08.4.0</v>
      </c>
      <c r="F170" s="359">
        <f>SUM('Príloha 2024'!F644)</f>
        <v>16.2</v>
      </c>
      <c r="G170" s="359">
        <f>SUM('Príloha 2024'!G644)</f>
        <v>27.999999999999996</v>
      </c>
      <c r="H170" s="359">
        <f>SUM('Príloha 2024'!H644)</f>
        <v>16.099999999999998</v>
      </c>
      <c r="I170" s="359">
        <f>SUM('Príloha 2024'!I644)</f>
        <v>16.099999999999998</v>
      </c>
      <c r="J170" s="359">
        <f>SUM('Príloha 2024'!J644)</f>
        <v>18.099999999999998</v>
      </c>
      <c r="K170" s="359">
        <f>SUM('Príloha 2024'!K644)</f>
        <v>15.1</v>
      </c>
      <c r="L170" s="359">
        <f>SUM('Príloha 2024'!L644)</f>
        <v>15.1</v>
      </c>
      <c r="M170" s="429"/>
    </row>
    <row r="171" spans="1:13" x14ac:dyDescent="0.2">
      <c r="A171" s="10"/>
      <c r="B171" s="36">
        <v>630</v>
      </c>
      <c r="C171" s="37"/>
      <c r="D171" s="37" t="s">
        <v>162</v>
      </c>
      <c r="E171" s="50"/>
      <c r="F171" s="403">
        <f>SUM('Príloha 2024'!F645:F655)</f>
        <v>16.2</v>
      </c>
      <c r="G171" s="403">
        <f>SUM('Príloha 2024'!G645:G655)</f>
        <v>27.999999999999996</v>
      </c>
      <c r="H171" s="403">
        <f>SUM('Príloha 2024'!H645:H655)</f>
        <v>16.099999999999998</v>
      </c>
      <c r="I171" s="403">
        <f>SUM('Príloha 2024'!I645:I655)</f>
        <v>16.099999999999998</v>
      </c>
      <c r="J171" s="403">
        <f>SUM('Príloha 2024'!J645:J655)</f>
        <v>18.099999999999998</v>
      </c>
      <c r="K171" s="403">
        <f>SUM('Príloha 2024'!K645:K655)</f>
        <v>15.1</v>
      </c>
      <c r="L171" s="403">
        <f>SUM('Príloha 2024'!L645:L655)</f>
        <v>15.1</v>
      </c>
      <c r="M171" s="429" t="s">
        <v>1338</v>
      </c>
    </row>
    <row r="172" spans="1:13" x14ac:dyDescent="0.2">
      <c r="A172" s="10"/>
      <c r="B172" s="36"/>
      <c r="C172" s="37">
        <v>642001</v>
      </c>
      <c r="D172" s="37" t="s">
        <v>821</v>
      </c>
      <c r="E172" s="50"/>
      <c r="F172" s="403">
        <f>SUM('Príloha 2024'!F656)</f>
        <v>0</v>
      </c>
      <c r="G172" s="403">
        <f>SUM('Príloha 2024'!G656)</f>
        <v>0</v>
      </c>
      <c r="H172" s="403">
        <f>SUM('Príloha 2024'!H656)</f>
        <v>0</v>
      </c>
      <c r="I172" s="403">
        <f>SUM('Príloha 2024'!I656)</f>
        <v>0</v>
      </c>
      <c r="J172" s="403">
        <f>SUM('Príloha 2024'!J656)</f>
        <v>0</v>
      </c>
      <c r="K172" s="403">
        <f>SUM('Príloha 2024'!K656)</f>
        <v>0</v>
      </c>
      <c r="L172" s="403">
        <f>SUM('Príloha 2024'!L656)</f>
        <v>0</v>
      </c>
    </row>
    <row r="173" spans="1:13" s="1" customFormat="1" x14ac:dyDescent="0.2">
      <c r="A173" s="8"/>
      <c r="B173" s="34"/>
      <c r="C173" s="34"/>
      <c r="D173" s="34" t="s">
        <v>201</v>
      </c>
      <c r="E173" s="279" t="s">
        <v>725</v>
      </c>
      <c r="F173" s="359">
        <f>SUM('Príloha 2024'!F657)</f>
        <v>577.9</v>
      </c>
      <c r="G173" s="359">
        <f>SUM('Príloha 2024'!G657)</f>
        <v>304.5</v>
      </c>
      <c r="H173" s="359">
        <f>SUM('Príloha 2024'!H657)</f>
        <v>520.9</v>
      </c>
      <c r="I173" s="359">
        <f>SUM('Príloha 2024'!I657)</f>
        <v>520.9</v>
      </c>
      <c r="J173" s="359">
        <f>SUM('Príloha 2024'!J657)</f>
        <v>511.8</v>
      </c>
      <c r="K173" s="359">
        <f>SUM('Príloha 2024'!K657)</f>
        <v>364.90000000000003</v>
      </c>
      <c r="L173" s="359">
        <f>SUM('Príloha 2024'!L657)</f>
        <v>253.60000000000002</v>
      </c>
    </row>
    <row r="174" spans="1:13" s="400" customFormat="1" x14ac:dyDescent="0.2">
      <c r="A174" s="8"/>
      <c r="B174" s="45"/>
      <c r="C174" s="36"/>
      <c r="D174" s="100" t="s">
        <v>1222</v>
      </c>
      <c r="E174" s="413" t="s">
        <v>862</v>
      </c>
      <c r="F174" s="357">
        <f>SUM('Príloha 2024'!F658)</f>
        <v>147.30000000000001</v>
      </c>
      <c r="G174" s="357">
        <f>SUM('Príloha 2024'!G658)</f>
        <v>120.1</v>
      </c>
      <c r="H174" s="357">
        <f>SUM('Príloha 2024'!H658)</f>
        <v>119.5</v>
      </c>
      <c r="I174" s="357">
        <f>SUM('Príloha 2024'!I658)</f>
        <v>119.5</v>
      </c>
      <c r="J174" s="357">
        <f>SUM('Príloha 2024'!J658)</f>
        <v>119.1</v>
      </c>
      <c r="K174" s="357">
        <f>SUM('Príloha 2024'!K658)</f>
        <v>121.4</v>
      </c>
      <c r="L174" s="357">
        <f>SUM('Príloha 2024'!L658)</f>
        <v>121.4</v>
      </c>
    </row>
    <row r="175" spans="1:13" s="400" customFormat="1" x14ac:dyDescent="0.2">
      <c r="A175" s="8"/>
      <c r="B175" s="45"/>
      <c r="C175" s="404">
        <v>642</v>
      </c>
      <c r="D175" s="404" t="s">
        <v>1223</v>
      </c>
      <c r="E175" s="413"/>
      <c r="F175" s="403">
        <f>SUM('Príloha 2024'!F659)</f>
        <v>87.8</v>
      </c>
      <c r="G175" s="403">
        <f>SUM('Príloha 2024'!G659)</f>
        <v>120.1</v>
      </c>
      <c r="H175" s="403">
        <f>SUM('Príloha 2024'!H659)</f>
        <v>119.5</v>
      </c>
      <c r="I175" s="403">
        <f>SUM('Príloha 2024'!I659)</f>
        <v>119.5</v>
      </c>
      <c r="J175" s="403">
        <f>SUM('Príloha 2024'!J659)</f>
        <v>119.1</v>
      </c>
      <c r="K175" s="403">
        <f>SUM('Príloha 2024'!K659)</f>
        <v>121.4</v>
      </c>
      <c r="L175" s="403">
        <f>SUM('Príloha 2024'!L659)</f>
        <v>121.4</v>
      </c>
      <c r="M175" s="429" t="s">
        <v>1338</v>
      </c>
    </row>
    <row r="176" spans="1:13" s="400" customFormat="1" x14ac:dyDescent="0.2">
      <c r="A176" s="8"/>
      <c r="B176" s="45"/>
      <c r="C176" s="402"/>
      <c r="D176" s="100" t="s">
        <v>1038</v>
      </c>
      <c r="E176" s="479" t="s">
        <v>1036</v>
      </c>
      <c r="F176" s="357">
        <f>SUM('Príloha 2024'!F660)</f>
        <v>59.5</v>
      </c>
      <c r="G176" s="357">
        <f>SUM('Príloha 2024'!G660)</f>
        <v>33.6</v>
      </c>
      <c r="H176" s="357">
        <f>SUM('Príloha 2024'!H660)</f>
        <v>0</v>
      </c>
      <c r="I176" s="357">
        <f>SUM('Príloha 2024'!I660)</f>
        <v>0</v>
      </c>
      <c r="J176" s="357">
        <f>SUM('Príloha 2024'!J660)</f>
        <v>0</v>
      </c>
      <c r="K176" s="357">
        <f>SUM('Príloha 2024'!K660)</f>
        <v>0</v>
      </c>
      <c r="L176" s="357">
        <f>SUM('Príloha 2024'!L660)</f>
        <v>0</v>
      </c>
      <c r="M176" s="429"/>
    </row>
    <row r="177" spans="1:13" s="400" customFormat="1" x14ac:dyDescent="0.2">
      <c r="A177" s="8"/>
      <c r="B177" s="45"/>
      <c r="C177" s="404">
        <v>610</v>
      </c>
      <c r="D177" s="404" t="s">
        <v>280</v>
      </c>
      <c r="E177" s="413"/>
      <c r="F177" s="403">
        <f>SUM('Príloha 2024'!F661)</f>
        <v>38</v>
      </c>
      <c r="G177" s="403">
        <f>SUM('Príloha 2024'!G661)</f>
        <v>22.7</v>
      </c>
      <c r="H177" s="403">
        <f>SUM('Príloha 2024'!H661)</f>
        <v>0</v>
      </c>
      <c r="I177" s="403">
        <f>SUM('Príloha 2024'!I661)</f>
        <v>0</v>
      </c>
      <c r="J177" s="403">
        <f>SUM('Príloha 2024'!J661)</f>
        <v>0</v>
      </c>
      <c r="K177" s="403">
        <f>SUM('Príloha 2024'!K661)</f>
        <v>0</v>
      </c>
      <c r="L177" s="403">
        <f>SUM('Príloha 2024'!L661)</f>
        <v>0</v>
      </c>
      <c r="M177" s="429"/>
    </row>
    <row r="178" spans="1:13" s="400" customFormat="1" x14ac:dyDescent="0.2">
      <c r="A178" s="8"/>
      <c r="B178" s="45"/>
      <c r="C178" s="404">
        <v>620</v>
      </c>
      <c r="D178" s="404" t="s">
        <v>279</v>
      </c>
      <c r="E178" s="413"/>
      <c r="F178" s="403">
        <f>SUM('Príloha 2024'!F662)</f>
        <v>13.6</v>
      </c>
      <c r="G178" s="403">
        <f>SUM('Príloha 2024'!G662)</f>
        <v>8.5</v>
      </c>
      <c r="H178" s="403">
        <f>SUM('Príloha 2024'!H662)</f>
        <v>0</v>
      </c>
      <c r="I178" s="403">
        <f>SUM('Príloha 2024'!I662)</f>
        <v>0</v>
      </c>
      <c r="J178" s="403">
        <f>SUM('Príloha 2024'!J662)</f>
        <v>0</v>
      </c>
      <c r="K178" s="403">
        <f>SUM('Príloha 2024'!K662)</f>
        <v>0</v>
      </c>
      <c r="L178" s="403">
        <f>SUM('Príloha 2024'!L662)</f>
        <v>0</v>
      </c>
      <c r="M178" s="429"/>
    </row>
    <row r="179" spans="1:13" s="409" customFormat="1" x14ac:dyDescent="0.2">
      <c r="A179" s="366"/>
      <c r="B179" s="45"/>
      <c r="C179" s="404">
        <v>630</v>
      </c>
      <c r="D179" s="404" t="s">
        <v>162</v>
      </c>
      <c r="E179" s="413"/>
      <c r="F179" s="403">
        <f>SUM('Príloha 2024'!F663)</f>
        <v>7.9</v>
      </c>
      <c r="G179" s="403">
        <f>SUM('Príloha 2024'!G663)</f>
        <v>2.4</v>
      </c>
      <c r="H179" s="403">
        <f>SUM('Príloha 2024'!H663)</f>
        <v>0</v>
      </c>
      <c r="I179" s="403">
        <f>SUM('Príloha 2024'!I663)</f>
        <v>0</v>
      </c>
      <c r="J179" s="403">
        <f>SUM('Príloha 2024'!J663)</f>
        <v>0</v>
      </c>
      <c r="K179" s="403">
        <f>SUM('Príloha 2024'!K663)</f>
        <v>0</v>
      </c>
      <c r="L179" s="403">
        <f>SUM('Príloha 2024'!L663)</f>
        <v>0</v>
      </c>
    </row>
    <row r="180" spans="1:13" s="400" customFormat="1" x14ac:dyDescent="0.2">
      <c r="A180" s="8"/>
      <c r="B180" s="438"/>
      <c r="C180" s="100"/>
      <c r="D180" s="100" t="s">
        <v>1123</v>
      </c>
      <c r="E180" s="413"/>
      <c r="F180" s="357">
        <f>SUM('Príloha 2024'!F665)</f>
        <v>62.9</v>
      </c>
      <c r="G180" s="357">
        <f>SUM('Príloha 2024'!G665)</f>
        <v>0</v>
      </c>
      <c r="H180" s="357">
        <f>SUM('Príloha 2024'!H665)</f>
        <v>0</v>
      </c>
      <c r="I180" s="357">
        <f>SUM('Príloha 2024'!I665)</f>
        <v>0</v>
      </c>
      <c r="J180" s="357">
        <f>SUM('Príloha 2024'!J665)</f>
        <v>0</v>
      </c>
      <c r="K180" s="357">
        <f>SUM('Príloha 2024'!K665)</f>
        <v>0</v>
      </c>
      <c r="L180" s="357">
        <f>SUM('Príloha 2024'!L665)</f>
        <v>0</v>
      </c>
      <c r="M180" s="429"/>
    </row>
    <row r="181" spans="1:13" x14ac:dyDescent="0.2">
      <c r="A181" s="10"/>
      <c r="B181" s="45"/>
      <c r="C181" s="404">
        <v>630</v>
      </c>
      <c r="D181" s="404" t="s">
        <v>1129</v>
      </c>
      <c r="E181" s="413"/>
      <c r="F181" s="403">
        <f>SUM('Príloha 2024'!F666)</f>
        <v>0</v>
      </c>
      <c r="G181" s="403">
        <f>SUM('Príloha 2024'!G666)</f>
        <v>0</v>
      </c>
      <c r="H181" s="403">
        <f>SUM('Príloha 2024'!H666)</f>
        <v>0</v>
      </c>
      <c r="I181" s="403">
        <f>SUM('Príloha 2024'!I666)</f>
        <v>0</v>
      </c>
      <c r="J181" s="403">
        <f>SUM('Príloha 2024'!J666)</f>
        <v>0</v>
      </c>
      <c r="K181" s="403">
        <f>SUM('Príloha 2024'!K666)</f>
        <v>0</v>
      </c>
      <c r="L181" s="403">
        <f>SUM('Príloha 2024'!L666)</f>
        <v>0</v>
      </c>
      <c r="M181" s="428"/>
    </row>
    <row r="182" spans="1:13" x14ac:dyDescent="0.2">
      <c r="A182" s="10"/>
      <c r="B182" s="36"/>
      <c r="C182" s="37">
        <v>630</v>
      </c>
      <c r="D182" s="37" t="s">
        <v>822</v>
      </c>
      <c r="E182" s="50"/>
      <c r="F182" s="403">
        <f>SUM('Príloha 2024'!F667)</f>
        <v>0.6</v>
      </c>
      <c r="G182" s="403">
        <f>SUM('Príloha 2024'!G667)</f>
        <v>0</v>
      </c>
      <c r="H182" s="403">
        <f>SUM('Príloha 2024'!H667)</f>
        <v>0</v>
      </c>
      <c r="I182" s="403">
        <f>SUM('Príloha 2024'!I667)</f>
        <v>0</v>
      </c>
      <c r="J182" s="403">
        <f>SUM('Príloha 2024'!J667)</f>
        <v>0</v>
      </c>
      <c r="K182" s="403">
        <f>SUM('Príloha 2024'!K667)</f>
        <v>0</v>
      </c>
      <c r="L182" s="403">
        <f>SUM('Príloha 2024'!L667)</f>
        <v>0</v>
      </c>
    </row>
    <row r="183" spans="1:13" x14ac:dyDescent="0.2">
      <c r="A183" s="10"/>
      <c r="B183" s="402"/>
      <c r="C183" s="37">
        <v>630</v>
      </c>
      <c r="D183" s="37" t="s">
        <v>906</v>
      </c>
      <c r="E183" s="403"/>
      <c r="F183" s="403">
        <f>SUM('Príloha 2024'!F668)</f>
        <v>62.3</v>
      </c>
      <c r="G183" s="403">
        <f>SUM('Príloha 2024'!G668)</f>
        <v>0</v>
      </c>
      <c r="H183" s="403">
        <f>SUM('Príloha 2024'!H668)</f>
        <v>0</v>
      </c>
      <c r="I183" s="403">
        <f>SUM('Príloha 2024'!I668)</f>
        <v>0</v>
      </c>
      <c r="J183" s="403">
        <f>SUM('Príloha 2024'!J668)</f>
        <v>0</v>
      </c>
      <c r="K183" s="403">
        <f>SUM('Príloha 2024'!K668)</f>
        <v>0</v>
      </c>
      <c r="L183" s="403">
        <f>SUM('Príloha 2024'!L668)</f>
        <v>0</v>
      </c>
    </row>
    <row r="184" spans="1:13" x14ac:dyDescent="0.2">
      <c r="A184" s="10"/>
      <c r="B184" s="402"/>
      <c r="C184" s="37"/>
      <c r="D184" s="100" t="s">
        <v>1125</v>
      </c>
      <c r="E184" s="403"/>
      <c r="F184" s="357">
        <f>SUM('Príloha 2024'!F669)</f>
        <v>47.1</v>
      </c>
      <c r="G184" s="357">
        <f>SUM('Príloha 2024'!G669)</f>
        <v>0</v>
      </c>
      <c r="H184" s="357">
        <f>SUM('Príloha 2024'!H669)</f>
        <v>0</v>
      </c>
      <c r="I184" s="357">
        <f>SUM('Príloha 2024'!I669)</f>
        <v>0</v>
      </c>
      <c r="J184" s="357">
        <f>SUM('Príloha 2024'!J669)</f>
        <v>0</v>
      </c>
      <c r="K184" s="357">
        <f>SUM('Príloha 2024'!K669)</f>
        <v>0</v>
      </c>
      <c r="L184" s="357">
        <f>SUM('Príloha 2024'!L669)</f>
        <v>0</v>
      </c>
    </row>
    <row r="185" spans="1:13" x14ac:dyDescent="0.2">
      <c r="A185" s="10"/>
      <c r="B185" s="402"/>
      <c r="C185" s="37">
        <v>630</v>
      </c>
      <c r="D185" s="37" t="s">
        <v>1130</v>
      </c>
      <c r="E185" s="403"/>
      <c r="F185" s="403">
        <f>SUM('Príloha 2024'!F670)</f>
        <v>0</v>
      </c>
      <c r="G185" s="403">
        <f>SUM('Príloha 2024'!G670)</f>
        <v>0</v>
      </c>
      <c r="H185" s="403">
        <f>SUM('Príloha 2024'!H670)</f>
        <v>0</v>
      </c>
      <c r="I185" s="403">
        <f>SUM('Príloha 2024'!I670)</f>
        <v>0</v>
      </c>
      <c r="J185" s="403">
        <f>SUM('Príloha 2024'!J670)</f>
        <v>0</v>
      </c>
      <c r="K185" s="403">
        <f>SUM('Príloha 2024'!K670)</f>
        <v>0</v>
      </c>
      <c r="L185" s="403">
        <f>SUM('Príloha 2024'!L670)</f>
        <v>0</v>
      </c>
      <c r="M185" s="428"/>
    </row>
    <row r="186" spans="1:13" x14ac:dyDescent="0.2">
      <c r="A186" s="10"/>
      <c r="B186" s="402"/>
      <c r="C186" s="37">
        <v>637012</v>
      </c>
      <c r="D186" s="37" t="s">
        <v>1027</v>
      </c>
      <c r="E186" s="403"/>
      <c r="F186" s="403">
        <f>SUM('Príloha 2024'!F671)</f>
        <v>0</v>
      </c>
      <c r="G186" s="403">
        <f>SUM('Príloha 2024'!G671)</f>
        <v>0</v>
      </c>
      <c r="H186" s="403">
        <f>SUM('Príloha 2024'!H671)</f>
        <v>0</v>
      </c>
      <c r="I186" s="403">
        <f>SUM('Príloha 2024'!I671)</f>
        <v>0</v>
      </c>
      <c r="J186" s="403">
        <f>SUM('Príloha 2024'!J671)</f>
        <v>0</v>
      </c>
      <c r="K186" s="403">
        <f>SUM('Príloha 2024'!K671)</f>
        <v>0</v>
      </c>
      <c r="L186" s="403">
        <f>SUM('Príloha 2024'!L671)</f>
        <v>0</v>
      </c>
    </row>
    <row r="187" spans="1:13" x14ac:dyDescent="0.2">
      <c r="A187" s="10"/>
      <c r="B187" s="402"/>
      <c r="C187" s="37"/>
      <c r="D187" s="37" t="s">
        <v>1286</v>
      </c>
      <c r="E187" s="403"/>
      <c r="F187" s="403">
        <f>SUM('Príloha 2024'!F672)</f>
        <v>47.1</v>
      </c>
      <c r="G187" s="403">
        <f>SUM('Príloha 2024'!G672)</f>
        <v>0</v>
      </c>
      <c r="H187" s="403">
        <f>SUM('Príloha 2024'!H672)</f>
        <v>0</v>
      </c>
      <c r="I187" s="403">
        <f>SUM('Príloha 2024'!I672)</f>
        <v>0</v>
      </c>
      <c r="J187" s="403">
        <f>SUM('Príloha 2024'!J672)</f>
        <v>0</v>
      </c>
      <c r="K187" s="403">
        <f>SUM('Príloha 2024'!K672)</f>
        <v>0</v>
      </c>
      <c r="L187" s="403">
        <f>SUM('Príloha 2024'!L672)</f>
        <v>0</v>
      </c>
    </row>
    <row r="188" spans="1:13" x14ac:dyDescent="0.2">
      <c r="A188" s="10"/>
      <c r="B188" s="100"/>
      <c r="C188" s="100"/>
      <c r="D188" s="100" t="s">
        <v>720</v>
      </c>
      <c r="E188" s="147" t="s">
        <v>722</v>
      </c>
      <c r="F188" s="357">
        <f>SUM('Príloha 2024'!F673)</f>
        <v>0</v>
      </c>
      <c r="G188" s="357">
        <f>SUM('Príloha 2024'!G673)</f>
        <v>0</v>
      </c>
      <c r="H188" s="357">
        <f>SUM('Príloha 2024'!H673)</f>
        <v>0</v>
      </c>
      <c r="I188" s="357">
        <f>SUM('Príloha 2024'!I673)</f>
        <v>0</v>
      </c>
      <c r="J188" s="357">
        <f>SUM('Príloha 2024'!J673)</f>
        <v>0</v>
      </c>
      <c r="K188" s="357">
        <f>SUM('Príloha 2024'!K673)</f>
        <v>0</v>
      </c>
      <c r="L188" s="357">
        <f>SUM('Príloha 2024'!L673)</f>
        <v>0</v>
      </c>
    </row>
    <row r="189" spans="1:13" x14ac:dyDescent="0.2">
      <c r="A189" s="10"/>
      <c r="B189" s="100"/>
      <c r="C189" s="404">
        <v>610</v>
      </c>
      <c r="D189" s="84" t="s">
        <v>721</v>
      </c>
      <c r="E189" s="147"/>
      <c r="F189" s="403">
        <f>SUM('Príloha 2024'!F674)</f>
        <v>0</v>
      </c>
      <c r="G189" s="403">
        <f>SUM('Príloha 2024'!G674)</f>
        <v>0</v>
      </c>
      <c r="H189" s="403">
        <f>SUM('Príloha 2024'!H674)</f>
        <v>0</v>
      </c>
      <c r="I189" s="403">
        <f>SUM('Príloha 2024'!I674)</f>
        <v>0</v>
      </c>
      <c r="J189" s="403">
        <f>SUM('Príloha 2024'!J674)</f>
        <v>0</v>
      </c>
      <c r="K189" s="403">
        <f>SUM('Príloha 2024'!K674)</f>
        <v>0</v>
      </c>
      <c r="L189" s="403">
        <f>SUM('Príloha 2024'!L674)</f>
        <v>0</v>
      </c>
      <c r="M189" s="428"/>
    </row>
    <row r="190" spans="1:13" x14ac:dyDescent="0.2">
      <c r="A190" s="10"/>
      <c r="B190" s="100"/>
      <c r="C190" s="404">
        <v>620</v>
      </c>
      <c r="D190" s="84" t="s">
        <v>279</v>
      </c>
      <c r="E190" s="147"/>
      <c r="F190" s="403">
        <f>SUM('Príloha 2024'!F675)</f>
        <v>0</v>
      </c>
      <c r="G190" s="403">
        <f>SUM('Príloha 2024'!G675)</f>
        <v>0</v>
      </c>
      <c r="H190" s="403">
        <f>SUM('Príloha 2024'!H675)</f>
        <v>0</v>
      </c>
      <c r="I190" s="403">
        <f>SUM('Príloha 2024'!I675)</f>
        <v>0</v>
      </c>
      <c r="J190" s="403">
        <f>SUM('Príloha 2024'!J675)</f>
        <v>0</v>
      </c>
      <c r="K190" s="403">
        <f>SUM('Príloha 2024'!K675)</f>
        <v>0</v>
      </c>
      <c r="L190" s="403">
        <f>SUM('Príloha 2024'!L675)</f>
        <v>0</v>
      </c>
      <c r="M190" s="428"/>
    </row>
    <row r="191" spans="1:13" x14ac:dyDescent="0.2">
      <c r="A191" s="10"/>
      <c r="B191" s="100"/>
      <c r="C191" s="404">
        <v>630</v>
      </c>
      <c r="D191" s="84" t="s">
        <v>162</v>
      </c>
      <c r="E191" s="147"/>
      <c r="F191" s="403">
        <f>SUM('Príloha 2024'!F676)</f>
        <v>0</v>
      </c>
      <c r="G191" s="403">
        <f>SUM('Príloha 2024'!G676)</f>
        <v>0</v>
      </c>
      <c r="H191" s="403">
        <f>SUM('Príloha 2024'!H676)</f>
        <v>0</v>
      </c>
      <c r="I191" s="403">
        <f>SUM('Príloha 2024'!I676)</f>
        <v>0</v>
      </c>
      <c r="J191" s="403">
        <f>SUM('Príloha 2024'!J676)</f>
        <v>0</v>
      </c>
      <c r="K191" s="403">
        <f>SUM('Príloha 2024'!K676)</f>
        <v>0</v>
      </c>
      <c r="L191" s="403">
        <f>SUM('Príloha 2024'!L676)</f>
        <v>0</v>
      </c>
      <c r="M191" s="400"/>
    </row>
    <row r="192" spans="1:13" x14ac:dyDescent="0.2">
      <c r="A192" s="10"/>
      <c r="B192" s="100"/>
      <c r="C192" s="100"/>
      <c r="D192" s="84" t="s">
        <v>776</v>
      </c>
      <c r="E192" s="147"/>
      <c r="F192" s="403">
        <f>SUM('Príloha 2024'!F677)</f>
        <v>0</v>
      </c>
      <c r="G192" s="403">
        <f>SUM('Príloha 2024'!G677)</f>
        <v>0</v>
      </c>
      <c r="H192" s="403">
        <f>SUM('Príloha 2024'!H677)</f>
        <v>0</v>
      </c>
      <c r="I192" s="403">
        <f>SUM('Príloha 2024'!I677)</f>
        <v>0</v>
      </c>
      <c r="J192" s="403">
        <f>SUM('Príloha 2024'!J677)</f>
        <v>0</v>
      </c>
      <c r="K192" s="403">
        <f>SUM('Príloha 2024'!K677)</f>
        <v>0</v>
      </c>
      <c r="L192" s="403">
        <f>SUM('Príloha 2024'!L677)</f>
        <v>0</v>
      </c>
      <c r="M192" s="400"/>
    </row>
    <row r="193" spans="1:13" s="409" customFormat="1" x14ac:dyDescent="0.2">
      <c r="A193" s="408"/>
      <c r="B193" s="100"/>
      <c r="C193" s="404">
        <v>642</v>
      </c>
      <c r="D193" s="404" t="s">
        <v>808</v>
      </c>
      <c r="E193" s="147"/>
      <c r="F193" s="403">
        <f>SUM('Príloha 2024'!F678)</f>
        <v>0</v>
      </c>
      <c r="G193" s="403">
        <f>SUM('Príloha 2024'!G678)</f>
        <v>0</v>
      </c>
      <c r="H193" s="403">
        <f>SUM('Príloha 2024'!H678)</f>
        <v>0</v>
      </c>
      <c r="I193" s="403">
        <f>SUM('Príloha 2024'!I678)</f>
        <v>0</v>
      </c>
      <c r="J193" s="403">
        <f>SUM('Príloha 2024'!J678)</f>
        <v>0</v>
      </c>
      <c r="K193" s="403">
        <f>SUM('Príloha 2024'!K678)</f>
        <v>0</v>
      </c>
      <c r="L193" s="403">
        <f>SUM('Príloha 2024'!L678)</f>
        <v>0</v>
      </c>
    </row>
    <row r="194" spans="1:13" x14ac:dyDescent="0.2">
      <c r="A194" s="10"/>
      <c r="B194" s="100"/>
      <c r="C194" s="100"/>
      <c r="D194" s="100" t="s">
        <v>916</v>
      </c>
      <c r="E194" s="371" t="s">
        <v>861</v>
      </c>
      <c r="F194" s="357">
        <f>SUM('Príloha 2024'!F679)</f>
        <v>99.600000000000009</v>
      </c>
      <c r="G194" s="357">
        <f>SUM('Príloha 2024'!G679)</f>
        <v>24.8</v>
      </c>
      <c r="H194" s="357">
        <f>SUM('Príloha 2024'!H679)</f>
        <v>108</v>
      </c>
      <c r="I194" s="357">
        <f>SUM('Príloha 2024'!I679)</f>
        <v>108</v>
      </c>
      <c r="J194" s="357">
        <f>SUM('Príloha 2024'!J679)</f>
        <v>114.2</v>
      </c>
      <c r="K194" s="357">
        <f>SUM('Príloha 2024'!K679)</f>
        <v>0</v>
      </c>
      <c r="L194" s="357">
        <f>SUM('Príloha 2024'!L679)</f>
        <v>0</v>
      </c>
      <c r="M194" s="429"/>
    </row>
    <row r="195" spans="1:13" x14ac:dyDescent="0.2">
      <c r="A195" s="10"/>
      <c r="B195" s="100"/>
      <c r="C195" s="404">
        <v>610</v>
      </c>
      <c r="D195" s="404" t="s">
        <v>280</v>
      </c>
      <c r="E195" s="147"/>
      <c r="F195" s="403">
        <f>SUM('Príloha 2024'!F680)</f>
        <v>72.2</v>
      </c>
      <c r="G195" s="403">
        <f>SUM('Príloha 2024'!G680)</f>
        <v>18</v>
      </c>
      <c r="H195" s="403">
        <f>SUM('Príloha 2024'!H680)</f>
        <v>79</v>
      </c>
      <c r="I195" s="403">
        <f>SUM('Príloha 2024'!I680)</f>
        <v>79</v>
      </c>
      <c r="J195" s="403">
        <f>SUM('Príloha 2024'!J680)</f>
        <v>75</v>
      </c>
      <c r="K195" s="403">
        <f>SUM('Príloha 2024'!K680)</f>
        <v>0</v>
      </c>
      <c r="L195" s="403">
        <f>SUM('Príloha 2024'!L680)</f>
        <v>0</v>
      </c>
      <c r="M195" s="429" t="s">
        <v>1338</v>
      </c>
    </row>
    <row r="196" spans="1:13" x14ac:dyDescent="0.2">
      <c r="A196" s="10"/>
      <c r="B196" s="100"/>
      <c r="C196" s="404">
        <v>620</v>
      </c>
      <c r="D196" s="404" t="s">
        <v>279</v>
      </c>
      <c r="E196" s="147"/>
      <c r="F196" s="403">
        <f>SUM('Príloha 2024'!F681)</f>
        <v>25.2</v>
      </c>
      <c r="G196" s="403">
        <f>SUM('Príloha 2024'!G681)</f>
        <v>6.5</v>
      </c>
      <c r="H196" s="403">
        <f>SUM('Príloha 2024'!H681)</f>
        <v>28</v>
      </c>
      <c r="I196" s="403">
        <f>SUM('Príloha 2024'!I681)</f>
        <v>28</v>
      </c>
      <c r="J196" s="403">
        <f>SUM('Príloha 2024'!J681)</f>
        <v>27.2</v>
      </c>
      <c r="K196" s="403">
        <f>SUM('Príloha 2024'!K681)</f>
        <v>0</v>
      </c>
      <c r="L196" s="403">
        <f>SUM('Príloha 2024'!L681)</f>
        <v>0</v>
      </c>
      <c r="M196" s="429" t="s">
        <v>1338</v>
      </c>
    </row>
    <row r="197" spans="1:13" s="409" customFormat="1" x14ac:dyDescent="0.2">
      <c r="A197" s="408"/>
      <c r="B197" s="100"/>
      <c r="C197" s="404">
        <v>630</v>
      </c>
      <c r="D197" s="404" t="s">
        <v>162</v>
      </c>
      <c r="E197" s="147"/>
      <c r="F197" s="403">
        <f>SUM('Príloha 2024'!F682)</f>
        <v>2.2000000000000002</v>
      </c>
      <c r="G197" s="403">
        <f>SUM('Príloha 2024'!G682)</f>
        <v>0.3</v>
      </c>
      <c r="H197" s="403">
        <f>SUM('Príloha 2024'!H682)</f>
        <v>1</v>
      </c>
      <c r="I197" s="403">
        <f>SUM('Príloha 2024'!I682)</f>
        <v>1</v>
      </c>
      <c r="J197" s="403">
        <f>SUM('Príloha 2024'!J682)</f>
        <v>12</v>
      </c>
      <c r="K197" s="403">
        <f>SUM('Príloha 2024'!K682)</f>
        <v>0</v>
      </c>
      <c r="L197" s="403">
        <f>SUM('Príloha 2024'!L682)</f>
        <v>0</v>
      </c>
      <c r="M197" s="429" t="s">
        <v>1338</v>
      </c>
    </row>
    <row r="198" spans="1:13" x14ac:dyDescent="0.2">
      <c r="A198" s="10"/>
      <c r="B198" s="438"/>
      <c r="C198" s="100"/>
      <c r="D198" s="100" t="s">
        <v>872</v>
      </c>
      <c r="E198" s="371" t="s">
        <v>861</v>
      </c>
      <c r="F198" s="357">
        <f>SUM('Príloha 2024'!F683)</f>
        <v>64.599999999999994</v>
      </c>
      <c r="G198" s="357">
        <f>SUM('Príloha 2024'!G683)</f>
        <v>30.8</v>
      </c>
      <c r="H198" s="357">
        <f>SUM('Príloha 2024'!H683)</f>
        <v>64</v>
      </c>
      <c r="I198" s="357">
        <f>SUM('Príloha 2024'!I683)</f>
        <v>64</v>
      </c>
      <c r="J198" s="357">
        <f>SUM('Príloha 2024'!J683)</f>
        <v>54.5</v>
      </c>
      <c r="K198" s="357">
        <f>SUM('Príloha 2024'!K683)</f>
        <v>0</v>
      </c>
      <c r="L198" s="357">
        <f>SUM('Príloha 2024'!L683)</f>
        <v>0</v>
      </c>
      <c r="M198" s="400"/>
    </row>
    <row r="199" spans="1:13" x14ac:dyDescent="0.2">
      <c r="A199" s="10"/>
      <c r="B199" s="100"/>
      <c r="C199" s="404">
        <v>610</v>
      </c>
      <c r="D199" s="404" t="s">
        <v>280</v>
      </c>
      <c r="E199" s="147"/>
      <c r="F199" s="403">
        <f>SUM('Príloha 2024'!F684)</f>
        <v>41.5</v>
      </c>
      <c r="G199" s="403">
        <f>SUM('Príloha 2024'!G684)</f>
        <v>21.6</v>
      </c>
      <c r="H199" s="403">
        <f>SUM('Príloha 2024'!H684)</f>
        <v>40</v>
      </c>
      <c r="I199" s="403">
        <f>SUM('Príloha 2024'!I684)</f>
        <v>40</v>
      </c>
      <c r="J199" s="403">
        <f>SUM('Príloha 2024'!J684)</f>
        <v>32.5</v>
      </c>
      <c r="K199" s="403">
        <f>SUM('Príloha 2024'!K684)</f>
        <v>0</v>
      </c>
      <c r="L199" s="403">
        <f>SUM('Príloha 2024'!L684)</f>
        <v>0</v>
      </c>
      <c r="M199" s="429" t="s">
        <v>1338</v>
      </c>
    </row>
    <row r="200" spans="1:13" x14ac:dyDescent="0.2">
      <c r="A200" s="10"/>
      <c r="B200" s="100"/>
      <c r="C200" s="404">
        <v>620</v>
      </c>
      <c r="D200" s="404" t="s">
        <v>279</v>
      </c>
      <c r="E200" s="147"/>
      <c r="F200" s="403">
        <f>SUM('Príloha 2024'!F685)</f>
        <v>13</v>
      </c>
      <c r="G200" s="403">
        <f>SUM('Príloha 2024'!G685)</f>
        <v>7.4</v>
      </c>
      <c r="H200" s="403">
        <f>SUM('Príloha 2024'!H685)</f>
        <v>14</v>
      </c>
      <c r="I200" s="403">
        <f>SUM('Príloha 2024'!I685)</f>
        <v>14</v>
      </c>
      <c r="J200" s="403">
        <f>SUM('Príloha 2024'!J685)</f>
        <v>10</v>
      </c>
      <c r="K200" s="403">
        <f>SUM('Príloha 2024'!K685)</f>
        <v>0</v>
      </c>
      <c r="L200" s="403">
        <f>SUM('Príloha 2024'!L685)</f>
        <v>0</v>
      </c>
      <c r="M200" s="429" t="s">
        <v>1338</v>
      </c>
    </row>
    <row r="201" spans="1:13" s="409" customFormat="1" x14ac:dyDescent="0.2">
      <c r="A201" s="408"/>
      <c r="B201" s="100"/>
      <c r="C201" s="404">
        <v>630</v>
      </c>
      <c r="D201" s="404" t="s">
        <v>162</v>
      </c>
      <c r="E201" s="147"/>
      <c r="F201" s="403">
        <f>SUM('Príloha 2024'!F686)</f>
        <v>10.1</v>
      </c>
      <c r="G201" s="403">
        <f>SUM('Príloha 2024'!G686)</f>
        <v>1.8</v>
      </c>
      <c r="H201" s="403">
        <f>SUM('Príloha 2024'!H686)</f>
        <v>10</v>
      </c>
      <c r="I201" s="403">
        <f>SUM('Príloha 2024'!I686)</f>
        <v>10</v>
      </c>
      <c r="J201" s="403">
        <f>SUM('Príloha 2024'!J686)</f>
        <v>12</v>
      </c>
      <c r="K201" s="403">
        <f>SUM('Príloha 2024'!K686)</f>
        <v>0</v>
      </c>
      <c r="L201" s="403">
        <f>SUM('Príloha 2024'!L686)</f>
        <v>0</v>
      </c>
      <c r="M201" s="429" t="s">
        <v>1338</v>
      </c>
    </row>
    <row r="202" spans="1:13" x14ac:dyDescent="0.2">
      <c r="A202" s="10"/>
      <c r="B202" s="100"/>
      <c r="C202" s="100"/>
      <c r="D202" s="100" t="s">
        <v>944</v>
      </c>
      <c r="E202" s="371" t="s">
        <v>861</v>
      </c>
      <c r="F202" s="357">
        <f>SUM('Príloha 2024'!F687)</f>
        <v>131</v>
      </c>
      <c r="G202" s="357">
        <f>SUM('Príloha 2024'!G687)</f>
        <v>61.500000000000007</v>
      </c>
      <c r="H202" s="357">
        <f>SUM('Príloha 2024'!H687)</f>
        <v>191</v>
      </c>
      <c r="I202" s="357">
        <f>SUM('Príloha 2024'!I687)</f>
        <v>191</v>
      </c>
      <c r="J202" s="357">
        <f>SUM('Príloha 2024'!J687)</f>
        <v>192.7</v>
      </c>
      <c r="K202" s="357">
        <f>SUM('Príloha 2024'!K687)</f>
        <v>203.8</v>
      </c>
      <c r="L202" s="357">
        <f>SUM('Príloha 2024'!L687)</f>
        <v>90</v>
      </c>
      <c r="M202" s="429"/>
    </row>
    <row r="203" spans="1:13" x14ac:dyDescent="0.2">
      <c r="A203" s="10"/>
      <c r="B203" s="100"/>
      <c r="C203" s="404">
        <v>610</v>
      </c>
      <c r="D203" s="404" t="s">
        <v>280</v>
      </c>
      <c r="E203" s="147"/>
      <c r="F203" s="403">
        <f>SUM('Príloha 2024'!F688)</f>
        <v>88.5</v>
      </c>
      <c r="G203" s="403">
        <f>SUM('Príloha 2024'!G688)</f>
        <v>33.6</v>
      </c>
      <c r="H203" s="403">
        <f>SUM('Príloha 2024'!H688)</f>
        <v>110</v>
      </c>
      <c r="I203" s="403">
        <f>SUM('Príloha 2024'!I688)</f>
        <v>110</v>
      </c>
      <c r="J203" s="403">
        <f>SUM('Príloha 2024'!J688)</f>
        <v>104.5</v>
      </c>
      <c r="K203" s="403">
        <f>SUM('Príloha 2024'!K688)</f>
        <v>117</v>
      </c>
      <c r="L203" s="403">
        <f>SUM('Príloha 2024'!L688)</f>
        <v>50</v>
      </c>
      <c r="M203" s="429" t="s">
        <v>1338</v>
      </c>
    </row>
    <row r="204" spans="1:13" x14ac:dyDescent="0.2">
      <c r="A204" s="10"/>
      <c r="B204" s="100"/>
      <c r="C204" s="404">
        <v>620</v>
      </c>
      <c r="D204" s="404" t="s">
        <v>279</v>
      </c>
      <c r="E204" s="147"/>
      <c r="F204" s="403">
        <f>SUM('Príloha 2024'!F689)</f>
        <v>31</v>
      </c>
      <c r="G204" s="403">
        <f>SUM('Príloha 2024'!G689)</f>
        <v>11.8</v>
      </c>
      <c r="H204" s="403">
        <f>SUM('Príloha 2024'!H689)</f>
        <v>37</v>
      </c>
      <c r="I204" s="403">
        <f>SUM('Príloha 2024'!I689)</f>
        <v>37</v>
      </c>
      <c r="J204" s="403">
        <f>SUM('Príloha 2024'!J689)</f>
        <v>37.200000000000003</v>
      </c>
      <c r="K204" s="403">
        <f>SUM('Príloha 2024'!K689)</f>
        <v>40</v>
      </c>
      <c r="L204" s="403">
        <f>SUM('Príloha 2024'!L689)</f>
        <v>20</v>
      </c>
      <c r="M204" s="429" t="s">
        <v>1338</v>
      </c>
    </row>
    <row r="205" spans="1:13" s="400" customFormat="1" x14ac:dyDescent="0.2">
      <c r="A205" s="401"/>
      <c r="B205" s="100"/>
      <c r="C205" s="404">
        <v>630</v>
      </c>
      <c r="D205" s="404" t="s">
        <v>162</v>
      </c>
      <c r="E205" s="147"/>
      <c r="F205" s="403">
        <f>SUM('Príloha 2024'!F690)</f>
        <v>11.5</v>
      </c>
      <c r="G205" s="403">
        <f>SUM('Príloha 2024'!G690)</f>
        <v>16.100000000000001</v>
      </c>
      <c r="H205" s="403">
        <f>SUM('Príloha 2024'!H690)</f>
        <v>40</v>
      </c>
      <c r="I205" s="403">
        <f>SUM('Príloha 2024'!I690)</f>
        <v>40</v>
      </c>
      <c r="J205" s="403">
        <f>SUM('Príloha 2024'!J690)</f>
        <v>40</v>
      </c>
      <c r="K205" s="403">
        <f>SUM('Príloha 2024'!K690:K691)</f>
        <v>46.8</v>
      </c>
      <c r="L205" s="403">
        <f>SUM('Príloha 2024'!L690:L691)</f>
        <v>20</v>
      </c>
    </row>
    <row r="206" spans="1:13" s="400" customFormat="1" x14ac:dyDescent="0.2">
      <c r="A206" s="401"/>
      <c r="B206" s="100"/>
      <c r="C206" s="404">
        <v>640</v>
      </c>
      <c r="D206" s="404" t="s">
        <v>1370</v>
      </c>
      <c r="E206" s="147"/>
      <c r="F206" s="403">
        <f>SUM('Príloha 2024'!F691)</f>
        <v>0</v>
      </c>
      <c r="G206" s="403">
        <f>SUM('Príloha 2024'!G691)</f>
        <v>0</v>
      </c>
      <c r="H206" s="403">
        <f>SUM('Príloha 2024'!H691)</f>
        <v>4</v>
      </c>
      <c r="I206" s="403">
        <f>SUM('Príloha 2024'!I691)</f>
        <v>4</v>
      </c>
      <c r="J206" s="403">
        <f>SUM('Príloha 2024'!J691)</f>
        <v>11</v>
      </c>
      <c r="K206" s="403">
        <f>SUM('Príloha 2024'!K691)</f>
        <v>0</v>
      </c>
      <c r="L206" s="403">
        <f>SUM('Príloha 2024'!L691)</f>
        <v>0</v>
      </c>
      <c r="M206" s="429" t="s">
        <v>1338</v>
      </c>
    </row>
    <row r="207" spans="1:13" s="400" customFormat="1" x14ac:dyDescent="0.2">
      <c r="A207" s="401"/>
      <c r="B207" s="402"/>
      <c r="C207" s="37"/>
      <c r="D207" s="100" t="s">
        <v>888</v>
      </c>
      <c r="E207" s="439" t="s">
        <v>889</v>
      </c>
      <c r="F207" s="357">
        <f>SUM('Príloha 2024'!F692)</f>
        <v>25.400000000000002</v>
      </c>
      <c r="G207" s="357">
        <f>SUM('Príloha 2024'!G692)</f>
        <v>33.700000000000003</v>
      </c>
      <c r="H207" s="357">
        <f>SUM('Príloha 2024'!H692)</f>
        <v>38.400000000000006</v>
      </c>
      <c r="I207" s="357">
        <f>SUM('Príloha 2024'!I692)</f>
        <v>38.400000000000006</v>
      </c>
      <c r="J207" s="357">
        <f>SUM('Príloha 2024'!J692)</f>
        <v>31.3</v>
      </c>
      <c r="K207" s="357">
        <f>SUM('Príloha 2024'!K692)</f>
        <v>39.700000000000003</v>
      </c>
      <c r="L207" s="357">
        <f>SUM('Príloha 2024'!L692)</f>
        <v>42.2</v>
      </c>
    </row>
    <row r="208" spans="1:13" s="400" customFormat="1" x14ac:dyDescent="0.2">
      <c r="A208" s="401"/>
      <c r="B208" s="402"/>
      <c r="C208" s="404">
        <v>610</v>
      </c>
      <c r="D208" s="404" t="s">
        <v>721</v>
      </c>
      <c r="E208" s="403"/>
      <c r="F208" s="403">
        <f>SUM('Príloha 2024'!F693)</f>
        <v>17.100000000000001</v>
      </c>
      <c r="G208" s="403">
        <f>SUM('Príloha 2024'!G693)</f>
        <v>19</v>
      </c>
      <c r="H208" s="403">
        <f>SUM('Príloha 2024'!H693)</f>
        <v>22</v>
      </c>
      <c r="I208" s="403">
        <f>SUM('Príloha 2024'!I693)</f>
        <v>22</v>
      </c>
      <c r="J208" s="403">
        <f>SUM('Príloha 2024'!J693)</f>
        <v>19.8</v>
      </c>
      <c r="K208" s="403">
        <f>SUM('Príloha 2024'!K693)</f>
        <v>23</v>
      </c>
      <c r="L208" s="403">
        <f>SUM('Príloha 2024'!L693)</f>
        <v>25</v>
      </c>
      <c r="M208" s="429" t="s">
        <v>1338</v>
      </c>
    </row>
    <row r="209" spans="1:13" s="400" customFormat="1" x14ac:dyDescent="0.2">
      <c r="A209" s="401"/>
      <c r="B209" s="402"/>
      <c r="C209" s="404">
        <v>620</v>
      </c>
      <c r="D209" s="404" t="s">
        <v>279</v>
      </c>
      <c r="E209" s="403"/>
      <c r="F209" s="403">
        <f>SUM('Príloha 2024'!F694)</f>
        <v>6.3</v>
      </c>
      <c r="G209" s="403">
        <f>SUM('Príloha 2024'!G694)</f>
        <v>6.7</v>
      </c>
      <c r="H209" s="403">
        <f>SUM('Príloha 2024'!H694)</f>
        <v>7.7</v>
      </c>
      <c r="I209" s="403">
        <f>SUM('Príloha 2024'!I694)</f>
        <v>7.7</v>
      </c>
      <c r="J209" s="403">
        <f>SUM('Príloha 2024'!J694)</f>
        <v>7.8</v>
      </c>
      <c r="K209" s="403">
        <f>SUM('Príloha 2024'!K694)</f>
        <v>8</v>
      </c>
      <c r="L209" s="403">
        <f>SUM('Príloha 2024'!L694)</f>
        <v>8.5</v>
      </c>
      <c r="M209" s="429" t="s">
        <v>1338</v>
      </c>
    </row>
    <row r="210" spans="1:13" x14ac:dyDescent="0.2">
      <c r="A210" s="10"/>
      <c r="B210" s="402"/>
      <c r="C210" s="404">
        <v>630</v>
      </c>
      <c r="D210" s="404" t="s">
        <v>162</v>
      </c>
      <c r="E210" s="403"/>
      <c r="F210" s="403">
        <f>SUM('Príloha 2024'!F695)</f>
        <v>2</v>
      </c>
      <c r="G210" s="403">
        <f>SUM('Príloha 2024'!G695)</f>
        <v>8</v>
      </c>
      <c r="H210" s="403">
        <f>SUM('Príloha 2024'!H695)</f>
        <v>8</v>
      </c>
      <c r="I210" s="403">
        <f>SUM('Príloha 2024'!I695)</f>
        <v>8</v>
      </c>
      <c r="J210" s="403">
        <f>SUM('Príloha 2024'!J695)</f>
        <v>3</v>
      </c>
      <c r="K210" s="403">
        <f>SUM('Príloha 2024'!K695)</f>
        <v>8</v>
      </c>
      <c r="L210" s="403">
        <f>SUM('Príloha 2024'!L695)</f>
        <v>8</v>
      </c>
      <c r="M210" s="429" t="s">
        <v>1338</v>
      </c>
    </row>
    <row r="211" spans="1:13" x14ac:dyDescent="0.2">
      <c r="A211" s="10"/>
      <c r="B211" s="402"/>
      <c r="C211" s="404">
        <v>640</v>
      </c>
      <c r="D211" s="404" t="s">
        <v>1370</v>
      </c>
      <c r="E211" s="403"/>
      <c r="F211" s="403">
        <f>SUM('Príloha 2024'!F696)</f>
        <v>0</v>
      </c>
      <c r="G211" s="403">
        <f>SUM('Príloha 2024'!G696)</f>
        <v>0</v>
      </c>
      <c r="H211" s="403">
        <f>SUM('Príloha 2024'!H696)</f>
        <v>0.7</v>
      </c>
      <c r="I211" s="403">
        <f>SUM('Príloha 2024'!I696)</f>
        <v>0.7</v>
      </c>
      <c r="J211" s="403">
        <f>SUM('Príloha 2024'!J696)</f>
        <v>0.7</v>
      </c>
      <c r="K211" s="403">
        <f>SUM('Príloha 2024'!K696)</f>
        <v>0.7</v>
      </c>
      <c r="L211" s="403">
        <f>SUM('Príloha 2024'!L696)</f>
        <v>0.7</v>
      </c>
      <c r="M211" s="428"/>
    </row>
    <row r="212" spans="1:13" s="1" customFormat="1" ht="12.75" x14ac:dyDescent="0.2">
      <c r="A212" s="8"/>
      <c r="B212" s="34"/>
      <c r="C212" s="34"/>
      <c r="D212" s="34" t="s">
        <v>210</v>
      </c>
      <c r="E212" s="35" t="str">
        <f>'Príloha 2024'!E698</f>
        <v>10.1.2</v>
      </c>
      <c r="F212" s="359">
        <f>SUM('Príloha 2024'!F697)</f>
        <v>70.400000000000006</v>
      </c>
      <c r="G212" s="359">
        <f>SUM('Príloha 2024'!G697)</f>
        <v>75</v>
      </c>
      <c r="H212" s="359">
        <f>SUM('Príloha 2024'!H697)</f>
        <v>80.5</v>
      </c>
      <c r="I212" s="359">
        <f>SUM('Príloha 2024'!I697)</f>
        <v>80.5</v>
      </c>
      <c r="J212" s="359">
        <f>SUM('Príloha 2024'!J697)</f>
        <v>55.4</v>
      </c>
      <c r="K212" s="359">
        <f>SUM('Príloha 2024'!K697)</f>
        <v>22</v>
      </c>
      <c r="L212" s="359">
        <f>SUM('Príloha 2024'!L697)</f>
        <v>22</v>
      </c>
      <c r="M212" s="350"/>
    </row>
    <row r="213" spans="1:13" x14ac:dyDescent="0.2">
      <c r="A213" s="10"/>
      <c r="B213" s="36">
        <v>610</v>
      </c>
      <c r="C213" s="37"/>
      <c r="D213" s="37" t="s">
        <v>280</v>
      </c>
      <c r="E213" s="50"/>
      <c r="F213" s="403">
        <f>SUM('Príloha 2024'!F699)</f>
        <v>50.4</v>
      </c>
      <c r="G213" s="403">
        <f>SUM('Príloha 2024'!G699)</f>
        <v>55</v>
      </c>
      <c r="H213" s="403">
        <f>SUM('Príloha 2024'!H699)</f>
        <v>57.5</v>
      </c>
      <c r="I213" s="403">
        <f>SUM('Príloha 2024'!I699)</f>
        <v>57.5</v>
      </c>
      <c r="J213" s="403">
        <f>SUM('Príloha 2024'!J699)</f>
        <v>38.4</v>
      </c>
      <c r="K213" s="403">
        <f>SUM('Príloha 2024'!K699)</f>
        <v>15</v>
      </c>
      <c r="L213" s="403">
        <f>SUM('Príloha 2024'!L699)</f>
        <v>15</v>
      </c>
      <c r="M213" s="429" t="s">
        <v>1338</v>
      </c>
    </row>
    <row r="214" spans="1:13" x14ac:dyDescent="0.2">
      <c r="A214" s="10"/>
      <c r="B214" s="36">
        <v>620</v>
      </c>
      <c r="C214" s="37"/>
      <c r="D214" s="37" t="s">
        <v>116</v>
      </c>
      <c r="E214" s="50"/>
      <c r="F214" s="403">
        <f>SUM('Príloha 2024'!F700)</f>
        <v>16.5</v>
      </c>
      <c r="G214" s="403">
        <f>SUM('Príloha 2024'!G700)</f>
        <v>19</v>
      </c>
      <c r="H214" s="403">
        <f>SUM('Príloha 2024'!H700)</f>
        <v>20</v>
      </c>
      <c r="I214" s="403">
        <f>SUM('Príloha 2024'!I700)</f>
        <v>20</v>
      </c>
      <c r="J214" s="403">
        <f>SUM('Príloha 2024'!J700)</f>
        <v>13</v>
      </c>
      <c r="K214" s="403">
        <f>SUM('Príloha 2024'!K700)</f>
        <v>5</v>
      </c>
      <c r="L214" s="403">
        <f>SUM('Príloha 2024'!L700)</f>
        <v>5</v>
      </c>
      <c r="M214" s="429" t="s">
        <v>1338</v>
      </c>
    </row>
    <row r="215" spans="1:13" x14ac:dyDescent="0.2">
      <c r="A215" s="10"/>
      <c r="B215" s="36">
        <v>630</v>
      </c>
      <c r="C215" s="37"/>
      <c r="D215" s="37" t="s">
        <v>162</v>
      </c>
      <c r="E215" s="50"/>
      <c r="F215" s="403">
        <f>SUM('Príloha 2024'!F701)</f>
        <v>3.4</v>
      </c>
      <c r="G215" s="403">
        <f>SUM('Príloha 2024'!G701)</f>
        <v>1</v>
      </c>
      <c r="H215" s="403">
        <f>SUM('Príloha 2024'!H701)</f>
        <v>1</v>
      </c>
      <c r="I215" s="403">
        <f>SUM('Príloha 2024'!I701)</f>
        <v>1</v>
      </c>
      <c r="J215" s="403">
        <f>SUM('Príloha 2024'!J701)</f>
        <v>1</v>
      </c>
      <c r="K215" s="403">
        <f>SUM('Príloha 2024'!K701)</f>
        <v>1</v>
      </c>
      <c r="L215" s="403">
        <f>SUM('Príloha 2024'!L701)</f>
        <v>1</v>
      </c>
      <c r="M215" s="428"/>
    </row>
    <row r="216" spans="1:13" x14ac:dyDescent="0.2">
      <c r="A216" s="10"/>
      <c r="B216" s="36">
        <v>642</v>
      </c>
      <c r="C216" s="37"/>
      <c r="D216" s="37" t="s">
        <v>334</v>
      </c>
      <c r="E216" s="50"/>
      <c r="F216" s="403">
        <f>SUM('Príloha 2024'!F702)</f>
        <v>0.1</v>
      </c>
      <c r="G216" s="403">
        <f>SUM('Príloha 2024'!G702)</f>
        <v>0</v>
      </c>
      <c r="H216" s="403">
        <f>SUM('Príloha 2024'!H702)</f>
        <v>2</v>
      </c>
      <c r="I216" s="403">
        <f>SUM('Príloha 2024'!I702)</f>
        <v>2</v>
      </c>
      <c r="J216" s="403">
        <f>SUM('Príloha 2024'!J702)</f>
        <v>3</v>
      </c>
      <c r="K216" s="403">
        <f>SUM('Príloha 2024'!K702)</f>
        <v>1</v>
      </c>
      <c r="L216" s="403">
        <f>SUM('Príloha 2024'!L702)</f>
        <v>1</v>
      </c>
      <c r="M216" s="429" t="s">
        <v>1338</v>
      </c>
    </row>
    <row r="217" spans="1:13" x14ac:dyDescent="0.2">
      <c r="A217" s="10"/>
      <c r="B217" s="34"/>
      <c r="C217" s="34"/>
      <c r="D217" s="34" t="s">
        <v>212</v>
      </c>
      <c r="E217" s="35" t="str">
        <f>'Príloha 2024'!E703</f>
        <v>10.7.0</v>
      </c>
      <c r="F217" s="359">
        <f>SUM('Príloha 2024'!F703)</f>
        <v>119</v>
      </c>
      <c r="G217" s="359">
        <f>SUM('Príloha 2024'!G703)</f>
        <v>116.8</v>
      </c>
      <c r="H217" s="359">
        <f>SUM('Príloha 2024'!H703)</f>
        <v>116.3</v>
      </c>
      <c r="I217" s="359">
        <f>SUM('Príloha 2024'!I703)</f>
        <v>116.3</v>
      </c>
      <c r="J217" s="359">
        <f>SUM('Príloha 2024'!J703)</f>
        <v>130.80000000000001</v>
      </c>
      <c r="K217" s="359">
        <f>SUM('Príloha 2024'!K703)</f>
        <v>116.3</v>
      </c>
      <c r="L217" s="359">
        <f>SUM('Príloha 2024'!L703)</f>
        <v>116.3</v>
      </c>
    </row>
    <row r="218" spans="1:13" x14ac:dyDescent="0.2">
      <c r="A218" s="10"/>
      <c r="B218" s="36"/>
      <c r="C218" s="36"/>
      <c r="D218" s="100" t="s">
        <v>145</v>
      </c>
      <c r="E218" s="147"/>
      <c r="F218" s="357">
        <f>SUM('Príloha 2024'!F704)</f>
        <v>0</v>
      </c>
      <c r="G218" s="357">
        <f>SUM('Príloha 2024'!G704)</f>
        <v>0</v>
      </c>
      <c r="H218" s="357">
        <f>SUM('Príloha 2024'!H704)</f>
        <v>0</v>
      </c>
      <c r="I218" s="357">
        <f>SUM('Príloha 2024'!I704)</f>
        <v>0</v>
      </c>
      <c r="J218" s="357">
        <f>SUM('Príloha 2024'!J704)</f>
        <v>0</v>
      </c>
      <c r="K218" s="357">
        <f>SUM('Príloha 2024'!K704)</f>
        <v>0</v>
      </c>
      <c r="L218" s="357">
        <f>SUM('Príloha 2024'!L704)</f>
        <v>0</v>
      </c>
      <c r="M218" s="429"/>
    </row>
    <row r="219" spans="1:13" x14ac:dyDescent="0.2">
      <c r="A219" s="10"/>
      <c r="B219" s="36">
        <v>610</v>
      </c>
      <c r="C219" s="37"/>
      <c r="D219" s="37" t="s">
        <v>280</v>
      </c>
      <c r="E219" s="50"/>
      <c r="F219" s="403">
        <f>SUM('Príloha 2024'!F705)</f>
        <v>0</v>
      </c>
      <c r="G219" s="403">
        <f>SUM('Príloha 2024'!G705)</f>
        <v>0</v>
      </c>
      <c r="H219" s="403">
        <f>SUM('Príloha 2024'!H705)</f>
        <v>0</v>
      </c>
      <c r="I219" s="403">
        <f>SUM('Príloha 2024'!I705)</f>
        <v>0</v>
      </c>
      <c r="J219" s="403">
        <f>SUM('Príloha 2024'!J705)</f>
        <v>0</v>
      </c>
      <c r="K219" s="403">
        <f>SUM('Príloha 2024'!K705)</f>
        <v>0</v>
      </c>
      <c r="L219" s="403">
        <f>SUM('Príloha 2024'!L705)</f>
        <v>0</v>
      </c>
      <c r="M219" s="429"/>
    </row>
    <row r="220" spans="1:13" x14ac:dyDescent="0.2">
      <c r="A220" s="10"/>
      <c r="B220" s="36">
        <v>620</v>
      </c>
      <c r="C220" s="37"/>
      <c r="D220" s="37" t="s">
        <v>279</v>
      </c>
      <c r="E220" s="50"/>
      <c r="F220" s="403">
        <f>SUM('Príloha 2024'!F706)</f>
        <v>0</v>
      </c>
      <c r="G220" s="403">
        <f>SUM('Príloha 2024'!G706)</f>
        <v>0</v>
      </c>
      <c r="H220" s="403">
        <f>SUM('Príloha 2024'!H706)</f>
        <v>0</v>
      </c>
      <c r="I220" s="403">
        <f>SUM('Príloha 2024'!I706)</f>
        <v>0</v>
      </c>
      <c r="J220" s="403">
        <f>SUM('Príloha 2024'!J706)</f>
        <v>0</v>
      </c>
      <c r="K220" s="403">
        <f>SUM('Príloha 2024'!K706)</f>
        <v>0</v>
      </c>
      <c r="L220" s="403">
        <f>SUM('Príloha 2024'!L706)</f>
        <v>0</v>
      </c>
      <c r="M220" s="429"/>
    </row>
    <row r="221" spans="1:13" x14ac:dyDescent="0.2">
      <c r="A221" s="10"/>
      <c r="B221" s="36">
        <v>630</v>
      </c>
      <c r="C221" s="37"/>
      <c r="D221" s="37" t="s">
        <v>162</v>
      </c>
      <c r="E221" s="50"/>
      <c r="F221" s="403">
        <f>SUM('Príloha 2024'!F707)</f>
        <v>0</v>
      </c>
      <c r="G221" s="403">
        <f>SUM('Príloha 2024'!G707)</f>
        <v>0</v>
      </c>
      <c r="H221" s="403">
        <f>SUM('Príloha 2024'!H707)</f>
        <v>0</v>
      </c>
      <c r="I221" s="403">
        <f>SUM('Príloha 2024'!I707)</f>
        <v>0</v>
      </c>
      <c r="J221" s="403">
        <f>SUM('Príloha 2024'!J707)</f>
        <v>0</v>
      </c>
      <c r="K221" s="403">
        <f>SUM('Príloha 2024'!K707)</f>
        <v>0</v>
      </c>
      <c r="L221" s="403">
        <f>SUM('Príloha 2024'!L707)</f>
        <v>0</v>
      </c>
      <c r="M221" s="429"/>
    </row>
    <row r="222" spans="1:13" x14ac:dyDescent="0.2">
      <c r="A222" s="10"/>
      <c r="B222" s="402">
        <v>640</v>
      </c>
      <c r="C222" s="37"/>
      <c r="D222" s="37" t="s">
        <v>1315</v>
      </c>
      <c r="E222" s="403"/>
      <c r="F222" s="403">
        <f>SUM('Príloha 2024'!F708)</f>
        <v>28.8</v>
      </c>
      <c r="G222" s="403">
        <f>SUM('Príloha 2024'!G708)</f>
        <v>0</v>
      </c>
      <c r="H222" s="403">
        <f>SUM('Príloha 2024'!H708)</f>
        <v>0</v>
      </c>
      <c r="I222" s="403">
        <f>SUM('Príloha 2024'!I708)</f>
        <v>0</v>
      </c>
      <c r="J222" s="403">
        <f>SUM('Príloha 2024'!J708)</f>
        <v>30</v>
      </c>
      <c r="K222" s="403">
        <f>SUM('Príloha 2024'!K708)</f>
        <v>0</v>
      </c>
      <c r="L222" s="403">
        <f>SUM('Príloha 2024'!L708)</f>
        <v>0</v>
      </c>
      <c r="M222" s="429" t="s">
        <v>1338</v>
      </c>
    </row>
    <row r="223" spans="1:13" x14ac:dyDescent="0.2">
      <c r="A223" s="10"/>
      <c r="B223" s="402"/>
      <c r="C223" s="37">
        <v>642013</v>
      </c>
      <c r="D223" s="37" t="s">
        <v>1007</v>
      </c>
      <c r="E223" s="403"/>
      <c r="F223" s="403">
        <f>SUM('Príloha 2024'!F709)</f>
        <v>0</v>
      </c>
      <c r="G223" s="403">
        <f>SUM('Príloha 2024'!G709)</f>
        <v>0</v>
      </c>
      <c r="H223" s="403">
        <f>SUM('Príloha 2024'!H709)</f>
        <v>0</v>
      </c>
      <c r="I223" s="403">
        <f>SUM('Príloha 2024'!I709)</f>
        <v>0</v>
      </c>
      <c r="J223" s="403">
        <f>SUM('Príloha 2024'!J709)</f>
        <v>0</v>
      </c>
      <c r="K223" s="403">
        <f>SUM('Príloha 2024'!K709)</f>
        <v>0</v>
      </c>
      <c r="L223" s="403">
        <f>SUM('Príloha 2024'!L709)</f>
        <v>0</v>
      </c>
    </row>
    <row r="224" spans="1:13" x14ac:dyDescent="0.2">
      <c r="A224" s="10"/>
      <c r="B224" s="36"/>
      <c r="C224" s="199">
        <v>642002</v>
      </c>
      <c r="D224" s="37" t="s">
        <v>823</v>
      </c>
      <c r="E224" s="50"/>
      <c r="F224" s="403">
        <f>SUM('Príloha 2024'!F710)</f>
        <v>0</v>
      </c>
      <c r="G224" s="403">
        <f>SUM('Príloha 2024'!G710)</f>
        <v>24</v>
      </c>
      <c r="H224" s="403">
        <f>SUM('Príloha 2024'!H710)</f>
        <v>22</v>
      </c>
      <c r="I224" s="403">
        <f>SUM('Príloha 2024'!I710)</f>
        <v>22</v>
      </c>
      <c r="J224" s="403">
        <f>SUM('Príloha 2024'!J710)</f>
        <v>6.5</v>
      </c>
      <c r="K224" s="403">
        <f>SUM('Príloha 2024'!K710)</f>
        <v>22</v>
      </c>
      <c r="L224" s="403">
        <f>SUM('Príloha 2024'!L710)</f>
        <v>22</v>
      </c>
      <c r="M224" s="429" t="s">
        <v>1338</v>
      </c>
    </row>
    <row r="225" spans="1:14" x14ac:dyDescent="0.2">
      <c r="A225" s="10"/>
      <c r="B225" s="36"/>
      <c r="C225" s="199">
        <v>642014</v>
      </c>
      <c r="D225" s="37" t="s">
        <v>857</v>
      </c>
      <c r="E225" s="50"/>
      <c r="F225" s="403">
        <f>SUM('Príloha 2024'!F711)</f>
        <v>1.6</v>
      </c>
      <c r="G225" s="403">
        <f>SUM('Príloha 2024'!G711)</f>
        <v>2.8</v>
      </c>
      <c r="H225" s="403">
        <f>SUM('Príloha 2024'!H711)</f>
        <v>2.8</v>
      </c>
      <c r="I225" s="403">
        <f>SUM('Príloha 2024'!I711)</f>
        <v>2.8</v>
      </c>
      <c r="J225" s="403">
        <f>SUM('Príloha 2024'!J711)</f>
        <v>2.8</v>
      </c>
      <c r="K225" s="403">
        <f>SUM('Príloha 2024'!K711)</f>
        <v>2.8</v>
      </c>
      <c r="L225" s="403">
        <f>SUM('Príloha 2024'!L711)</f>
        <v>2.8</v>
      </c>
      <c r="M225" s="1"/>
    </row>
    <row r="226" spans="1:14" x14ac:dyDescent="0.2">
      <c r="A226" s="10"/>
      <c r="B226" s="36"/>
      <c r="C226" s="199">
        <v>642024</v>
      </c>
      <c r="D226" s="37" t="s">
        <v>824</v>
      </c>
      <c r="E226" s="50"/>
      <c r="F226" s="403">
        <f>SUM('Príloha 2024'!F712)</f>
        <v>0</v>
      </c>
      <c r="G226" s="403">
        <f>SUM('Príloha 2024'!G712)</f>
        <v>0</v>
      </c>
      <c r="H226" s="403">
        <f>SUM('Príloha 2024'!H712)</f>
        <v>1.5</v>
      </c>
      <c r="I226" s="403">
        <f>SUM('Príloha 2024'!I712)</f>
        <v>1.5</v>
      </c>
      <c r="J226" s="403">
        <f>SUM('Príloha 2024'!J712)</f>
        <v>1.5</v>
      </c>
      <c r="K226" s="403">
        <f>SUM('Príloha 2024'!K712)</f>
        <v>1.5</v>
      </c>
      <c r="L226" s="403">
        <f>SUM('Príloha 2024'!L712)</f>
        <v>1.5</v>
      </c>
    </row>
    <row r="227" spans="1:14" x14ac:dyDescent="0.2">
      <c r="A227" s="10"/>
      <c r="B227" s="36">
        <v>640</v>
      </c>
      <c r="C227" s="37"/>
      <c r="D227" s="37" t="s">
        <v>825</v>
      </c>
      <c r="E227" s="50"/>
      <c r="F227" s="403">
        <f>SUM('Príloha 2024'!F713)</f>
        <v>88.6</v>
      </c>
      <c r="G227" s="403">
        <f>SUM('Príloha 2024'!G713)</f>
        <v>90</v>
      </c>
      <c r="H227" s="403">
        <f>SUM('Príloha 2024'!H713)</f>
        <v>90</v>
      </c>
      <c r="I227" s="403">
        <f>SUM('Príloha 2024'!I713)</f>
        <v>90</v>
      </c>
      <c r="J227" s="403">
        <f>SUM('Príloha 2024'!J713)</f>
        <v>90</v>
      </c>
      <c r="K227" s="403">
        <f>SUM('Príloha 2024'!K713)</f>
        <v>90</v>
      </c>
      <c r="L227" s="403">
        <f>SUM('Príloha 2024'!L713)</f>
        <v>90</v>
      </c>
    </row>
    <row r="228" spans="1:14" x14ac:dyDescent="0.2">
      <c r="A228" s="10"/>
      <c r="B228" s="153"/>
      <c r="C228" s="153"/>
      <c r="D228" s="153" t="s">
        <v>1175</v>
      </c>
      <c r="E228" s="278" t="s">
        <v>938</v>
      </c>
      <c r="F228" s="361">
        <f>SUM('Príloha 2024'!F714)</f>
        <v>0.7</v>
      </c>
      <c r="G228" s="361">
        <f>SUM('Príloha 2024'!G714)</f>
        <v>0</v>
      </c>
      <c r="H228" s="361">
        <f>SUM('Príloha 2024'!H714)</f>
        <v>0</v>
      </c>
      <c r="I228" s="361">
        <f>SUM('Príloha 2024'!I714)</f>
        <v>0</v>
      </c>
      <c r="J228" s="361">
        <f>SUM('Príloha 2024'!J714)</f>
        <v>0</v>
      </c>
      <c r="K228" s="361">
        <f>SUM('Príloha 2024'!K714)</f>
        <v>0</v>
      </c>
      <c r="L228" s="361">
        <f>SUM('Príloha 2024'!L714)</f>
        <v>0</v>
      </c>
    </row>
    <row r="229" spans="1:14" x14ac:dyDescent="0.2">
      <c r="A229" s="10"/>
      <c r="B229" s="402">
        <v>600</v>
      </c>
      <c r="C229" s="37"/>
      <c r="D229" s="37" t="s">
        <v>1174</v>
      </c>
      <c r="E229" s="403"/>
      <c r="F229" s="403">
        <f>SUM('Príloha 2024'!F715:F719)</f>
        <v>0.7</v>
      </c>
      <c r="G229" s="403">
        <f>SUM('Príloha 2024'!G715:G719)</f>
        <v>0</v>
      </c>
      <c r="H229" s="403">
        <f>SUM('Príloha 2024'!H715:H719)</f>
        <v>0</v>
      </c>
      <c r="I229" s="403">
        <f>SUM('Príloha 2024'!I715:I719)</f>
        <v>0</v>
      </c>
      <c r="J229" s="403">
        <f>SUM('Príloha 2024'!J715:J719)</f>
        <v>0</v>
      </c>
      <c r="K229" s="403">
        <f>SUM('Príloha 2024'!K715:K719)</f>
        <v>0</v>
      </c>
      <c r="L229" s="403">
        <f>SUM('Príloha 2024'!L715:L719)</f>
        <v>0</v>
      </c>
    </row>
    <row r="230" spans="1:14" s="1" customFormat="1" ht="15" customHeight="1" x14ac:dyDescent="0.2">
      <c r="A230" s="8"/>
      <c r="B230" s="34"/>
      <c r="C230" s="34"/>
      <c r="D230" s="39" t="s">
        <v>716</v>
      </c>
      <c r="E230" s="35"/>
      <c r="F230" s="359">
        <f>SUM('Príloha 2024'!F720)</f>
        <v>305.5</v>
      </c>
      <c r="G230" s="359">
        <f>SUM('Príloha 2024'!G720)</f>
        <v>207.70000000000002</v>
      </c>
      <c r="H230" s="359">
        <f>SUM('Príloha 2024'!H720)</f>
        <v>214.1</v>
      </c>
      <c r="I230" s="359">
        <f>SUM('Príloha 2024'!I720)</f>
        <v>242.8</v>
      </c>
      <c r="J230" s="359">
        <f>SUM('Príloha 2024'!J720)</f>
        <v>1679.7</v>
      </c>
      <c r="K230" s="359">
        <f>SUM('Príloha 2024'!K720)</f>
        <v>270.39999999999998</v>
      </c>
      <c r="L230" s="359">
        <f>SUM('Príloha 2024'!L720)</f>
        <v>200</v>
      </c>
      <c r="M230" s="303"/>
    </row>
    <row r="231" spans="1:14" s="1" customFormat="1" ht="11.25" customHeight="1" x14ac:dyDescent="0.2">
      <c r="A231" s="8"/>
      <c r="B231" s="36" t="s">
        <v>214</v>
      </c>
      <c r="C231" s="36"/>
      <c r="D231" s="100" t="s">
        <v>251</v>
      </c>
      <c r="E231" s="147"/>
      <c r="F231" s="357">
        <f>SUM('Príloha 2024'!F721)</f>
        <v>305.5</v>
      </c>
      <c r="G231" s="357">
        <f>SUM('Príloha 2024'!G721)</f>
        <v>207.70000000000002</v>
      </c>
      <c r="H231" s="357">
        <f>SUM('Príloha 2024'!H721)</f>
        <v>214.1</v>
      </c>
      <c r="I231" s="357">
        <f>SUM('Príloha 2024'!I721)</f>
        <v>242.8</v>
      </c>
      <c r="J231" s="357">
        <f>SUM('Príloha 2024'!J721)</f>
        <v>1679.7</v>
      </c>
      <c r="K231" s="357">
        <f>SUM('Príloha 2024'!K721)</f>
        <v>270.39999999999998</v>
      </c>
      <c r="L231" s="357">
        <f>SUM('Príloha 2024'!L721)</f>
        <v>200</v>
      </c>
      <c r="M231" s="409"/>
    </row>
    <row r="232" spans="1:14" s="400" customFormat="1" ht="11.25" customHeight="1" x14ac:dyDescent="0.2">
      <c r="A232" s="8"/>
      <c r="B232" s="36"/>
      <c r="C232" s="381">
        <v>819002</v>
      </c>
      <c r="D232" s="84" t="s">
        <v>869</v>
      </c>
      <c r="E232" s="147"/>
      <c r="F232" s="403">
        <f>SUM('Príloha 2024'!F722)</f>
        <v>1.8</v>
      </c>
      <c r="G232" s="403">
        <f>SUM('Príloha 2024'!G722)</f>
        <v>24</v>
      </c>
      <c r="H232" s="403">
        <f>SUM('Príloha 2024'!H722)</f>
        <v>0</v>
      </c>
      <c r="I232" s="403">
        <f>SUM('Príloha 2024'!I722)</f>
        <v>0</v>
      </c>
      <c r="J232" s="403">
        <f>SUM('Príloha 2024'!J722)</f>
        <v>0</v>
      </c>
      <c r="K232" s="403">
        <f>SUM('Príloha 2024'!K722)</f>
        <v>0</v>
      </c>
      <c r="L232" s="403">
        <f>SUM('Príloha 2024'!L722)</f>
        <v>0</v>
      </c>
      <c r="M232" s="428"/>
    </row>
    <row r="233" spans="1:14" s="1" customFormat="1" x14ac:dyDescent="0.2">
      <c r="A233" s="9"/>
      <c r="B233" s="402"/>
      <c r="C233" s="381">
        <v>819002</v>
      </c>
      <c r="D233" s="404" t="s">
        <v>937</v>
      </c>
      <c r="E233" s="147"/>
      <c r="F233" s="403">
        <f>SUM('Príloha 2024'!F723)</f>
        <v>24</v>
      </c>
      <c r="G233" s="403">
        <f>SUM('Príloha 2024'!G723)</f>
        <v>0</v>
      </c>
      <c r="H233" s="403">
        <f>SUM('Príloha 2024'!H723)</f>
        <v>0</v>
      </c>
      <c r="I233" s="403">
        <f>SUM('Príloha 2024'!I723)</f>
        <v>0</v>
      </c>
      <c r="J233" s="403">
        <f>SUM('Príloha 2024'!J723)</f>
        <v>17</v>
      </c>
      <c r="K233" s="403">
        <f>SUM('Príloha 2024'!K723)</f>
        <v>0</v>
      </c>
      <c r="L233" s="403">
        <f>SUM('Príloha 2024'!L723)</f>
        <v>0</v>
      </c>
      <c r="M233" s="429" t="s">
        <v>1338</v>
      </c>
    </row>
    <row r="234" spans="1:14" ht="11.25" customHeight="1" x14ac:dyDescent="0.2">
      <c r="A234" s="10"/>
      <c r="B234" s="36"/>
      <c r="C234" s="44">
        <v>821005</v>
      </c>
      <c r="D234" s="37" t="s">
        <v>826</v>
      </c>
      <c r="E234" s="50"/>
      <c r="F234" s="403">
        <f>SUM('Príloha 2024'!F724)</f>
        <v>243.8</v>
      </c>
      <c r="G234" s="403">
        <f>SUM('Príloha 2024'!G724)</f>
        <v>155</v>
      </c>
      <c r="H234" s="403">
        <f>SUM('Príloha 2024'!H724)</f>
        <v>214.1</v>
      </c>
      <c r="I234" s="403">
        <f>SUM('Príloha 2024'!I724)</f>
        <v>214.1</v>
      </c>
      <c r="J234" s="403">
        <f>SUM('Príloha 2024'!J724)</f>
        <v>990</v>
      </c>
      <c r="K234" s="403">
        <f>SUM('Príloha 2024'!K724)</f>
        <v>270.39999999999998</v>
      </c>
      <c r="L234" s="403">
        <f>SUM('Príloha 2024'!L724)</f>
        <v>200</v>
      </c>
      <c r="M234" s="429" t="s">
        <v>1338</v>
      </c>
    </row>
    <row r="235" spans="1:14" ht="11.25" customHeight="1" x14ac:dyDescent="0.2">
      <c r="A235" s="10"/>
      <c r="B235" s="402"/>
      <c r="C235" s="44">
        <v>819001</v>
      </c>
      <c r="D235" s="37" t="s">
        <v>1344</v>
      </c>
      <c r="E235" s="403"/>
      <c r="F235" s="403">
        <f>SUM('Príloha 2024'!F725)</f>
        <v>0</v>
      </c>
      <c r="G235" s="403">
        <f>SUM('Príloha 2024'!G725)</f>
        <v>0</v>
      </c>
      <c r="H235" s="403">
        <f>SUM('Príloha 2024'!H725)</f>
        <v>0</v>
      </c>
      <c r="I235" s="403">
        <f>SUM('Príloha 2024'!I725)</f>
        <v>0</v>
      </c>
      <c r="J235" s="403">
        <f>SUM('Príloha 2024'!J725)</f>
        <v>644</v>
      </c>
      <c r="K235" s="403">
        <f>SUM('Príloha 2024'!K725)</f>
        <v>0</v>
      </c>
      <c r="L235" s="403">
        <f>SUM('Príloha 2024'!L725)</f>
        <v>0</v>
      </c>
      <c r="M235" s="429" t="s">
        <v>1338</v>
      </c>
    </row>
    <row r="236" spans="1:14" ht="11.25" customHeight="1" x14ac:dyDescent="0.2">
      <c r="A236" s="10"/>
      <c r="B236" s="45"/>
      <c r="C236" s="44">
        <v>8210051</v>
      </c>
      <c r="D236" s="37" t="s">
        <v>827</v>
      </c>
      <c r="E236" s="50"/>
      <c r="F236" s="403">
        <f>SUM('Príloha 2024'!F726)</f>
        <v>0.4</v>
      </c>
      <c r="G236" s="403">
        <f>SUM('Príloha 2024'!G726)</f>
        <v>0</v>
      </c>
      <c r="H236" s="403">
        <f>SUM('Príloha 2024'!H726)</f>
        <v>0</v>
      </c>
      <c r="I236" s="403">
        <f>SUM('Príloha 2024'!I726)</f>
        <v>0</v>
      </c>
      <c r="J236" s="403">
        <f>SUM('Príloha 2024'!J726)</f>
        <v>0</v>
      </c>
      <c r="K236" s="403">
        <f>SUM('Príloha 2024'!K726)</f>
        <v>0</v>
      </c>
      <c r="L236" s="403">
        <f>SUM('Príloha 2024'!L726)</f>
        <v>0</v>
      </c>
    </row>
    <row r="237" spans="1:14" x14ac:dyDescent="0.2">
      <c r="B237" s="36"/>
      <c r="C237" s="44">
        <v>8210051</v>
      </c>
      <c r="D237" s="37" t="s">
        <v>828</v>
      </c>
      <c r="E237" s="50"/>
      <c r="F237" s="403">
        <f>SUM('Príloha 2024'!F727)</f>
        <v>25.1</v>
      </c>
      <c r="G237" s="403">
        <f>SUM('Príloha 2024'!G727)</f>
        <v>24.8</v>
      </c>
      <c r="H237" s="403">
        <f>SUM('Príloha 2024'!H727)</f>
        <v>0</v>
      </c>
      <c r="I237" s="403">
        <f>SUM('Príloha 2024'!I727)</f>
        <v>24.8</v>
      </c>
      <c r="J237" s="403">
        <f>SUM('Príloha 2024'!J727)</f>
        <v>24.8</v>
      </c>
      <c r="K237" s="403">
        <f>SUM('Príloha 2024'!K727)</f>
        <v>0</v>
      </c>
      <c r="L237" s="403">
        <f>SUM('Príloha 2024'!L727)</f>
        <v>0</v>
      </c>
    </row>
    <row r="238" spans="1:14" x14ac:dyDescent="0.2">
      <c r="B238" s="36"/>
      <c r="C238" s="44">
        <v>8210051</v>
      </c>
      <c r="D238" s="37" t="s">
        <v>829</v>
      </c>
      <c r="E238" s="50"/>
      <c r="F238" s="403">
        <f>SUM('Príloha 2024'!F728)</f>
        <v>4</v>
      </c>
      <c r="G238" s="403">
        <f>SUM('Príloha 2024'!G728)</f>
        <v>3.9</v>
      </c>
      <c r="H238" s="403">
        <f>SUM('Príloha 2024'!H728)</f>
        <v>0</v>
      </c>
      <c r="I238" s="403">
        <f>SUM('Príloha 2024'!I728)</f>
        <v>3.9</v>
      </c>
      <c r="J238" s="403">
        <f>SUM('Príloha 2024'!J728)</f>
        <v>3.9</v>
      </c>
      <c r="K238" s="403">
        <f>SUM('Príloha 2024'!K728)</f>
        <v>0</v>
      </c>
      <c r="L238" s="403">
        <f>SUM('Príloha 2024'!L728)</f>
        <v>0</v>
      </c>
    </row>
    <row r="239" spans="1:14" x14ac:dyDescent="0.2">
      <c r="B239" s="402"/>
      <c r="C239" s="44">
        <v>821005</v>
      </c>
      <c r="D239" s="37" t="s">
        <v>1020</v>
      </c>
      <c r="E239" s="403"/>
      <c r="F239" s="403">
        <f>SUM('Príloha 2024'!F729)</f>
        <v>6.4</v>
      </c>
      <c r="G239" s="403">
        <f>SUM('Príloha 2024'!G729)</f>
        <v>0</v>
      </c>
      <c r="H239" s="403">
        <f>SUM('Príloha 2024'!H729)</f>
        <v>0</v>
      </c>
      <c r="I239" s="403">
        <f>SUM('Príloha 2024'!I729)</f>
        <v>0</v>
      </c>
      <c r="J239" s="403">
        <f>SUM('Príloha 2024'!J729)</f>
        <v>0</v>
      </c>
      <c r="K239" s="403">
        <f>SUM('Príloha 2024'!K729)</f>
        <v>0</v>
      </c>
      <c r="L239" s="403">
        <f>SUM('Príloha 2024'!L729)</f>
        <v>0</v>
      </c>
      <c r="M239" s="409"/>
    </row>
    <row r="240" spans="1:14" ht="11.25" customHeight="1" x14ac:dyDescent="0.2">
      <c r="A240" s="10"/>
      <c r="B240" s="402"/>
      <c r="C240" s="44">
        <v>824</v>
      </c>
      <c r="D240" s="37" t="s">
        <v>898</v>
      </c>
      <c r="E240" s="403"/>
      <c r="F240" s="403">
        <f>SUM('Príloha 2024'!F730)</f>
        <v>0</v>
      </c>
      <c r="G240" s="403">
        <f>SUM('Príloha 2024'!G730)</f>
        <v>0</v>
      </c>
      <c r="H240" s="403">
        <f>SUM('Príloha 2024'!H730)</f>
        <v>0</v>
      </c>
      <c r="I240" s="403">
        <f>SUM('Príloha 2024'!I730)</f>
        <v>0</v>
      </c>
      <c r="J240" s="403">
        <f>SUM('Príloha 2024'!J730)</f>
        <v>0</v>
      </c>
      <c r="K240" s="403">
        <f>SUM('Príloha 2024'!K730)</f>
        <v>0</v>
      </c>
      <c r="L240" s="403">
        <f>SUM('Príloha 2024'!L730)</f>
        <v>0</v>
      </c>
      <c r="N240" s="202"/>
    </row>
    <row r="241" spans="1:16" s="364" customFormat="1" ht="11.25" customHeight="1" x14ac:dyDescent="0.2">
      <c r="A241" s="366"/>
      <c r="B241" s="34"/>
      <c r="C241" s="34"/>
      <c r="D241" s="39" t="s">
        <v>717</v>
      </c>
      <c r="E241" s="35"/>
      <c r="F241" s="359">
        <f>SUM('Príloha 2024'!F731)</f>
        <v>875.30000000000007</v>
      </c>
      <c r="G241" s="359">
        <f>SUM('Príloha 2024'!G731)</f>
        <v>3937</v>
      </c>
      <c r="H241" s="359">
        <f>SUM('Príloha 2024'!H731)</f>
        <v>79</v>
      </c>
      <c r="I241" s="359">
        <f>SUM('Príloha 2024'!I731)</f>
        <v>1550.3000000000002</v>
      </c>
      <c r="J241" s="359">
        <f>SUM('Príloha 2024'!J731)</f>
        <v>243.7</v>
      </c>
      <c r="K241" s="359">
        <f>SUM('Príloha 2024'!K731)</f>
        <v>0</v>
      </c>
      <c r="L241" s="359">
        <f>SUM('Príloha 2024'!L731)</f>
        <v>0</v>
      </c>
      <c r="N241" s="418"/>
    </row>
    <row r="242" spans="1:16" s="1" customFormat="1" ht="11.25" customHeight="1" x14ac:dyDescent="0.2">
      <c r="A242" s="8"/>
      <c r="B242" s="100">
        <v>700</v>
      </c>
      <c r="C242" s="100"/>
      <c r="D242" s="100" t="s">
        <v>217</v>
      </c>
      <c r="E242" s="147" t="str">
        <f>'Príloha 2024'!E732</f>
        <v>01.1.1</v>
      </c>
      <c r="F242" s="357">
        <f>SUM('Príloha 2024'!F732)</f>
        <v>0</v>
      </c>
      <c r="G242" s="357">
        <f>SUM('Príloha 2024'!G732)</f>
        <v>0</v>
      </c>
      <c r="H242" s="357">
        <f>SUM('Príloha 2024'!H732)</f>
        <v>0</v>
      </c>
      <c r="I242" s="357">
        <f>SUM('Príloha 2024'!I732)</f>
        <v>0</v>
      </c>
      <c r="J242" s="357">
        <f>SUM('Príloha 2024'!J732)</f>
        <v>2.2000000000000002</v>
      </c>
      <c r="K242" s="357">
        <f>SUM('Príloha 2024'!K732)</f>
        <v>0</v>
      </c>
      <c r="L242" s="357">
        <f>SUM('Príloha 2024'!L732)</f>
        <v>0</v>
      </c>
      <c r="M242" s="429"/>
    </row>
    <row r="243" spans="1:16" s="1" customFormat="1" ht="11.25" customHeight="1" x14ac:dyDescent="0.2">
      <c r="A243" s="8"/>
      <c r="B243" s="36"/>
      <c r="C243" s="36"/>
      <c r="D243" s="37" t="s">
        <v>834</v>
      </c>
      <c r="E243" s="50"/>
      <c r="F243" s="405">
        <f>SUM('Príloha 2024'!F733)</f>
        <v>0</v>
      </c>
      <c r="G243" s="405">
        <f>SUM('Príloha 2024'!G733)</f>
        <v>0</v>
      </c>
      <c r="H243" s="405">
        <f>SUM('Príloha 2024'!H733)</f>
        <v>0</v>
      </c>
      <c r="I243" s="405">
        <f>SUM('Príloha 2024'!I733)</f>
        <v>0</v>
      </c>
      <c r="J243" s="405">
        <f>SUM('Príloha 2024'!J733)</f>
        <v>0</v>
      </c>
      <c r="K243" s="405">
        <f>SUM('Príloha 2024'!K733)</f>
        <v>0</v>
      </c>
      <c r="L243" s="405">
        <f>SUM('Príloha 2024'!L733)</f>
        <v>0</v>
      </c>
      <c r="M243" s="428"/>
    </row>
    <row r="244" spans="1:16" s="1" customFormat="1" ht="11.25" customHeight="1" x14ac:dyDescent="0.2">
      <c r="A244" s="8"/>
      <c r="B244" s="36"/>
      <c r="C244" s="36"/>
      <c r="D244" s="37" t="s">
        <v>1345</v>
      </c>
      <c r="E244" s="50"/>
      <c r="F244" s="405">
        <f>SUM('Príloha 2024'!F734)</f>
        <v>0</v>
      </c>
      <c r="G244" s="405">
        <f>SUM('Príloha 2024'!G734)</f>
        <v>0</v>
      </c>
      <c r="H244" s="405">
        <f>SUM('Príloha 2024'!H734)</f>
        <v>0</v>
      </c>
      <c r="I244" s="405">
        <f>SUM('Príloha 2024'!I734)</f>
        <v>0</v>
      </c>
      <c r="J244" s="405">
        <f>SUM('Príloha 2024'!J734)</f>
        <v>2.2000000000000002</v>
      </c>
      <c r="K244" s="405">
        <f>SUM('Príloha 2024'!K734)</f>
        <v>0</v>
      </c>
      <c r="L244" s="405">
        <f>SUM('Príloha 2024'!L734)</f>
        <v>0</v>
      </c>
      <c r="M244" s="429" t="s">
        <v>1338</v>
      </c>
    </row>
    <row r="245" spans="1:16" s="1" customFormat="1" ht="11.25" customHeight="1" x14ac:dyDescent="0.2">
      <c r="A245" s="8"/>
      <c r="B245" s="36"/>
      <c r="C245" s="36"/>
      <c r="D245" s="37" t="s">
        <v>835</v>
      </c>
      <c r="E245" s="50"/>
      <c r="F245" s="405">
        <f>SUM('Príloha 2024'!F735)</f>
        <v>0</v>
      </c>
      <c r="G245" s="405">
        <f>SUM('Príloha 2024'!G735)</f>
        <v>0</v>
      </c>
      <c r="H245" s="405">
        <f>SUM('Príloha 2024'!H735)</f>
        <v>0</v>
      </c>
      <c r="I245" s="405">
        <f>SUM('Príloha 2024'!I735)</f>
        <v>0</v>
      </c>
      <c r="J245" s="405">
        <f>SUM('Príloha 2024'!J735)</f>
        <v>0</v>
      </c>
      <c r="K245" s="405">
        <f>SUM('Príloha 2024'!K735)</f>
        <v>0</v>
      </c>
      <c r="L245" s="405">
        <f>SUM('Príloha 2024'!L735)</f>
        <v>0</v>
      </c>
      <c r="M245" s="429"/>
    </row>
    <row r="246" spans="1:16" s="1" customFormat="1" ht="11.25" customHeight="1" x14ac:dyDescent="0.2">
      <c r="A246" s="8"/>
      <c r="B246" s="36"/>
      <c r="C246" s="36"/>
      <c r="D246" s="37" t="s">
        <v>836</v>
      </c>
      <c r="E246" s="50"/>
      <c r="F246" s="405">
        <f>SUM('Príloha 2024'!F736)</f>
        <v>0</v>
      </c>
      <c r="G246" s="405">
        <f>SUM('Príloha 2024'!G736)</f>
        <v>0</v>
      </c>
      <c r="H246" s="405">
        <f>SUM('Príloha 2024'!H736)</f>
        <v>0</v>
      </c>
      <c r="I246" s="405">
        <f>SUM('Príloha 2024'!I736)</f>
        <v>0</v>
      </c>
      <c r="J246" s="405">
        <f>SUM('Príloha 2024'!J736)</f>
        <v>0</v>
      </c>
      <c r="K246" s="405">
        <f>SUM('Príloha 2024'!K736)</f>
        <v>0</v>
      </c>
      <c r="L246" s="405">
        <f>SUM('Príloha 2024'!L736)</f>
        <v>0</v>
      </c>
      <c r="P246" s="303"/>
    </row>
    <row r="247" spans="1:16" s="400" customFormat="1" ht="11.25" customHeight="1" x14ac:dyDescent="0.2">
      <c r="A247" s="8"/>
      <c r="B247" s="36"/>
      <c r="C247" s="36"/>
      <c r="D247" s="37" t="s">
        <v>903</v>
      </c>
      <c r="E247" s="50"/>
      <c r="F247" s="405">
        <f>SUM('Príloha 2024'!F737)</f>
        <v>0</v>
      </c>
      <c r="G247" s="405">
        <f>SUM('Príloha 2024'!G737)</f>
        <v>0</v>
      </c>
      <c r="H247" s="405">
        <f>SUM('Príloha 2024'!H737)</f>
        <v>0</v>
      </c>
      <c r="I247" s="405">
        <f>SUM('Príloha 2024'!I737)</f>
        <v>0</v>
      </c>
      <c r="J247" s="405">
        <f>SUM('Príloha 2024'!J737)</f>
        <v>0</v>
      </c>
      <c r="K247" s="405">
        <f>SUM('Príloha 2024'!K737)</f>
        <v>0</v>
      </c>
      <c r="L247" s="405">
        <f>SUM('Príloha 2024'!L737)</f>
        <v>0</v>
      </c>
      <c r="M247" s="428"/>
    </row>
    <row r="248" spans="1:16" s="1" customFormat="1" ht="11.25" customHeight="1" x14ac:dyDescent="0.2">
      <c r="A248" s="8"/>
      <c r="B248" s="402"/>
      <c r="C248" s="402"/>
      <c r="D248" s="37" t="s">
        <v>904</v>
      </c>
      <c r="E248" s="403"/>
      <c r="F248" s="405">
        <f>SUM('Príloha 2024'!F738)</f>
        <v>0</v>
      </c>
      <c r="G248" s="405">
        <f>SUM('Príloha 2024'!G738)</f>
        <v>0</v>
      </c>
      <c r="H248" s="405">
        <f>SUM('Príloha 2024'!H738)</f>
        <v>0</v>
      </c>
      <c r="I248" s="405">
        <f>SUM('Príloha 2024'!I738)</f>
        <v>0</v>
      </c>
      <c r="J248" s="405">
        <f>SUM('Príloha 2024'!J738)</f>
        <v>0</v>
      </c>
      <c r="K248" s="405">
        <f>SUM('Príloha 2024'!K738)</f>
        <v>0</v>
      </c>
      <c r="L248" s="405">
        <f>SUM('Príloha 2024'!L738)</f>
        <v>0</v>
      </c>
      <c r="M248" s="409"/>
    </row>
    <row r="249" spans="1:16" s="400" customFormat="1" ht="11.25" customHeight="1" x14ac:dyDescent="0.2">
      <c r="A249" s="8"/>
      <c r="B249" s="36"/>
      <c r="C249" s="36"/>
      <c r="D249" s="37" t="s">
        <v>838</v>
      </c>
      <c r="E249" s="50"/>
      <c r="F249" s="405">
        <f>SUM('Príloha 2024'!F739)</f>
        <v>0</v>
      </c>
      <c r="G249" s="405">
        <f>SUM('Príloha 2024'!G739)</f>
        <v>0</v>
      </c>
      <c r="H249" s="405">
        <f>SUM('Príloha 2024'!H739)</f>
        <v>0</v>
      </c>
      <c r="I249" s="405">
        <f>SUM('Príloha 2024'!I739)</f>
        <v>0</v>
      </c>
      <c r="J249" s="405">
        <f>SUM('Príloha 2024'!J739)</f>
        <v>0</v>
      </c>
      <c r="K249" s="405">
        <f>SUM('Príloha 2024'!K739)</f>
        <v>0</v>
      </c>
      <c r="L249" s="405">
        <f>SUM('Príloha 2024'!L739)</f>
        <v>0</v>
      </c>
      <c r="M249" s="409"/>
    </row>
    <row r="250" spans="1:16" s="409" customFormat="1" ht="11.25" customHeight="1" x14ac:dyDescent="0.2">
      <c r="A250" s="366"/>
      <c r="B250" s="100">
        <v>700</v>
      </c>
      <c r="C250" s="100"/>
      <c r="D250" s="100" t="s">
        <v>1354</v>
      </c>
      <c r="E250" s="413" t="s">
        <v>1353</v>
      </c>
      <c r="F250" s="147">
        <f>SUM('Príloha 2024'!F740)</f>
        <v>0</v>
      </c>
      <c r="G250" s="147">
        <f>SUM('Príloha 2024'!G740)</f>
        <v>0</v>
      </c>
      <c r="H250" s="147">
        <f>SUM('Príloha 2024'!H740)</f>
        <v>0</v>
      </c>
      <c r="I250" s="147">
        <f>SUM('Príloha 2024'!I740)</f>
        <v>0</v>
      </c>
      <c r="J250" s="147">
        <f>SUM('Príloha 2024'!J740)</f>
        <v>2.4</v>
      </c>
      <c r="K250" s="147">
        <f>SUM('Príloha 2024'!K740)</f>
        <v>0</v>
      </c>
      <c r="L250" s="147">
        <f>SUM('Príloha 2024'!L740)</f>
        <v>0</v>
      </c>
    </row>
    <row r="251" spans="1:16" s="400" customFormat="1" ht="11.25" customHeight="1" x14ac:dyDescent="0.2">
      <c r="A251" s="8"/>
      <c r="B251" s="402"/>
      <c r="C251" s="402"/>
      <c r="D251" s="37" t="s">
        <v>1355</v>
      </c>
      <c r="E251" s="403"/>
      <c r="F251" s="405">
        <f>SUM('Príloha 2024'!F741)</f>
        <v>0</v>
      </c>
      <c r="G251" s="405">
        <f>SUM('Príloha 2024'!G741)</f>
        <v>0</v>
      </c>
      <c r="H251" s="405">
        <f>SUM('Príloha 2024'!H741)</f>
        <v>0</v>
      </c>
      <c r="I251" s="405">
        <f>SUM('Príloha 2024'!I741)</f>
        <v>0</v>
      </c>
      <c r="J251" s="405">
        <f>SUM('Príloha 2024'!J741)</f>
        <v>2.4</v>
      </c>
      <c r="K251" s="405">
        <f>SUM('Príloha 2024'!K741)</f>
        <v>0</v>
      </c>
      <c r="L251" s="405">
        <f>SUM('Príloha 2024'!L741)</f>
        <v>0</v>
      </c>
      <c r="M251" s="429" t="s">
        <v>1338</v>
      </c>
    </row>
    <row r="252" spans="1:16" s="400" customFormat="1" ht="11.25" customHeight="1" x14ac:dyDescent="0.2">
      <c r="A252" s="8"/>
      <c r="B252" s="100">
        <v>700</v>
      </c>
      <c r="C252" s="100"/>
      <c r="D252" s="100" t="s">
        <v>128</v>
      </c>
      <c r="E252" s="413" t="s">
        <v>666</v>
      </c>
      <c r="F252" s="357">
        <f>SUM('Príloha 2024'!F742)</f>
        <v>0</v>
      </c>
      <c r="G252" s="357">
        <f>SUM('Príloha 2024'!G742)</f>
        <v>0</v>
      </c>
      <c r="H252" s="357">
        <f>SUM('Príloha 2024'!H742)</f>
        <v>0</v>
      </c>
      <c r="I252" s="357">
        <f>SUM('Príloha 2024'!I742)</f>
        <v>0</v>
      </c>
      <c r="J252" s="357">
        <f>SUM('Príloha 2024'!J742)</f>
        <v>0</v>
      </c>
      <c r="K252" s="357">
        <f>SUM('Príloha 2024'!K742)</f>
        <v>0</v>
      </c>
      <c r="L252" s="357">
        <f>SUM('Príloha 2024'!L742)</f>
        <v>0</v>
      </c>
      <c r="M252" s="350"/>
    </row>
    <row r="253" spans="1:16" s="400" customFormat="1" ht="11.25" customHeight="1" x14ac:dyDescent="0.2">
      <c r="A253" s="8"/>
      <c r="B253" s="402"/>
      <c r="C253" s="402"/>
      <c r="D253" s="404" t="s">
        <v>949</v>
      </c>
      <c r="E253" s="403"/>
      <c r="F253" s="403">
        <f>SUM('Príloha 2024'!F743)</f>
        <v>0</v>
      </c>
      <c r="G253" s="403">
        <f>SUM('Príloha 2024'!G743)</f>
        <v>0</v>
      </c>
      <c r="H253" s="403">
        <f>SUM('Príloha 2024'!H743)</f>
        <v>0</v>
      </c>
      <c r="I253" s="403">
        <f>SUM('Príloha 2024'!I743)</f>
        <v>0</v>
      </c>
      <c r="J253" s="403">
        <f>SUM('Príloha 2024'!J743)</f>
        <v>0</v>
      </c>
      <c r="K253" s="403">
        <f>SUM('Príloha 2024'!K743)</f>
        <v>0</v>
      </c>
      <c r="L253" s="403">
        <f>SUM('Príloha 2024'!L743)</f>
        <v>0</v>
      </c>
      <c r="M253" s="350"/>
    </row>
    <row r="254" spans="1:16" s="400" customFormat="1" ht="11.25" customHeight="1" x14ac:dyDescent="0.2">
      <c r="A254" s="8"/>
      <c r="B254" s="402">
        <v>700</v>
      </c>
      <c r="C254" s="402"/>
      <c r="D254" s="100" t="s">
        <v>967</v>
      </c>
      <c r="E254" s="413" t="s">
        <v>667</v>
      </c>
      <c r="F254" s="357">
        <f>SUM('Príloha 2024'!F744)</f>
        <v>0</v>
      </c>
      <c r="G254" s="357">
        <f>SUM('Príloha 2024'!G744)</f>
        <v>0</v>
      </c>
      <c r="H254" s="357">
        <f>SUM('Príloha 2024'!H744)</f>
        <v>0</v>
      </c>
      <c r="I254" s="357">
        <f>SUM('Príloha 2024'!I744)</f>
        <v>0</v>
      </c>
      <c r="J254" s="357">
        <f>SUM('Príloha 2024'!J744)</f>
        <v>0</v>
      </c>
      <c r="K254" s="357">
        <f>SUM('Príloha 2024'!K744)</f>
        <v>0</v>
      </c>
      <c r="L254" s="357">
        <f>SUM('Príloha 2024'!L744)</f>
        <v>0</v>
      </c>
      <c r="M254" s="429"/>
    </row>
    <row r="255" spans="1:16" s="364" customFormat="1" x14ac:dyDescent="0.2">
      <c r="A255" s="363"/>
      <c r="B255" s="402"/>
      <c r="C255" s="402"/>
      <c r="D255" s="404" t="s">
        <v>968</v>
      </c>
      <c r="E255" s="403"/>
      <c r="F255" s="403">
        <f>SUM('Príloha 2024'!F745)</f>
        <v>0</v>
      </c>
      <c r="G255" s="403">
        <f>SUM('Príloha 2024'!G745)</f>
        <v>0</v>
      </c>
      <c r="H255" s="403">
        <f>SUM('Príloha 2024'!H745)</f>
        <v>0</v>
      </c>
      <c r="I255" s="403">
        <f>SUM('Príloha 2024'!I745)</f>
        <v>0</v>
      </c>
      <c r="J255" s="403">
        <f>SUM('Príloha 2024'!J745)</f>
        <v>0</v>
      </c>
      <c r="K255" s="403">
        <f>SUM('Príloha 2024'!K745)</f>
        <v>0</v>
      </c>
      <c r="L255" s="403">
        <f>SUM('Príloha 2024'!L745)</f>
        <v>0</v>
      </c>
    </row>
    <row r="256" spans="1:16" s="409" customFormat="1" x14ac:dyDescent="0.2">
      <c r="A256" s="408"/>
      <c r="B256" s="100">
        <v>700</v>
      </c>
      <c r="C256" s="100"/>
      <c r="D256" s="100" t="s">
        <v>224</v>
      </c>
      <c r="E256" s="147" t="str">
        <f>'Príloha 2024'!E746</f>
        <v>04.5.1</v>
      </c>
      <c r="F256" s="357">
        <f>SUM('Príloha 2024'!F746)</f>
        <v>181.8</v>
      </c>
      <c r="G256" s="357">
        <f>SUM('Príloha 2024'!G746)</f>
        <v>620</v>
      </c>
      <c r="H256" s="357">
        <f>SUM('Príloha 2024'!H746)</f>
        <v>1</v>
      </c>
      <c r="I256" s="357">
        <f>SUM('Príloha 2024'!I746)</f>
        <v>1</v>
      </c>
      <c r="J256" s="357">
        <f>SUM('Príloha 2024'!J746)</f>
        <v>8</v>
      </c>
      <c r="K256" s="357">
        <f>SUM('Príloha 2024'!K746)</f>
        <v>0</v>
      </c>
      <c r="L256" s="357">
        <f>SUM('Príloha 2024'!L746)</f>
        <v>0</v>
      </c>
    </row>
    <row r="257" spans="1:13" s="365" customFormat="1" x14ac:dyDescent="0.2">
      <c r="A257" s="367"/>
      <c r="B257" s="100"/>
      <c r="C257" s="100"/>
      <c r="D257" s="404" t="s">
        <v>1188</v>
      </c>
      <c r="E257" s="147"/>
      <c r="F257" s="403">
        <f>SUM('Príloha 2024'!F747)</f>
        <v>0</v>
      </c>
      <c r="G257" s="403">
        <f>SUM('Príloha 2024'!G747)</f>
        <v>0</v>
      </c>
      <c r="H257" s="403">
        <f>SUM('Príloha 2024'!H747)</f>
        <v>0</v>
      </c>
      <c r="I257" s="403">
        <f>SUM('Príloha 2024'!I747)</f>
        <v>0</v>
      </c>
      <c r="J257" s="403">
        <f>SUM('Príloha 2024'!J747)</f>
        <v>0</v>
      </c>
      <c r="K257" s="403">
        <f>SUM('Príloha 2024'!K747)</f>
        <v>0</v>
      </c>
      <c r="L257" s="403">
        <f>SUM('Príloha 2024'!L747)</f>
        <v>0</v>
      </c>
      <c r="M257" s="429"/>
    </row>
    <row r="258" spans="1:13" s="365" customFormat="1" x14ac:dyDescent="0.2">
      <c r="A258" s="367"/>
      <c r="B258" s="84"/>
      <c r="C258" s="84"/>
      <c r="D258" s="84" t="s">
        <v>1142</v>
      </c>
      <c r="E258" s="280"/>
      <c r="F258" s="403">
        <f>SUM('Príloha 2024'!F748)</f>
        <v>0</v>
      </c>
      <c r="G258" s="403">
        <f>SUM('Príloha 2024'!G748)</f>
        <v>0</v>
      </c>
      <c r="H258" s="403">
        <f>SUM('Príloha 2024'!H748)</f>
        <v>0</v>
      </c>
      <c r="I258" s="403">
        <f>SUM('Príloha 2024'!I748)</f>
        <v>0</v>
      </c>
      <c r="J258" s="403">
        <f>SUM('Príloha 2024'!J748)</f>
        <v>0</v>
      </c>
      <c r="K258" s="403">
        <f>SUM('Príloha 2024'!K748)</f>
        <v>0</v>
      </c>
      <c r="L258" s="403">
        <f>SUM('Príloha 2024'!L748)</f>
        <v>0</v>
      </c>
      <c r="M258" s="429"/>
    </row>
    <row r="259" spans="1:13" s="410" customFormat="1" x14ac:dyDescent="0.2">
      <c r="A259" s="411"/>
      <c r="B259" s="84"/>
      <c r="C259" s="84"/>
      <c r="D259" s="373" t="s">
        <v>1311</v>
      </c>
      <c r="E259" s="280"/>
      <c r="F259" s="403">
        <f>SUM('Príloha 2024'!F749)</f>
        <v>0</v>
      </c>
      <c r="G259" s="403">
        <f>SUM('Príloha 2024'!G749)</f>
        <v>0</v>
      </c>
      <c r="H259" s="403">
        <f>SUM('Príloha 2024'!H749)</f>
        <v>1</v>
      </c>
      <c r="I259" s="403">
        <f>SUM('Príloha 2024'!I749)</f>
        <v>1</v>
      </c>
      <c r="J259" s="403">
        <f>SUM('Príloha 2024'!J749)</f>
        <v>0</v>
      </c>
      <c r="K259" s="403">
        <f>SUM('Príloha 2024'!K749)</f>
        <v>0</v>
      </c>
      <c r="L259" s="403">
        <f>SUM('Príloha 2024'!L749)</f>
        <v>0</v>
      </c>
      <c r="M259" s="429" t="s">
        <v>1338</v>
      </c>
    </row>
    <row r="260" spans="1:13" s="365" customFormat="1" x14ac:dyDescent="0.2">
      <c r="A260" s="367"/>
      <c r="B260" s="404"/>
      <c r="C260" s="404"/>
      <c r="D260" s="415" t="s">
        <v>1143</v>
      </c>
      <c r="E260" s="405"/>
      <c r="F260" s="403">
        <f>SUM('Príloha 2024'!F750)</f>
        <v>0</v>
      </c>
      <c r="G260" s="403">
        <f>SUM('Príloha 2024'!G750)</f>
        <v>0</v>
      </c>
      <c r="H260" s="403">
        <f>SUM('Príloha 2024'!H750)</f>
        <v>0</v>
      </c>
      <c r="I260" s="403">
        <f>SUM('Príloha 2024'!I750)</f>
        <v>0</v>
      </c>
      <c r="J260" s="403">
        <f>SUM('Príloha 2024'!J750)</f>
        <v>0</v>
      </c>
      <c r="K260" s="403">
        <f>SUM('Príloha 2024'!K750)</f>
        <v>0</v>
      </c>
      <c r="L260" s="403">
        <f>SUM('Príloha 2024'!L750)</f>
        <v>0</v>
      </c>
      <c r="M260" s="429"/>
    </row>
    <row r="261" spans="1:13" s="410" customFormat="1" x14ac:dyDescent="0.2">
      <c r="A261" s="411"/>
      <c r="B261" s="84"/>
      <c r="C261" s="84"/>
      <c r="D261" s="84" t="s">
        <v>1144</v>
      </c>
      <c r="E261" s="280"/>
      <c r="F261" s="403">
        <f>SUM('Príloha 2024'!F751)</f>
        <v>119.6</v>
      </c>
      <c r="G261" s="403">
        <f>SUM('Príloha 2024'!G751)</f>
        <v>0</v>
      </c>
      <c r="H261" s="403">
        <f>SUM('Príloha 2024'!H751)</f>
        <v>0</v>
      </c>
      <c r="I261" s="403">
        <f>SUM('Príloha 2024'!I751)</f>
        <v>0</v>
      </c>
      <c r="J261" s="403">
        <f>SUM('Príloha 2024'!J751)</f>
        <v>0</v>
      </c>
      <c r="K261" s="403">
        <f>SUM('Príloha 2024'!K751)</f>
        <v>0</v>
      </c>
      <c r="L261" s="403">
        <f>SUM('Príloha 2024'!L751)</f>
        <v>0</v>
      </c>
      <c r="M261" s="429"/>
    </row>
    <row r="262" spans="1:13" s="410" customFormat="1" x14ac:dyDescent="0.2">
      <c r="A262" s="411"/>
      <c r="B262" s="404"/>
      <c r="C262" s="404"/>
      <c r="D262" s="404" t="s">
        <v>1046</v>
      </c>
      <c r="E262" s="405"/>
      <c r="F262" s="403">
        <f>SUM('Príloha 2024'!F752)</f>
        <v>0</v>
      </c>
      <c r="G262" s="403">
        <f>SUM('Príloha 2024'!G752)</f>
        <v>0</v>
      </c>
      <c r="H262" s="403">
        <f>SUM('Príloha 2024'!H752)</f>
        <v>0</v>
      </c>
      <c r="I262" s="403">
        <f>SUM('Príloha 2024'!I752)</f>
        <v>0</v>
      </c>
      <c r="J262" s="403">
        <f>SUM('Príloha 2024'!J752)</f>
        <v>0</v>
      </c>
      <c r="K262" s="403">
        <f>SUM('Príloha 2024'!K752)</f>
        <v>0</v>
      </c>
      <c r="L262" s="403">
        <f>SUM('Príloha 2024'!L752)</f>
        <v>0</v>
      </c>
      <c r="M262" s="428"/>
    </row>
    <row r="263" spans="1:13" s="410" customFormat="1" x14ac:dyDescent="0.2">
      <c r="A263" s="411"/>
      <c r="B263" s="404"/>
      <c r="C263" s="404"/>
      <c r="D263" s="404" t="s">
        <v>1181</v>
      </c>
      <c r="E263" s="405"/>
      <c r="F263" s="403">
        <f>SUM('Príloha 2024'!F753)</f>
        <v>0</v>
      </c>
      <c r="G263" s="403">
        <f>SUM('Príloha 2024'!G753)</f>
        <v>0</v>
      </c>
      <c r="H263" s="403">
        <f>SUM('Príloha 2024'!H753)</f>
        <v>0</v>
      </c>
      <c r="I263" s="403">
        <f>SUM('Príloha 2024'!I753)</f>
        <v>0</v>
      </c>
      <c r="J263" s="403">
        <f>SUM('Príloha 2024'!J753)</f>
        <v>0</v>
      </c>
      <c r="K263" s="403">
        <f>SUM('Príloha 2024'!K753)</f>
        <v>0</v>
      </c>
      <c r="L263" s="403">
        <f>SUM('Príloha 2024'!L753)</f>
        <v>0</v>
      </c>
      <c r="M263" s="429"/>
    </row>
    <row r="264" spans="1:13" s="410" customFormat="1" x14ac:dyDescent="0.2">
      <c r="A264" s="411"/>
      <c r="B264" s="404"/>
      <c r="C264" s="404"/>
      <c r="D264" s="404" t="s">
        <v>1227</v>
      </c>
      <c r="E264" s="405"/>
      <c r="F264" s="403">
        <f>SUM('Príloha 2024'!F754)</f>
        <v>0</v>
      </c>
      <c r="G264" s="403">
        <f>SUM('Príloha 2024'!G754)</f>
        <v>590</v>
      </c>
      <c r="H264" s="403">
        <f>SUM('Príloha 2024'!H754)</f>
        <v>0</v>
      </c>
      <c r="I264" s="403">
        <f>SUM('Príloha 2024'!I754)</f>
        <v>0</v>
      </c>
      <c r="J264" s="403">
        <f>SUM('Príloha 2024'!J754)</f>
        <v>3</v>
      </c>
      <c r="K264" s="403">
        <f>SUM('Príloha 2024'!K754)</f>
        <v>0</v>
      </c>
      <c r="L264" s="403">
        <f>SUM('Príloha 2024'!L754)</f>
        <v>0</v>
      </c>
      <c r="M264" s="429" t="s">
        <v>1338</v>
      </c>
    </row>
    <row r="265" spans="1:13" s="410" customFormat="1" x14ac:dyDescent="0.2">
      <c r="A265" s="411"/>
      <c r="B265" s="404"/>
      <c r="C265" s="404"/>
      <c r="D265" s="412" t="s">
        <v>1228</v>
      </c>
      <c r="E265" s="405"/>
      <c r="F265" s="403">
        <f>SUM('Príloha 2024'!F755)</f>
        <v>0</v>
      </c>
      <c r="G265" s="403">
        <f>SUM('Príloha 2024'!G755)</f>
        <v>0</v>
      </c>
      <c r="H265" s="403">
        <f>SUM('Príloha 2024'!H755)</f>
        <v>0</v>
      </c>
      <c r="I265" s="403">
        <f>SUM('Príloha 2024'!I755)</f>
        <v>0</v>
      </c>
      <c r="J265" s="403">
        <f>SUM('Príloha 2024'!J755)</f>
        <v>0</v>
      </c>
      <c r="K265" s="403">
        <f>SUM('Príloha 2024'!K755)</f>
        <v>0</v>
      </c>
      <c r="L265" s="403">
        <f>SUM('Príloha 2024'!L755)</f>
        <v>0</v>
      </c>
      <c r="M265" s="409"/>
    </row>
    <row r="266" spans="1:13" s="365" customFormat="1" x14ac:dyDescent="0.2">
      <c r="A266" s="367"/>
      <c r="B266" s="404"/>
      <c r="C266" s="404"/>
      <c r="D266" s="412" t="s">
        <v>1185</v>
      </c>
      <c r="E266" s="405"/>
      <c r="F266" s="403">
        <f>SUM('Príloha 2024'!F756)</f>
        <v>0</v>
      </c>
      <c r="G266" s="403">
        <f>SUM('Príloha 2024'!G756)</f>
        <v>0</v>
      </c>
      <c r="H266" s="403">
        <f>SUM('Príloha 2024'!H756)</f>
        <v>0</v>
      </c>
      <c r="I266" s="403">
        <f>SUM('Príloha 2024'!I756)</f>
        <v>0</v>
      </c>
      <c r="J266" s="403">
        <f>SUM('Príloha 2024'!J756)</f>
        <v>5</v>
      </c>
      <c r="K266" s="403">
        <f>SUM('Príloha 2024'!K756)</f>
        <v>0</v>
      </c>
      <c r="L266" s="403">
        <f>SUM('Príloha 2024'!L756)</f>
        <v>0</v>
      </c>
      <c r="M266" s="429" t="s">
        <v>1338</v>
      </c>
    </row>
    <row r="267" spans="1:13" s="410" customFormat="1" x14ac:dyDescent="0.2">
      <c r="A267" s="411"/>
      <c r="B267" s="84"/>
      <c r="C267" s="84"/>
      <c r="D267" s="84" t="s">
        <v>1229</v>
      </c>
      <c r="E267" s="280"/>
      <c r="F267" s="403">
        <f>SUM('Príloha 2024'!F757)</f>
        <v>62.2</v>
      </c>
      <c r="G267" s="403">
        <f>SUM('Príloha 2024'!G757)</f>
        <v>30</v>
      </c>
      <c r="H267" s="403">
        <f>SUM('Príloha 2024'!H757)</f>
        <v>0</v>
      </c>
      <c r="I267" s="403">
        <f>SUM('Príloha 2024'!I757)</f>
        <v>0</v>
      </c>
      <c r="J267" s="403">
        <f>SUM('Príloha 2024'!J757)</f>
        <v>0</v>
      </c>
      <c r="K267" s="403">
        <f>SUM('Príloha 2024'!K757)</f>
        <v>0</v>
      </c>
      <c r="L267" s="403">
        <f>SUM('Príloha 2024'!L757)</f>
        <v>0</v>
      </c>
      <c r="M267" s="428"/>
    </row>
    <row r="268" spans="1:13" s="364" customFormat="1" x14ac:dyDescent="0.2">
      <c r="A268" s="363"/>
      <c r="B268" s="404"/>
      <c r="C268" s="404"/>
      <c r="D268" s="404" t="s">
        <v>992</v>
      </c>
      <c r="E268" s="405"/>
      <c r="F268" s="403">
        <f>SUM('Príloha 2024'!F758)</f>
        <v>0</v>
      </c>
      <c r="G268" s="403">
        <f>SUM('Príloha 2024'!G758)</f>
        <v>0</v>
      </c>
      <c r="H268" s="403">
        <f>SUM('Príloha 2024'!H758)</f>
        <v>0</v>
      </c>
      <c r="I268" s="403">
        <f>SUM('Príloha 2024'!I758)</f>
        <v>0</v>
      </c>
      <c r="J268" s="403">
        <f>SUM('Príloha 2024'!J758)</f>
        <v>0</v>
      </c>
      <c r="K268" s="403">
        <f>SUM('Príloha 2024'!K758)</f>
        <v>0</v>
      </c>
      <c r="L268" s="403">
        <f>SUM('Príloha 2024'!L758)</f>
        <v>0</v>
      </c>
    </row>
    <row r="269" spans="1:13" s="365" customFormat="1" x14ac:dyDescent="0.2">
      <c r="A269" s="367"/>
      <c r="B269" s="100">
        <v>700</v>
      </c>
      <c r="C269" s="100"/>
      <c r="D269" s="100" t="s">
        <v>226</v>
      </c>
      <c r="E269" s="147" t="str">
        <f>'Príloha 2024'!E759</f>
        <v>05.1.0</v>
      </c>
      <c r="F269" s="357">
        <f>SUM('Príloha 2024'!F759)</f>
        <v>0.7</v>
      </c>
      <c r="G269" s="357">
        <f>SUM('Príloha 2024'!G759)</f>
        <v>485</v>
      </c>
      <c r="H269" s="357">
        <f>SUM('Príloha 2024'!H759)</f>
        <v>5</v>
      </c>
      <c r="I269" s="357">
        <f>SUM('Príloha 2024'!I759)</f>
        <v>5</v>
      </c>
      <c r="J269" s="357">
        <f>SUM('Príloha 2024'!J759)</f>
        <v>0</v>
      </c>
      <c r="K269" s="357">
        <f>SUM('Príloha 2024'!K759)</f>
        <v>0</v>
      </c>
      <c r="L269" s="357">
        <f>SUM('Príloha 2024'!L759)</f>
        <v>0</v>
      </c>
    </row>
    <row r="270" spans="1:13" s="365" customFormat="1" x14ac:dyDescent="0.2">
      <c r="A270" s="367"/>
      <c r="B270" s="84"/>
      <c r="C270" s="84"/>
      <c r="D270" s="84" t="s">
        <v>839</v>
      </c>
      <c r="E270" s="280"/>
      <c r="F270" s="403">
        <f>SUM('Príloha 2024'!F760)</f>
        <v>0</v>
      </c>
      <c r="G270" s="403">
        <f>SUM('Príloha 2024'!G760)</f>
        <v>0</v>
      </c>
      <c r="H270" s="403">
        <f>SUM('Príloha 2024'!H760)</f>
        <v>0</v>
      </c>
      <c r="I270" s="403">
        <f>SUM('Príloha 2024'!I760)</f>
        <v>0</v>
      </c>
      <c r="J270" s="403">
        <f>SUM('Príloha 2024'!J760)</f>
        <v>0</v>
      </c>
      <c r="K270" s="403">
        <f>SUM('Príloha 2024'!K760)</f>
        <v>0</v>
      </c>
      <c r="L270" s="403">
        <f>SUM('Príloha 2024'!L760)</f>
        <v>0</v>
      </c>
      <c r="M270" s="1"/>
    </row>
    <row r="271" spans="1:13" s="410" customFormat="1" x14ac:dyDescent="0.2">
      <c r="A271" s="411"/>
      <c r="B271" s="84"/>
      <c r="C271" s="84"/>
      <c r="D271" s="84" t="s">
        <v>840</v>
      </c>
      <c r="E271" s="280"/>
      <c r="F271" s="403">
        <f>SUM('Príloha 2024'!F761)</f>
        <v>0</v>
      </c>
      <c r="G271" s="403">
        <f>SUM('Príloha 2024'!G761)</f>
        <v>0</v>
      </c>
      <c r="H271" s="403">
        <f>SUM('Príloha 2024'!H761)</f>
        <v>0</v>
      </c>
      <c r="I271" s="403">
        <f>SUM('Príloha 2024'!I761)</f>
        <v>0</v>
      </c>
      <c r="J271" s="403">
        <f>SUM('Príloha 2024'!J761)</f>
        <v>0</v>
      </c>
      <c r="K271" s="403">
        <f>SUM('Príloha 2024'!K761)</f>
        <v>0</v>
      </c>
      <c r="L271" s="403">
        <f>SUM('Príloha 2024'!L761)</f>
        <v>0</v>
      </c>
      <c r="M271" s="429"/>
    </row>
    <row r="272" spans="1:13" s="410" customFormat="1" x14ac:dyDescent="0.2">
      <c r="A272" s="411"/>
      <c r="B272" s="404"/>
      <c r="C272" s="404"/>
      <c r="D272" s="412" t="s">
        <v>879</v>
      </c>
      <c r="E272" s="405"/>
      <c r="F272" s="403">
        <f>SUM('Príloha 2024'!F762)</f>
        <v>0</v>
      </c>
      <c r="G272" s="403">
        <f>SUM('Príloha 2024'!G762)</f>
        <v>0</v>
      </c>
      <c r="H272" s="403">
        <f>SUM('Príloha 2024'!H762)</f>
        <v>0</v>
      </c>
      <c r="I272" s="403">
        <f>SUM('Príloha 2024'!I762)</f>
        <v>0</v>
      </c>
      <c r="J272" s="403">
        <f>SUM('Príloha 2024'!J762)</f>
        <v>0</v>
      </c>
      <c r="K272" s="403">
        <f>SUM('Príloha 2024'!K762)</f>
        <v>0</v>
      </c>
      <c r="L272" s="403">
        <f>SUM('Príloha 2024'!L762)</f>
        <v>0</v>
      </c>
      <c r="M272" s="429"/>
    </row>
    <row r="273" spans="1:13" s="410" customFormat="1" x14ac:dyDescent="0.2">
      <c r="A273" s="411"/>
      <c r="B273" s="404"/>
      <c r="C273" s="404"/>
      <c r="D273" s="412" t="s">
        <v>880</v>
      </c>
      <c r="E273" s="405"/>
      <c r="F273" s="403">
        <f>SUM('Príloha 2024'!F763)</f>
        <v>0.7</v>
      </c>
      <c r="G273" s="403">
        <f>SUM('Príloha 2024'!G763)</f>
        <v>485</v>
      </c>
      <c r="H273" s="403">
        <f>SUM('Príloha 2024'!H763)</f>
        <v>0</v>
      </c>
      <c r="I273" s="403">
        <f>SUM('Príloha 2024'!I763)</f>
        <v>0</v>
      </c>
      <c r="J273" s="403">
        <f>SUM('Príloha 2024'!J763)</f>
        <v>0</v>
      </c>
      <c r="K273" s="403">
        <f>SUM('Príloha 2024'!K763)</f>
        <v>0</v>
      </c>
      <c r="L273" s="403">
        <f>SUM('Príloha 2024'!L763)</f>
        <v>0</v>
      </c>
      <c r="M273" s="400"/>
    </row>
    <row r="274" spans="1:13" s="364" customFormat="1" x14ac:dyDescent="0.2">
      <c r="A274" s="363"/>
      <c r="B274" s="404"/>
      <c r="C274" s="404"/>
      <c r="D274" s="412" t="s">
        <v>1095</v>
      </c>
      <c r="E274" s="405"/>
      <c r="F274" s="403">
        <f>SUM('Príloha 2024'!F764)</f>
        <v>0</v>
      </c>
      <c r="G274" s="403">
        <f>SUM('Príloha 2024'!G764)</f>
        <v>0</v>
      </c>
      <c r="H274" s="403">
        <f>SUM('Príloha 2024'!H764)</f>
        <v>5</v>
      </c>
      <c r="I274" s="403">
        <f>SUM('Príloha 2024'!I764)</f>
        <v>5</v>
      </c>
      <c r="J274" s="403">
        <f>SUM('Príloha 2024'!J764)</f>
        <v>0</v>
      </c>
      <c r="K274" s="403">
        <f>SUM('Príloha 2024'!K764)</f>
        <v>0</v>
      </c>
      <c r="L274" s="403">
        <f>SUM('Príloha 2024'!L764)</f>
        <v>0</v>
      </c>
      <c r="M274" s="429" t="s">
        <v>1338</v>
      </c>
    </row>
    <row r="275" spans="1:13" s="364" customFormat="1" x14ac:dyDescent="0.2">
      <c r="A275" s="363"/>
      <c r="B275" s="100">
        <v>700</v>
      </c>
      <c r="C275" s="100"/>
      <c r="D275" s="100" t="s">
        <v>277</v>
      </c>
      <c r="E275" s="147" t="str">
        <f>'Príloha 2024'!E765</f>
        <v>05.2</v>
      </c>
      <c r="F275" s="357">
        <f>SUM('Príloha 2024'!F765)</f>
        <v>0</v>
      </c>
      <c r="G275" s="357">
        <f>SUM('Príloha 2024'!G765)</f>
        <v>657.3</v>
      </c>
      <c r="H275" s="357">
        <f>SUM('Príloha 2024'!H765)</f>
        <v>0</v>
      </c>
      <c r="I275" s="357">
        <f>SUM('Príloha 2024'!I765)</f>
        <v>0</v>
      </c>
      <c r="J275" s="357">
        <f>SUM('Príloha 2024'!J765)</f>
        <v>0</v>
      </c>
      <c r="K275" s="357">
        <f>SUM('Príloha 2024'!K765)</f>
        <v>0</v>
      </c>
      <c r="L275" s="357">
        <f>SUM('Príloha 2024'!L765)</f>
        <v>0</v>
      </c>
      <c r="M275" s="429"/>
    </row>
    <row r="276" spans="1:13" s="410" customFormat="1" x14ac:dyDescent="0.2">
      <c r="A276" s="411"/>
      <c r="B276" s="404"/>
      <c r="C276" s="404"/>
      <c r="D276" s="404" t="s">
        <v>1255</v>
      </c>
      <c r="E276" s="405"/>
      <c r="F276" s="405">
        <f>SUM('Príloha 2024'!F766)</f>
        <v>0</v>
      </c>
      <c r="G276" s="405">
        <f>SUM('Príloha 2024'!G766)</f>
        <v>657.3</v>
      </c>
      <c r="H276" s="405">
        <f>SUM('Príloha 2024'!H766)</f>
        <v>0</v>
      </c>
      <c r="I276" s="405">
        <f>SUM('Príloha 2024'!I766)</f>
        <v>0</v>
      </c>
      <c r="J276" s="405">
        <f>SUM('Príloha 2024'!J766)</f>
        <v>0</v>
      </c>
      <c r="K276" s="405">
        <f>SUM('Príloha 2024'!K766)</f>
        <v>0</v>
      </c>
      <c r="L276" s="405">
        <f>SUM('Príloha 2024'!L766)</f>
        <v>0</v>
      </c>
      <c r="M276" s="560"/>
    </row>
    <row r="277" spans="1:13" s="364" customFormat="1" x14ac:dyDescent="0.2">
      <c r="A277" s="363"/>
      <c r="B277" s="100"/>
      <c r="C277" s="100"/>
      <c r="D277" s="84" t="s">
        <v>842</v>
      </c>
      <c r="E277" s="147"/>
      <c r="F277" s="405">
        <f>SUM('Príloha 2024'!F767)</f>
        <v>0</v>
      </c>
      <c r="G277" s="405">
        <f>SUM('Príloha 2024'!G767)</f>
        <v>0</v>
      </c>
      <c r="H277" s="405">
        <f>SUM('Príloha 2024'!H767)</f>
        <v>0</v>
      </c>
      <c r="I277" s="405">
        <f>SUM('Príloha 2024'!I767)</f>
        <v>0</v>
      </c>
      <c r="J277" s="405">
        <f>SUM('Príloha 2024'!J767)</f>
        <v>0</v>
      </c>
      <c r="K277" s="405">
        <f>SUM('Príloha 2024'!K767)</f>
        <v>0</v>
      </c>
      <c r="L277" s="405">
        <f>SUM('Príloha 2024'!L767)</f>
        <v>0</v>
      </c>
    </row>
    <row r="278" spans="1:13" s="364" customFormat="1" x14ac:dyDescent="0.2">
      <c r="A278" s="363"/>
      <c r="B278" s="100"/>
      <c r="C278" s="100"/>
      <c r="D278" s="84" t="s">
        <v>843</v>
      </c>
      <c r="E278" s="147"/>
      <c r="F278" s="405">
        <f>SUM('Príloha 2024'!F768)</f>
        <v>0</v>
      </c>
      <c r="G278" s="405">
        <f>SUM('Príloha 2024'!G768)</f>
        <v>0</v>
      </c>
      <c r="H278" s="405">
        <f>SUM('Príloha 2024'!H768)</f>
        <v>0</v>
      </c>
      <c r="I278" s="405">
        <f>SUM('Príloha 2024'!I768)</f>
        <v>0</v>
      </c>
      <c r="J278" s="405">
        <f>SUM('Príloha 2024'!J768)</f>
        <v>0</v>
      </c>
      <c r="K278" s="405">
        <f>SUM('Príloha 2024'!K768)</f>
        <v>0</v>
      </c>
      <c r="L278" s="405">
        <f>SUM('Príloha 2024'!L768)</f>
        <v>0</v>
      </c>
    </row>
    <row r="279" spans="1:13" s="409" customFormat="1" x14ac:dyDescent="0.2">
      <c r="A279" s="408"/>
      <c r="B279" s="100">
        <v>700</v>
      </c>
      <c r="C279" s="100"/>
      <c r="D279" s="100" t="s">
        <v>1106</v>
      </c>
      <c r="E279" s="413" t="s">
        <v>1107</v>
      </c>
      <c r="F279" s="357">
        <f>SUM('Príloha 2024'!F769)</f>
        <v>0</v>
      </c>
      <c r="G279" s="357">
        <f>SUM('Príloha 2024'!G769)</f>
        <v>0</v>
      </c>
      <c r="H279" s="357">
        <f>SUM('Príloha 2024'!H769)</f>
        <v>0</v>
      </c>
      <c r="I279" s="357">
        <f>SUM('Príloha 2024'!I769)</f>
        <v>0</v>
      </c>
      <c r="J279" s="357">
        <f>SUM('Príloha 2024'!J769)</f>
        <v>2</v>
      </c>
      <c r="K279" s="357">
        <f>SUM('Príloha 2024'!K769)</f>
        <v>0</v>
      </c>
      <c r="L279" s="357">
        <f>SUM('Príloha 2024'!L769)</f>
        <v>0</v>
      </c>
    </row>
    <row r="280" spans="1:13" s="364" customFormat="1" x14ac:dyDescent="0.2">
      <c r="A280" s="363"/>
      <c r="B280" s="100"/>
      <c r="C280" s="100"/>
      <c r="D280" s="84" t="s">
        <v>1108</v>
      </c>
      <c r="E280" s="147"/>
      <c r="F280" s="403">
        <f>SUM('Príloha 2024'!F770)</f>
        <v>0</v>
      </c>
      <c r="G280" s="403">
        <f>SUM('Príloha 2024'!G770)</f>
        <v>0</v>
      </c>
      <c r="H280" s="403">
        <f>SUM('Príloha 2024'!H770)</f>
        <v>0</v>
      </c>
      <c r="I280" s="403">
        <f>SUM('Príloha 2024'!I770)</f>
        <v>0</v>
      </c>
      <c r="J280" s="403">
        <f>SUM('Príloha 2024'!J770)</f>
        <v>2</v>
      </c>
      <c r="K280" s="403">
        <f>SUM('Príloha 2024'!K770)</f>
        <v>0</v>
      </c>
      <c r="L280" s="403">
        <f>SUM('Príloha 2024'!L770)</f>
        <v>0</v>
      </c>
      <c r="M280" s="429" t="s">
        <v>1338</v>
      </c>
    </row>
    <row r="281" spans="1:13" s="364" customFormat="1" x14ac:dyDescent="0.2">
      <c r="A281" s="363"/>
      <c r="B281" s="100">
        <v>700</v>
      </c>
      <c r="C281" s="100"/>
      <c r="D281" s="100" t="s">
        <v>268</v>
      </c>
      <c r="E281" s="147" t="str">
        <f>'Príloha 2024'!E771</f>
        <v>06.1.0</v>
      </c>
      <c r="F281" s="357">
        <f>SUM('Príloha 2024'!F771)</f>
        <v>24.8</v>
      </c>
      <c r="G281" s="357">
        <f>SUM('Príloha 2024'!G771)</f>
        <v>0</v>
      </c>
      <c r="H281" s="357">
        <f>SUM('Príloha 2024'!H771)</f>
        <v>0</v>
      </c>
      <c r="I281" s="357">
        <f>SUM('Príloha 2024'!I771)</f>
        <v>0</v>
      </c>
      <c r="J281" s="357">
        <f>SUM('Príloha 2024'!J771)</f>
        <v>0</v>
      </c>
      <c r="K281" s="357">
        <f>SUM('Príloha 2024'!K771)</f>
        <v>0</v>
      </c>
      <c r="L281" s="357">
        <f>SUM('Príloha 2024'!L771)</f>
        <v>0</v>
      </c>
    </row>
    <row r="282" spans="1:13" s="364" customFormat="1" x14ac:dyDescent="0.2">
      <c r="A282" s="363"/>
      <c r="B282" s="100"/>
      <c r="C282" s="100"/>
      <c r="D282" s="84" t="s">
        <v>1133</v>
      </c>
      <c r="E282" s="147"/>
      <c r="F282" s="403">
        <f>SUM('Príloha 2024'!F772)</f>
        <v>24.8</v>
      </c>
      <c r="G282" s="403">
        <f>SUM('Príloha 2024'!G772)</f>
        <v>0</v>
      </c>
      <c r="H282" s="403">
        <f>SUM('Príloha 2024'!H772)</f>
        <v>0</v>
      </c>
      <c r="I282" s="403">
        <f>SUM('Príloha 2024'!I772)</f>
        <v>0</v>
      </c>
      <c r="J282" s="403">
        <f>SUM('Príloha 2024'!J772)</f>
        <v>0</v>
      </c>
      <c r="K282" s="403">
        <f>SUM('Príloha 2024'!K772)</f>
        <v>0</v>
      </c>
      <c r="L282" s="403">
        <f>SUM('Príloha 2024'!L772)</f>
        <v>0</v>
      </c>
      <c r="M282" s="428"/>
    </row>
    <row r="283" spans="1:13" s="364" customFormat="1" x14ac:dyDescent="0.2">
      <c r="A283" s="363"/>
      <c r="B283" s="100"/>
      <c r="C283" s="100"/>
      <c r="D283" s="84" t="s">
        <v>844</v>
      </c>
      <c r="E283" s="147"/>
      <c r="F283" s="403">
        <f>SUM('Príloha 2024'!F773)</f>
        <v>0</v>
      </c>
      <c r="G283" s="403">
        <f>SUM('Príloha 2024'!G773)</f>
        <v>0</v>
      </c>
      <c r="H283" s="403">
        <f>SUM('Príloha 2024'!H773)</f>
        <v>0</v>
      </c>
      <c r="I283" s="403">
        <f>SUM('Príloha 2024'!I773)</f>
        <v>0</v>
      </c>
      <c r="J283" s="403">
        <f>SUM('Príloha 2024'!J773)</f>
        <v>0</v>
      </c>
      <c r="K283" s="403">
        <f>SUM('Príloha 2024'!K773)</f>
        <v>0</v>
      </c>
      <c r="L283" s="403">
        <f>SUM('Príloha 2024'!L773)</f>
        <v>0</v>
      </c>
    </row>
    <row r="284" spans="1:13" s="364" customFormat="1" x14ac:dyDescent="0.2">
      <c r="A284" s="363"/>
      <c r="B284" s="100"/>
      <c r="C284" s="100"/>
      <c r="D284" s="84" t="s">
        <v>845</v>
      </c>
      <c r="E284" s="147"/>
      <c r="F284" s="403">
        <f>SUM('Príloha 2024'!F774)</f>
        <v>0</v>
      </c>
      <c r="G284" s="403">
        <f>SUM('Príloha 2024'!G774)</f>
        <v>0</v>
      </c>
      <c r="H284" s="403">
        <f>SUM('Príloha 2024'!H774)</f>
        <v>0</v>
      </c>
      <c r="I284" s="403">
        <f>SUM('Príloha 2024'!I774)</f>
        <v>0</v>
      </c>
      <c r="J284" s="403">
        <f>SUM('Príloha 2024'!J774)</f>
        <v>0</v>
      </c>
      <c r="K284" s="403">
        <f>SUM('Príloha 2024'!K774)</f>
        <v>0</v>
      </c>
      <c r="L284" s="403">
        <f>SUM('Príloha 2024'!L774)</f>
        <v>0</v>
      </c>
      <c r="M284" s="428"/>
    </row>
    <row r="285" spans="1:13" s="1" customFormat="1" x14ac:dyDescent="0.2">
      <c r="A285" s="9"/>
      <c r="B285" s="100"/>
      <c r="C285" s="100"/>
      <c r="D285" s="84" t="s">
        <v>1058</v>
      </c>
      <c r="E285" s="147"/>
      <c r="F285" s="403">
        <f>SUM('Príloha 2024'!F775)</f>
        <v>0</v>
      </c>
      <c r="G285" s="403">
        <f>SUM('Príloha 2024'!G775)</f>
        <v>0</v>
      </c>
      <c r="H285" s="403">
        <f>SUM('Príloha 2024'!H775)</f>
        <v>0</v>
      </c>
      <c r="I285" s="403">
        <f>SUM('Príloha 2024'!I775)</f>
        <v>0</v>
      </c>
      <c r="J285" s="403">
        <f>SUM('Príloha 2024'!J775)</f>
        <v>0</v>
      </c>
      <c r="K285" s="403">
        <f>SUM('Príloha 2024'!K775)</f>
        <v>0</v>
      </c>
      <c r="L285" s="403">
        <f>SUM('Príloha 2024'!L775)</f>
        <v>0</v>
      </c>
    </row>
    <row r="286" spans="1:13" s="410" customFormat="1" x14ac:dyDescent="0.2">
      <c r="A286" s="411"/>
      <c r="B286" s="100">
        <v>700</v>
      </c>
      <c r="C286" s="36"/>
      <c r="D286" s="100" t="s">
        <v>229</v>
      </c>
      <c r="E286" s="370" t="s">
        <v>679</v>
      </c>
      <c r="F286" s="357">
        <f>SUM('Príloha 2024'!F776)</f>
        <v>14.5</v>
      </c>
      <c r="G286" s="357">
        <f>SUM('Príloha 2024'!G776)</f>
        <v>61</v>
      </c>
      <c r="H286" s="357">
        <f>SUM('Príloha 2024'!H776)</f>
        <v>13</v>
      </c>
      <c r="I286" s="357">
        <f>SUM('Príloha 2024'!I776)</f>
        <v>232.5</v>
      </c>
      <c r="J286" s="357">
        <f>SUM('Príloha 2024'!J776)</f>
        <v>36.799999999999997</v>
      </c>
      <c r="K286" s="357">
        <f>SUM('Príloha 2024'!K776)</f>
        <v>0</v>
      </c>
      <c r="L286" s="357">
        <f>SUM('Príloha 2024'!L776)</f>
        <v>0</v>
      </c>
      <c r="M286" s="429"/>
    </row>
    <row r="287" spans="1:13" s="1" customFormat="1" x14ac:dyDescent="0.2">
      <c r="A287" s="9"/>
      <c r="B287" s="404"/>
      <c r="C287" s="404"/>
      <c r="D287" s="404" t="s">
        <v>980</v>
      </c>
      <c r="E287" s="431"/>
      <c r="F287" s="403">
        <f>SUM('Príloha 2024'!F777)</f>
        <v>0</v>
      </c>
      <c r="G287" s="403">
        <f>SUM('Príloha 2024'!G777)</f>
        <v>0</v>
      </c>
      <c r="H287" s="403">
        <f>SUM('Príloha 2024'!H777)</f>
        <v>0</v>
      </c>
      <c r="I287" s="403">
        <f>SUM('Príloha 2024'!I777)</f>
        <v>30</v>
      </c>
      <c r="J287" s="403">
        <f>SUM('Príloha 2024'!J777)</f>
        <v>30</v>
      </c>
      <c r="K287" s="403">
        <f>SUM('Príloha 2024'!K777)</f>
        <v>0</v>
      </c>
      <c r="L287" s="403">
        <f>SUM('Príloha 2024'!L777)</f>
        <v>0</v>
      </c>
    </row>
    <row r="288" spans="1:13" s="400" customFormat="1" x14ac:dyDescent="0.2">
      <c r="A288" s="401"/>
      <c r="B288" s="36"/>
      <c r="C288" s="368"/>
      <c r="D288" s="369" t="s">
        <v>1121</v>
      </c>
      <c r="E288" s="300"/>
      <c r="F288" s="403">
        <f>SUM('Príloha 2024'!F778)</f>
        <v>0</v>
      </c>
      <c r="G288" s="403">
        <f>SUM('Príloha 2024'!G778)</f>
        <v>0</v>
      </c>
      <c r="H288" s="403">
        <f>SUM('Príloha 2024'!H778)</f>
        <v>0</v>
      </c>
      <c r="I288" s="403">
        <f>SUM('Príloha 2024'!I778)</f>
        <v>0</v>
      </c>
      <c r="J288" s="403">
        <f>SUM('Príloha 2024'!J778)</f>
        <v>0</v>
      </c>
      <c r="K288" s="403">
        <f>SUM('Príloha 2024'!K778)</f>
        <v>0</v>
      </c>
      <c r="L288" s="403">
        <f>SUM('Príloha 2024'!L778)</f>
        <v>0</v>
      </c>
      <c r="M288" s="428"/>
    </row>
    <row r="289" spans="1:13" s="364" customFormat="1" x14ac:dyDescent="0.2">
      <c r="A289" s="363"/>
      <c r="B289" s="402"/>
      <c r="C289" s="368"/>
      <c r="D289" s="412" t="s">
        <v>920</v>
      </c>
      <c r="E289" s="300"/>
      <c r="F289" s="403">
        <f>SUM('Príloha 2024'!F779)</f>
        <v>2.2000000000000002</v>
      </c>
      <c r="G289" s="403">
        <f>SUM('Príloha 2024'!G779)</f>
        <v>0</v>
      </c>
      <c r="H289" s="403">
        <f>SUM('Príloha 2024'!H779)</f>
        <v>0</v>
      </c>
      <c r="I289" s="403">
        <f>SUM('Príloha 2024'!I779)</f>
        <v>4.8</v>
      </c>
      <c r="J289" s="403">
        <f>SUM('Príloha 2024'!J779)</f>
        <v>4.8</v>
      </c>
      <c r="K289" s="403">
        <f>SUM('Príloha 2024'!K779)</f>
        <v>0</v>
      </c>
      <c r="L289" s="403">
        <f>SUM('Príloha 2024'!L779)</f>
        <v>0</v>
      </c>
      <c r="M289" s="429"/>
    </row>
    <row r="290" spans="1:13" s="1" customFormat="1" x14ac:dyDescent="0.2">
      <c r="A290" s="9"/>
      <c r="B290" s="100"/>
      <c r="C290" s="368"/>
      <c r="D290" s="369" t="s">
        <v>846</v>
      </c>
      <c r="E290" s="147"/>
      <c r="F290" s="403">
        <f>SUM('Príloha 2024'!F780)</f>
        <v>4.5</v>
      </c>
      <c r="G290" s="403">
        <f>SUM('Príloha 2024'!G780)</f>
        <v>0</v>
      </c>
      <c r="H290" s="403">
        <f>SUM('Príloha 2024'!H780)</f>
        <v>0</v>
      </c>
      <c r="I290" s="403">
        <f>SUM('Príloha 2024'!I780)</f>
        <v>0</v>
      </c>
      <c r="J290" s="403">
        <f>SUM('Príloha 2024'!J780)</f>
        <v>0</v>
      </c>
      <c r="K290" s="403">
        <f>SUM('Príloha 2024'!K780)</f>
        <v>0</v>
      </c>
      <c r="L290" s="403">
        <f>SUM('Príloha 2024'!L780)</f>
        <v>0</v>
      </c>
      <c r="M290" s="429"/>
    </row>
    <row r="291" spans="1:13" s="1" customFormat="1" x14ac:dyDescent="0.2">
      <c r="A291" s="9"/>
      <c r="B291" s="36"/>
      <c r="C291" s="36"/>
      <c r="D291" s="369" t="s">
        <v>847</v>
      </c>
      <c r="E291" s="50"/>
      <c r="F291" s="403">
        <f>SUM('Príloha 2024'!F781)</f>
        <v>0</v>
      </c>
      <c r="G291" s="403">
        <f>SUM('Príloha 2024'!G781)</f>
        <v>0</v>
      </c>
      <c r="H291" s="403">
        <f>SUM('Príloha 2024'!H781)</f>
        <v>0</v>
      </c>
      <c r="I291" s="403">
        <f>SUM('Príloha 2024'!I781)</f>
        <v>0</v>
      </c>
      <c r="J291" s="403">
        <f>SUM('Príloha 2024'!J781)</f>
        <v>0</v>
      </c>
      <c r="K291" s="403">
        <f>SUM('Príloha 2024'!K781)</f>
        <v>0</v>
      </c>
      <c r="L291" s="403">
        <f>SUM('Príloha 2024'!L781)</f>
        <v>0</v>
      </c>
      <c r="M291" s="428"/>
    </row>
    <row r="292" spans="1:13" s="400" customFormat="1" x14ac:dyDescent="0.2">
      <c r="A292" s="401"/>
      <c r="B292" s="36"/>
      <c r="C292" s="36"/>
      <c r="D292" s="369" t="s">
        <v>1310</v>
      </c>
      <c r="E292" s="50"/>
      <c r="F292" s="403">
        <f>SUM('Príloha 2024'!F782)</f>
        <v>0</v>
      </c>
      <c r="G292" s="403">
        <f>SUM('Príloha 2024'!G782)</f>
        <v>0</v>
      </c>
      <c r="H292" s="403">
        <f>SUM('Príloha 2024'!H782)</f>
        <v>2</v>
      </c>
      <c r="I292" s="403">
        <f>SUM('Príloha 2024'!I782)</f>
        <v>2</v>
      </c>
      <c r="J292" s="403">
        <f>SUM('Príloha 2024'!J782)</f>
        <v>2</v>
      </c>
      <c r="K292" s="403">
        <f>SUM('Príloha 2024'!K782)</f>
        <v>0</v>
      </c>
      <c r="L292" s="403">
        <f>SUM('Príloha 2024'!L782)</f>
        <v>0</v>
      </c>
      <c r="M292" s="428"/>
    </row>
    <row r="293" spans="1:13" s="400" customFormat="1" x14ac:dyDescent="0.2">
      <c r="A293" s="401"/>
      <c r="B293" s="402"/>
      <c r="C293" s="402"/>
      <c r="D293" s="412" t="s">
        <v>978</v>
      </c>
      <c r="E293" s="403"/>
      <c r="F293" s="403">
        <f>SUM('Príloha 2024'!F783)</f>
        <v>0</v>
      </c>
      <c r="G293" s="403">
        <f>SUM('Príloha 2024'!G783)</f>
        <v>0</v>
      </c>
      <c r="H293" s="403">
        <f>SUM('Príloha 2024'!H783)</f>
        <v>0</v>
      </c>
      <c r="I293" s="403">
        <f>SUM('Príloha 2024'!I783)</f>
        <v>0</v>
      </c>
      <c r="J293" s="403">
        <f>SUM('Príloha 2024'!J783)</f>
        <v>0</v>
      </c>
      <c r="K293" s="403">
        <f>SUM('Príloha 2024'!K783)</f>
        <v>0</v>
      </c>
      <c r="L293" s="403">
        <f>SUM('Príloha 2024'!L783)</f>
        <v>0</v>
      </c>
      <c r="M293" s="428"/>
    </row>
    <row r="294" spans="1:13" s="400" customFormat="1" x14ac:dyDescent="0.2">
      <c r="A294" s="401"/>
      <c r="B294" s="402"/>
      <c r="C294" s="402"/>
      <c r="D294" s="412" t="s">
        <v>929</v>
      </c>
      <c r="E294" s="403"/>
      <c r="F294" s="403">
        <f>SUM('Príloha 2024'!F784)</f>
        <v>0</v>
      </c>
      <c r="G294" s="403">
        <f>SUM('Príloha 2024'!G784)</f>
        <v>0</v>
      </c>
      <c r="H294" s="403">
        <f>SUM('Príloha 2024'!H784)</f>
        <v>11</v>
      </c>
      <c r="I294" s="403">
        <f>SUM('Príloha 2024'!I784)</f>
        <v>11</v>
      </c>
      <c r="J294" s="403">
        <f>SUM('Príloha 2024'!J784)</f>
        <v>0</v>
      </c>
      <c r="K294" s="403">
        <f>SUM('Príloha 2024'!K784)</f>
        <v>0</v>
      </c>
      <c r="L294" s="403">
        <f>SUM('Príloha 2024'!L784)</f>
        <v>0</v>
      </c>
      <c r="M294" s="429" t="s">
        <v>1338</v>
      </c>
    </row>
    <row r="295" spans="1:13" s="400" customFormat="1" x14ac:dyDescent="0.2">
      <c r="A295" s="401"/>
      <c r="B295" s="402"/>
      <c r="C295" s="402"/>
      <c r="D295" s="412" t="s">
        <v>1015</v>
      </c>
      <c r="E295" s="403"/>
      <c r="F295" s="403">
        <f>SUM('Príloha 2024'!F785)</f>
        <v>0</v>
      </c>
      <c r="G295" s="403">
        <f>SUM('Príloha 2024'!G785)</f>
        <v>21</v>
      </c>
      <c r="H295" s="403">
        <f>SUM('Príloha 2024'!H785)</f>
        <v>0</v>
      </c>
      <c r="I295" s="403">
        <f>SUM('Príloha 2024'!I785)</f>
        <v>0</v>
      </c>
      <c r="J295" s="403">
        <f>SUM('Príloha 2024'!J785)</f>
        <v>0</v>
      </c>
      <c r="K295" s="403">
        <f>SUM('Príloha 2024'!K785)</f>
        <v>0</v>
      </c>
      <c r="L295" s="403">
        <f>SUM('Príloha 2024'!L785)</f>
        <v>0</v>
      </c>
      <c r="M295" s="409"/>
    </row>
    <row r="296" spans="1:13" s="1" customFormat="1" x14ac:dyDescent="0.2">
      <c r="A296" s="9"/>
      <c r="B296" s="402"/>
      <c r="C296" s="402"/>
      <c r="D296" s="412" t="s">
        <v>1352</v>
      </c>
      <c r="E296" s="403"/>
      <c r="F296" s="403">
        <f>SUM('Príloha 2024'!F786)</f>
        <v>0</v>
      </c>
      <c r="G296" s="403">
        <f>SUM('Príloha 2024'!G786)</f>
        <v>0</v>
      </c>
      <c r="H296" s="403">
        <f>SUM('Príloha 2024'!H786)</f>
        <v>0</v>
      </c>
      <c r="I296" s="403">
        <f>SUM('Príloha 2024'!I786)</f>
        <v>184.7</v>
      </c>
      <c r="J296" s="403">
        <f>SUM('Príloha 2024'!J786)</f>
        <v>0</v>
      </c>
      <c r="K296" s="403">
        <f>SUM('Príloha 2024'!K786)</f>
        <v>0</v>
      </c>
      <c r="L296" s="403">
        <f>SUM('Príloha 2024'!L786)</f>
        <v>0</v>
      </c>
      <c r="M296" s="429" t="s">
        <v>1338</v>
      </c>
    </row>
    <row r="297" spans="1:13" s="1" customFormat="1" x14ac:dyDescent="0.2">
      <c r="A297" s="9"/>
      <c r="B297" s="36"/>
      <c r="C297" s="36"/>
      <c r="D297" s="369" t="s">
        <v>877</v>
      </c>
      <c r="E297" s="50"/>
      <c r="F297" s="403">
        <f>SUM('Príloha 2024'!F787)</f>
        <v>0</v>
      </c>
      <c r="G297" s="403">
        <f>SUM('Príloha 2024'!G787)</f>
        <v>0</v>
      </c>
      <c r="H297" s="403">
        <f>SUM('Príloha 2024'!H787)</f>
        <v>0</v>
      </c>
      <c r="I297" s="403">
        <f>SUM('Príloha 2024'!I787)</f>
        <v>0</v>
      </c>
      <c r="J297" s="403">
        <f>SUM('Príloha 2024'!J787)</f>
        <v>0</v>
      </c>
      <c r="K297" s="403">
        <f>SUM('Príloha 2024'!K787)</f>
        <v>0</v>
      </c>
      <c r="L297" s="403">
        <f>SUM('Príloha 2024'!L787)</f>
        <v>0</v>
      </c>
      <c r="M297" s="428"/>
    </row>
    <row r="298" spans="1:13" s="1" customFormat="1" x14ac:dyDescent="0.2">
      <c r="A298" s="9"/>
      <c r="B298" s="36"/>
      <c r="C298" s="36"/>
      <c r="D298" s="369" t="s">
        <v>910</v>
      </c>
      <c r="E298" s="50"/>
      <c r="F298" s="403">
        <f>SUM('Príloha 2024'!F788)</f>
        <v>7.8</v>
      </c>
      <c r="G298" s="403">
        <f>SUM('Príloha 2024'!G788)</f>
        <v>0</v>
      </c>
      <c r="H298" s="403">
        <f>SUM('Príloha 2024'!H788)</f>
        <v>0</v>
      </c>
      <c r="I298" s="403">
        <f>SUM('Príloha 2024'!I788)</f>
        <v>0</v>
      </c>
      <c r="J298" s="403">
        <f>SUM('Príloha 2024'!J788)</f>
        <v>0</v>
      </c>
      <c r="K298" s="403">
        <f>SUM('Príloha 2024'!K788)</f>
        <v>0</v>
      </c>
      <c r="L298" s="403">
        <f>SUM('Príloha 2024'!L788)</f>
        <v>0</v>
      </c>
      <c r="M298" s="429"/>
    </row>
    <row r="299" spans="1:13" s="400" customFormat="1" ht="12.75" x14ac:dyDescent="0.2">
      <c r="A299" s="401"/>
      <c r="B299" s="402"/>
      <c r="C299" s="402"/>
      <c r="D299" s="412" t="s">
        <v>1277</v>
      </c>
      <c r="E299" s="403"/>
      <c r="F299" s="403">
        <f>SUM('Príloha 2024'!F789)</f>
        <v>0</v>
      </c>
      <c r="G299" s="403">
        <f>SUM('Príloha 2024'!G789)</f>
        <v>20</v>
      </c>
      <c r="H299" s="403">
        <f>SUM('Príloha 2024'!H789)</f>
        <v>0</v>
      </c>
      <c r="I299" s="403">
        <f>SUM('Príloha 2024'!I789)</f>
        <v>0</v>
      </c>
      <c r="J299" s="403">
        <f>SUM('Príloha 2024'!J789)</f>
        <v>0</v>
      </c>
      <c r="K299" s="403">
        <f>SUM('Príloha 2024'!K789)</f>
        <v>0</v>
      </c>
      <c r="L299" s="403">
        <f>SUM('Príloha 2024'!L789)</f>
        <v>0</v>
      </c>
      <c r="M299" s="350"/>
    </row>
    <row r="300" spans="1:13" s="400" customFormat="1" ht="12.75" x14ac:dyDescent="0.2">
      <c r="A300" s="401"/>
      <c r="B300" s="402"/>
      <c r="C300" s="402"/>
      <c r="D300" s="412" t="s">
        <v>912</v>
      </c>
      <c r="E300" s="403"/>
      <c r="F300" s="403">
        <f>SUM('Príloha 2024'!F790)</f>
        <v>0</v>
      </c>
      <c r="G300" s="403">
        <f>SUM('Príloha 2024'!G790)</f>
        <v>0</v>
      </c>
      <c r="H300" s="403">
        <f>SUM('Príloha 2024'!H790)</f>
        <v>0</v>
      </c>
      <c r="I300" s="403">
        <f>SUM('Príloha 2024'!I790)</f>
        <v>0</v>
      </c>
      <c r="J300" s="403">
        <f>SUM('Príloha 2024'!J790)</f>
        <v>0</v>
      </c>
      <c r="K300" s="403">
        <f>SUM('Príloha 2024'!K790)</f>
        <v>0</v>
      </c>
      <c r="L300" s="403">
        <f>SUM('Príloha 2024'!L790)</f>
        <v>0</v>
      </c>
      <c r="M300" s="350"/>
    </row>
    <row r="301" spans="1:13" s="400" customFormat="1" x14ac:dyDescent="0.2">
      <c r="A301" s="401"/>
      <c r="B301" s="402"/>
      <c r="C301" s="402"/>
      <c r="D301" s="412" t="s">
        <v>881</v>
      </c>
      <c r="E301" s="403"/>
      <c r="F301" s="403">
        <f>SUM('Príloha 2024'!F791)</f>
        <v>0</v>
      </c>
      <c r="G301" s="403">
        <f>SUM('Príloha 2024'!G791)</f>
        <v>0</v>
      </c>
      <c r="H301" s="403">
        <f>SUM('Príloha 2024'!H791)</f>
        <v>0</v>
      </c>
      <c r="I301" s="403">
        <f>SUM('Príloha 2024'!I791)</f>
        <v>0</v>
      </c>
      <c r="J301" s="403">
        <f>SUM('Príloha 2024'!J791)</f>
        <v>0</v>
      </c>
      <c r="K301" s="403">
        <f>SUM('Príloha 2024'!K791)</f>
        <v>0</v>
      </c>
      <c r="L301" s="403">
        <f>SUM('Príloha 2024'!L791)</f>
        <v>0</v>
      </c>
    </row>
    <row r="302" spans="1:13" s="1" customFormat="1" x14ac:dyDescent="0.2">
      <c r="A302" s="9"/>
      <c r="B302" s="36"/>
      <c r="C302" s="36"/>
      <c r="D302" s="369" t="s">
        <v>996</v>
      </c>
      <c r="E302" s="50"/>
      <c r="F302" s="403">
        <f>SUM('Príloha 2024'!F792)</f>
        <v>0</v>
      </c>
      <c r="G302" s="403">
        <f>SUM('Príloha 2024'!G792)</f>
        <v>10</v>
      </c>
      <c r="H302" s="403">
        <f>SUM('Príloha 2024'!H792)</f>
        <v>0</v>
      </c>
      <c r="I302" s="403">
        <f>SUM('Príloha 2024'!I792)</f>
        <v>0</v>
      </c>
      <c r="J302" s="403">
        <f>SUM('Príloha 2024'!J792)</f>
        <v>0</v>
      </c>
      <c r="K302" s="403">
        <f>SUM('Príloha 2024'!K792)</f>
        <v>0</v>
      </c>
      <c r="L302" s="403">
        <f>SUM('Príloha 2024'!L792)</f>
        <v>0</v>
      </c>
      <c r="M302" s="428"/>
    </row>
    <row r="303" spans="1:13" s="400" customFormat="1" x14ac:dyDescent="0.2">
      <c r="A303" s="401"/>
      <c r="B303" s="402"/>
      <c r="C303" s="402"/>
      <c r="D303" s="412" t="s">
        <v>1167</v>
      </c>
      <c r="E303" s="403"/>
      <c r="F303" s="403">
        <f>SUM('Príloha 2024'!F793)</f>
        <v>0</v>
      </c>
      <c r="G303" s="403">
        <f>SUM('Príloha 2024'!G793)</f>
        <v>0</v>
      </c>
      <c r="H303" s="403">
        <f>SUM('Príloha 2024'!H793)</f>
        <v>0</v>
      </c>
      <c r="I303" s="403">
        <f>SUM('Príloha 2024'!I793)</f>
        <v>0</v>
      </c>
      <c r="J303" s="403">
        <f>SUM('Príloha 2024'!J793)</f>
        <v>0</v>
      </c>
      <c r="K303" s="403">
        <f>SUM('Príloha 2024'!K793)</f>
        <v>0</v>
      </c>
      <c r="L303" s="403">
        <f>SUM('Príloha 2024'!L793)</f>
        <v>0</v>
      </c>
      <c r="M303" s="428"/>
    </row>
    <row r="304" spans="1:13" s="1" customFormat="1" x14ac:dyDescent="0.2">
      <c r="A304" s="9"/>
      <c r="B304" s="36"/>
      <c r="C304" s="36"/>
      <c r="D304" s="369" t="s">
        <v>1134</v>
      </c>
      <c r="E304" s="50"/>
      <c r="F304" s="403">
        <f>SUM('Príloha 2024'!F794)</f>
        <v>0</v>
      </c>
      <c r="G304" s="403">
        <f>SUM('Príloha 2024'!G794)</f>
        <v>10</v>
      </c>
      <c r="H304" s="403">
        <f>SUM('Príloha 2024'!H794)</f>
        <v>0</v>
      </c>
      <c r="I304" s="403">
        <f>SUM('Príloha 2024'!I794)</f>
        <v>0</v>
      </c>
      <c r="J304" s="403">
        <f>SUM('Príloha 2024'!J794)</f>
        <v>0</v>
      </c>
      <c r="K304" s="403">
        <f>SUM('Príloha 2024'!K794)</f>
        <v>0</v>
      </c>
      <c r="L304" s="403">
        <f>SUM('Príloha 2024'!L794)</f>
        <v>0</v>
      </c>
      <c r="M304" s="428"/>
    </row>
    <row r="305" spans="1:13" s="364" customFormat="1" x14ac:dyDescent="0.2">
      <c r="A305" s="363"/>
      <c r="B305" s="100">
        <v>700</v>
      </c>
      <c r="C305" s="100"/>
      <c r="D305" s="100" t="s">
        <v>235</v>
      </c>
      <c r="E305" s="370" t="s">
        <v>680</v>
      </c>
      <c r="F305" s="357">
        <f>SUM('Príloha 2024'!F795)</f>
        <v>0</v>
      </c>
      <c r="G305" s="357">
        <f>SUM('Príloha 2024'!G795)</f>
        <v>6</v>
      </c>
      <c r="H305" s="357">
        <f>SUM('Príloha 2024'!H795)</f>
        <v>0</v>
      </c>
      <c r="I305" s="357">
        <f>SUM('Príloha 2024'!I795)</f>
        <v>0</v>
      </c>
      <c r="J305" s="357">
        <f>SUM('Príloha 2024'!J795)</f>
        <v>0</v>
      </c>
      <c r="K305" s="357">
        <f>SUM('Príloha 2024'!K795)</f>
        <v>0</v>
      </c>
      <c r="L305" s="357">
        <f>SUM('Príloha 2024'!L795)</f>
        <v>0</v>
      </c>
    </row>
    <row r="306" spans="1:13" s="1" customFormat="1" x14ac:dyDescent="0.2">
      <c r="A306" s="9"/>
      <c r="B306" s="36"/>
      <c r="C306" s="36"/>
      <c r="D306" s="37" t="s">
        <v>848</v>
      </c>
      <c r="E306" s="300"/>
      <c r="F306" s="403">
        <f>SUM('Príloha 2024'!F796)</f>
        <v>0</v>
      </c>
      <c r="G306" s="403">
        <f>SUM('Príloha 2024'!G796)</f>
        <v>6</v>
      </c>
      <c r="H306" s="403">
        <f>SUM('Príloha 2024'!H796)</f>
        <v>0</v>
      </c>
      <c r="I306" s="403">
        <f>SUM('Príloha 2024'!I796)</f>
        <v>0</v>
      </c>
      <c r="J306" s="403">
        <f>SUM('Príloha 2024'!J796)</f>
        <v>0</v>
      </c>
      <c r="K306" s="403">
        <f>SUM('Príloha 2024'!K796)</f>
        <v>0</v>
      </c>
      <c r="L306" s="403">
        <f>SUM('Príloha 2024'!L796)</f>
        <v>0</v>
      </c>
    </row>
    <row r="307" spans="1:13" s="409" customFormat="1" x14ac:dyDescent="0.2">
      <c r="A307" s="408"/>
      <c r="B307" s="100"/>
      <c r="C307" s="100"/>
      <c r="D307" s="100" t="s">
        <v>1326</v>
      </c>
      <c r="E307" s="413" t="s">
        <v>681</v>
      </c>
      <c r="F307" s="147">
        <f>SUM('Príloha 2024'!F797)</f>
        <v>0</v>
      </c>
      <c r="G307" s="147">
        <f>SUM('Príloha 2024'!G797)</f>
        <v>0</v>
      </c>
      <c r="H307" s="147">
        <f>SUM('Príloha 2024'!H797)</f>
        <v>50</v>
      </c>
      <c r="I307" s="147">
        <f>SUM('Príloha 2024'!I797)</f>
        <v>50</v>
      </c>
      <c r="J307" s="147">
        <f>SUM('Príloha 2024'!J797)</f>
        <v>0</v>
      </c>
      <c r="K307" s="147">
        <f>SUM('Príloha 2024'!K797)</f>
        <v>0</v>
      </c>
      <c r="L307" s="147">
        <f>SUM('Príloha 2024'!L797)</f>
        <v>0</v>
      </c>
    </row>
    <row r="308" spans="1:13" s="400" customFormat="1" x14ac:dyDescent="0.2">
      <c r="A308" s="401"/>
      <c r="B308" s="402"/>
      <c r="C308" s="402"/>
      <c r="D308" s="37" t="s">
        <v>1328</v>
      </c>
      <c r="E308" s="300"/>
      <c r="F308" s="403">
        <f>SUM('Príloha 2024'!F798)</f>
        <v>0</v>
      </c>
      <c r="G308" s="403">
        <f>SUM('Príloha 2024'!G798)</f>
        <v>0</v>
      </c>
      <c r="H308" s="403">
        <f>SUM('Príloha 2024'!H798)</f>
        <v>50</v>
      </c>
      <c r="I308" s="403">
        <f>SUM('Príloha 2024'!I798)</f>
        <v>50</v>
      </c>
      <c r="J308" s="403">
        <f>SUM('Príloha 2024'!J798)</f>
        <v>0</v>
      </c>
      <c r="K308" s="403">
        <f>SUM('Príloha 2024'!K798)</f>
        <v>0</v>
      </c>
      <c r="L308" s="403">
        <f>SUM('Príloha 2024'!L798)</f>
        <v>0</v>
      </c>
      <c r="M308" s="429" t="s">
        <v>1338</v>
      </c>
    </row>
    <row r="309" spans="1:13" s="364" customFormat="1" x14ac:dyDescent="0.2">
      <c r="A309" s="363"/>
      <c r="B309" s="100">
        <v>700</v>
      </c>
      <c r="C309" s="100"/>
      <c r="D309" s="100" t="s">
        <v>237</v>
      </c>
      <c r="E309" s="370" t="s">
        <v>683</v>
      </c>
      <c r="F309" s="357">
        <f>SUM('Príloha 2024'!F799)</f>
        <v>4.3</v>
      </c>
      <c r="G309" s="357">
        <f>SUM('Príloha 2024'!G799)</f>
        <v>70</v>
      </c>
      <c r="H309" s="357">
        <f>SUM('Príloha 2024'!H799)</f>
        <v>10</v>
      </c>
      <c r="I309" s="357">
        <f>SUM('Príloha 2024'!I799)</f>
        <v>10</v>
      </c>
      <c r="J309" s="357">
        <f>SUM('Príloha 2024'!J799)</f>
        <v>0</v>
      </c>
      <c r="K309" s="357">
        <f>SUM('Príloha 2024'!K799)</f>
        <v>0</v>
      </c>
      <c r="L309" s="357">
        <f>SUM('Príloha 2024'!L799)</f>
        <v>0</v>
      </c>
    </row>
    <row r="310" spans="1:13" s="364" customFormat="1" x14ac:dyDescent="0.2">
      <c r="A310" s="363"/>
      <c r="B310" s="100"/>
      <c r="C310" s="100"/>
      <c r="D310" s="369" t="s">
        <v>849</v>
      </c>
      <c r="E310" s="370"/>
      <c r="F310" s="403">
        <f>SUM('Príloha 2024'!F800)</f>
        <v>0</v>
      </c>
      <c r="G310" s="403">
        <f>SUM('Príloha 2024'!G800)</f>
        <v>0</v>
      </c>
      <c r="H310" s="403">
        <f>SUM('Príloha 2024'!H800)</f>
        <v>0</v>
      </c>
      <c r="I310" s="403">
        <f>SUM('Príloha 2024'!I800)</f>
        <v>0</v>
      </c>
      <c r="J310" s="403">
        <f>SUM('Príloha 2024'!J800)</f>
        <v>0</v>
      </c>
      <c r="K310" s="403">
        <f>SUM('Príloha 2024'!K800)</f>
        <v>0</v>
      </c>
      <c r="L310" s="403">
        <f>SUM('Príloha 2024'!L800)</f>
        <v>0</v>
      </c>
    </row>
    <row r="311" spans="1:13" s="409" customFormat="1" ht="12.75" x14ac:dyDescent="0.2">
      <c r="A311" s="408"/>
      <c r="B311" s="100"/>
      <c r="C311" s="100"/>
      <c r="D311" s="412" t="s">
        <v>915</v>
      </c>
      <c r="E311" s="413"/>
      <c r="F311" s="403">
        <f>SUM('Príloha 2024'!F801)</f>
        <v>0</v>
      </c>
      <c r="G311" s="403">
        <f>SUM('Príloha 2024'!G801)</f>
        <v>0</v>
      </c>
      <c r="H311" s="403">
        <f>SUM('Príloha 2024'!H801)</f>
        <v>0</v>
      </c>
      <c r="I311" s="403">
        <f>SUM('Príloha 2024'!I801)</f>
        <v>0</v>
      </c>
      <c r="J311" s="403">
        <f>SUM('Príloha 2024'!J801)</f>
        <v>0</v>
      </c>
      <c r="K311" s="403">
        <f>SUM('Príloha 2024'!K801)</f>
        <v>0</v>
      </c>
      <c r="L311" s="403">
        <f>SUM('Príloha 2024'!L801)</f>
        <v>0</v>
      </c>
      <c r="M311" s="350"/>
    </row>
    <row r="312" spans="1:13" s="364" customFormat="1" x14ac:dyDescent="0.2">
      <c r="A312" s="363"/>
      <c r="B312" s="100"/>
      <c r="C312" s="100"/>
      <c r="D312" s="369" t="s">
        <v>1097</v>
      </c>
      <c r="E312" s="370"/>
      <c r="F312" s="403">
        <f>SUM('Príloha 2024'!F802)</f>
        <v>0</v>
      </c>
      <c r="G312" s="403">
        <f>SUM('Príloha 2024'!G802)</f>
        <v>5</v>
      </c>
      <c r="H312" s="403">
        <f>SUM('Príloha 2024'!H802)</f>
        <v>0</v>
      </c>
      <c r="I312" s="403">
        <f>SUM('Príloha 2024'!I802)</f>
        <v>0</v>
      </c>
      <c r="J312" s="403">
        <f>SUM('Príloha 2024'!J802)</f>
        <v>0</v>
      </c>
      <c r="K312" s="403">
        <f>SUM('Príloha 2024'!K802)</f>
        <v>0</v>
      </c>
      <c r="L312" s="403">
        <f>SUM('Príloha 2024'!L802)</f>
        <v>0</v>
      </c>
      <c r="M312" s="428"/>
    </row>
    <row r="313" spans="1:13" s="409" customFormat="1" x14ac:dyDescent="0.2">
      <c r="A313" s="408"/>
      <c r="B313" s="100"/>
      <c r="C313" s="100"/>
      <c r="D313" s="412" t="s">
        <v>1059</v>
      </c>
      <c r="E313" s="442"/>
      <c r="F313" s="403">
        <f>SUM('Príloha 2024'!F803)</f>
        <v>0</v>
      </c>
      <c r="G313" s="403">
        <f>SUM('Príloha 2024'!G803)</f>
        <v>50</v>
      </c>
      <c r="H313" s="403">
        <f>SUM('Príloha 2024'!H803)</f>
        <v>0</v>
      </c>
      <c r="I313" s="403">
        <f>SUM('Príloha 2024'!I803)</f>
        <v>0</v>
      </c>
      <c r="J313" s="403">
        <f>SUM('Príloha 2024'!J803)</f>
        <v>0</v>
      </c>
      <c r="K313" s="403">
        <f>SUM('Príloha 2024'!K803)</f>
        <v>0</v>
      </c>
      <c r="L313" s="403">
        <f>SUM('Príloha 2024'!L803)</f>
        <v>0</v>
      </c>
      <c r="M313" s="428"/>
    </row>
    <row r="314" spans="1:13" s="409" customFormat="1" x14ac:dyDescent="0.2">
      <c r="A314" s="408"/>
      <c r="B314" s="100"/>
      <c r="C314" s="100"/>
      <c r="D314" s="412" t="s">
        <v>1135</v>
      </c>
      <c r="E314" s="442"/>
      <c r="F314" s="403">
        <f>SUM('Príloha 2024'!F804)</f>
        <v>0</v>
      </c>
      <c r="G314" s="403">
        <f>SUM('Príloha 2024'!G804)</f>
        <v>0</v>
      </c>
      <c r="H314" s="403">
        <f>SUM('Príloha 2024'!H804)</f>
        <v>0</v>
      </c>
      <c r="I314" s="403">
        <f>SUM('Príloha 2024'!I804)</f>
        <v>0</v>
      </c>
      <c r="J314" s="403">
        <f>SUM('Príloha 2024'!J804)</f>
        <v>0</v>
      </c>
      <c r="K314" s="403">
        <f>SUM('Príloha 2024'!K804)</f>
        <v>0</v>
      </c>
      <c r="L314" s="403">
        <f>SUM('Príloha 2024'!L804)</f>
        <v>0</v>
      </c>
      <c r="M314" s="428"/>
    </row>
    <row r="315" spans="1:13" x14ac:dyDescent="0.2">
      <c r="B315" s="416"/>
      <c r="C315" s="412"/>
      <c r="D315" s="412" t="s">
        <v>1053</v>
      </c>
      <c r="E315" s="417"/>
      <c r="F315" s="403">
        <f>SUM('Príloha 2024'!F805)</f>
        <v>0</v>
      </c>
      <c r="G315" s="403">
        <f>SUM('Príloha 2024'!G805)</f>
        <v>0</v>
      </c>
      <c r="H315" s="403">
        <f>SUM('Príloha 2024'!H805)</f>
        <v>0</v>
      </c>
      <c r="I315" s="403">
        <f>SUM('Príloha 2024'!I805)</f>
        <v>0</v>
      </c>
      <c r="J315" s="403">
        <f>SUM('Príloha 2024'!J805)</f>
        <v>0</v>
      </c>
      <c r="K315" s="403">
        <f>SUM('Príloha 2024'!K805)</f>
        <v>0</v>
      </c>
      <c r="L315" s="403">
        <f>SUM('Príloha 2024'!L805)</f>
        <v>0</v>
      </c>
      <c r="M315" s="428"/>
    </row>
    <row r="316" spans="1:13" s="409" customFormat="1" x14ac:dyDescent="0.2">
      <c r="A316" s="408"/>
      <c r="B316" s="416"/>
      <c r="C316" s="416"/>
      <c r="D316" s="412" t="s">
        <v>1136</v>
      </c>
      <c r="E316" s="413"/>
      <c r="F316" s="403">
        <f>SUM('Príloha 2024'!F806)</f>
        <v>0</v>
      </c>
      <c r="G316" s="403">
        <f>SUM('Príloha 2024'!G806)</f>
        <v>0</v>
      </c>
      <c r="H316" s="403">
        <f>SUM('Príloha 2024'!H806)</f>
        <v>0</v>
      </c>
      <c r="I316" s="403">
        <f>SUM('Príloha 2024'!I806)</f>
        <v>0</v>
      </c>
      <c r="J316" s="403">
        <f>SUM('Príloha 2024'!J806)</f>
        <v>0</v>
      </c>
      <c r="K316" s="403">
        <f>SUM('Príloha 2024'!K806)</f>
        <v>0</v>
      </c>
      <c r="L316" s="403">
        <f>SUM('Príloha 2024'!L806)</f>
        <v>0</v>
      </c>
      <c r="M316" s="429"/>
    </row>
    <row r="317" spans="1:13" s="364" customFormat="1" ht="12.75" x14ac:dyDescent="0.2">
      <c r="A317" s="363"/>
      <c r="B317" s="100"/>
      <c r="C317" s="100"/>
      <c r="D317" s="369" t="s">
        <v>1137</v>
      </c>
      <c r="E317" s="370"/>
      <c r="F317" s="403">
        <f>SUM('Príloha 2024'!F807)</f>
        <v>0</v>
      </c>
      <c r="G317" s="403">
        <f>SUM('Príloha 2024'!G807)</f>
        <v>0</v>
      </c>
      <c r="H317" s="403">
        <f>SUM('Príloha 2024'!H807)</f>
        <v>0</v>
      </c>
      <c r="I317" s="403">
        <f>SUM('Príloha 2024'!I807)</f>
        <v>0</v>
      </c>
      <c r="J317" s="403">
        <f>SUM('Príloha 2024'!J807)</f>
        <v>0</v>
      </c>
      <c r="K317" s="403">
        <f>SUM('Príloha 2024'!K807)</f>
        <v>0</v>
      </c>
      <c r="L317" s="403">
        <f>SUM('Príloha 2024'!L807)</f>
        <v>0</v>
      </c>
      <c r="M317" s="350"/>
    </row>
    <row r="318" spans="1:13" s="364" customFormat="1" x14ac:dyDescent="0.2">
      <c r="A318" s="363"/>
      <c r="B318" s="100"/>
      <c r="C318" s="100"/>
      <c r="D318" s="369" t="s">
        <v>1244</v>
      </c>
      <c r="E318" s="370"/>
      <c r="F318" s="403">
        <f>SUM('Príloha 2024'!F808)</f>
        <v>4.3</v>
      </c>
      <c r="G318" s="403">
        <f>SUM('Príloha 2024'!G808)</f>
        <v>5</v>
      </c>
      <c r="H318" s="403">
        <f>SUM('Príloha 2024'!H808)</f>
        <v>0</v>
      </c>
      <c r="I318" s="403">
        <f>SUM('Príloha 2024'!I808)</f>
        <v>0</v>
      </c>
      <c r="J318" s="403">
        <f>SUM('Príloha 2024'!J808)</f>
        <v>0</v>
      </c>
      <c r="K318" s="403">
        <f>SUM('Príloha 2024'!K808)</f>
        <v>0</v>
      </c>
      <c r="L318" s="403">
        <f>SUM('Príloha 2024'!L808)</f>
        <v>0</v>
      </c>
      <c r="M318" s="429"/>
    </row>
    <row r="319" spans="1:13" s="409" customFormat="1" x14ac:dyDescent="0.2">
      <c r="A319" s="408"/>
      <c r="B319" s="100"/>
      <c r="C319" s="100"/>
      <c r="D319" s="412" t="s">
        <v>1138</v>
      </c>
      <c r="E319" s="413"/>
      <c r="F319" s="403">
        <f>SUM('Príloha 2024'!F809)</f>
        <v>0</v>
      </c>
      <c r="G319" s="403">
        <f>SUM('Príloha 2024'!G809)</f>
        <v>0</v>
      </c>
      <c r="H319" s="403">
        <f>SUM('Príloha 2024'!H809)</f>
        <v>0</v>
      </c>
      <c r="I319" s="403">
        <f>SUM('Príloha 2024'!I809)</f>
        <v>0</v>
      </c>
      <c r="J319" s="403">
        <f>SUM('Príloha 2024'!J809)</f>
        <v>0</v>
      </c>
      <c r="K319" s="403">
        <f>SUM('Príloha 2024'!K809)</f>
        <v>0</v>
      </c>
      <c r="L319" s="403">
        <f>SUM('Príloha 2024'!L809)</f>
        <v>0</v>
      </c>
    </row>
    <row r="320" spans="1:13" s="364" customFormat="1" x14ac:dyDescent="0.2">
      <c r="A320" s="363"/>
      <c r="B320" s="100"/>
      <c r="C320" s="100"/>
      <c r="D320" s="369" t="s">
        <v>850</v>
      </c>
      <c r="E320" s="370"/>
      <c r="F320" s="403">
        <f>SUM('Príloha 2024'!F810)</f>
        <v>0</v>
      </c>
      <c r="G320" s="403">
        <f>SUM('Príloha 2024'!G810)</f>
        <v>10</v>
      </c>
      <c r="H320" s="403">
        <f>SUM('Príloha 2024'!H810)</f>
        <v>10</v>
      </c>
      <c r="I320" s="403">
        <f>SUM('Príloha 2024'!I810)</f>
        <v>10</v>
      </c>
      <c r="J320" s="403">
        <f>SUM('Príloha 2024'!J810)</f>
        <v>0</v>
      </c>
      <c r="K320" s="403">
        <f>SUM('Príloha 2024'!K810)</f>
        <v>0</v>
      </c>
      <c r="L320" s="403">
        <f>SUM('Príloha 2024'!L810)</f>
        <v>0</v>
      </c>
      <c r="M320" s="429" t="s">
        <v>1338</v>
      </c>
    </row>
    <row r="321" spans="1:13" s="364" customFormat="1" x14ac:dyDescent="0.2">
      <c r="A321" s="363"/>
      <c r="B321" s="100">
        <v>700</v>
      </c>
      <c r="C321" s="100"/>
      <c r="D321" s="100" t="s">
        <v>233</v>
      </c>
      <c r="E321" s="370" t="s">
        <v>687</v>
      </c>
      <c r="F321" s="357">
        <f>SUM('Príloha 2024'!F811)</f>
        <v>0</v>
      </c>
      <c r="G321" s="357">
        <f>SUM('Príloha 2024'!G811)</f>
        <v>34</v>
      </c>
      <c r="H321" s="357">
        <f>SUM('Príloha 2024'!H811)</f>
        <v>0</v>
      </c>
      <c r="I321" s="357">
        <f>SUM('Príloha 2024'!I811)</f>
        <v>168.9</v>
      </c>
      <c r="J321" s="357">
        <f>SUM('Príloha 2024'!J811)</f>
        <v>156.5</v>
      </c>
      <c r="K321" s="357">
        <f>SUM('Príloha 2024'!K811)</f>
        <v>0</v>
      </c>
      <c r="L321" s="357">
        <f>SUM('Príloha 2024'!L811)</f>
        <v>0</v>
      </c>
    </row>
    <row r="322" spans="1:13" s="409" customFormat="1" x14ac:dyDescent="0.2">
      <c r="A322" s="408"/>
      <c r="B322" s="100"/>
      <c r="C322" s="100"/>
      <c r="D322" s="404" t="s">
        <v>1187</v>
      </c>
      <c r="E322" s="413"/>
      <c r="F322" s="403">
        <f>SUM('Príloha 2024'!F812)</f>
        <v>0</v>
      </c>
      <c r="G322" s="403">
        <f>SUM('Príloha 2024'!G812)</f>
        <v>0</v>
      </c>
      <c r="H322" s="403">
        <f>SUM('Príloha 2024'!H812)</f>
        <v>0</v>
      </c>
      <c r="I322" s="403">
        <f>SUM('Príloha 2024'!I812)</f>
        <v>0</v>
      </c>
      <c r="J322" s="403">
        <f>SUM('Príloha 2024'!J812)</f>
        <v>0</v>
      </c>
      <c r="K322" s="403">
        <f>SUM('Príloha 2024'!K812)</f>
        <v>0</v>
      </c>
      <c r="L322" s="403">
        <f>SUM('Príloha 2024'!L812)</f>
        <v>0</v>
      </c>
      <c r="M322" s="429"/>
    </row>
    <row r="323" spans="1:13" s="364" customFormat="1" x14ac:dyDescent="0.2">
      <c r="A323" s="363"/>
      <c r="B323" s="100"/>
      <c r="C323" s="100"/>
      <c r="D323" s="369" t="s">
        <v>851</v>
      </c>
      <c r="E323" s="370"/>
      <c r="F323" s="403">
        <f>SUM('Príloha 2024'!F813)</f>
        <v>0</v>
      </c>
      <c r="G323" s="403">
        <f>SUM('Príloha 2024'!G813)</f>
        <v>0</v>
      </c>
      <c r="H323" s="403">
        <f>SUM('Príloha 2024'!H813)</f>
        <v>0</v>
      </c>
      <c r="I323" s="403">
        <f>SUM('Príloha 2024'!I813)</f>
        <v>164.4</v>
      </c>
      <c r="J323" s="403">
        <f>SUM('Príloha 2024'!J813)</f>
        <v>152</v>
      </c>
      <c r="K323" s="403">
        <f>SUM('Príloha 2024'!K813)</f>
        <v>0</v>
      </c>
      <c r="L323" s="403">
        <f>SUM('Príloha 2024'!L813)</f>
        <v>0</v>
      </c>
      <c r="M323" s="429" t="s">
        <v>1338</v>
      </c>
    </row>
    <row r="324" spans="1:13" s="364" customFormat="1" x14ac:dyDescent="0.2">
      <c r="A324" s="363"/>
      <c r="B324" s="100"/>
      <c r="C324" s="100"/>
      <c r="D324" s="369" t="s">
        <v>1368</v>
      </c>
      <c r="E324" s="370"/>
      <c r="F324" s="403">
        <f>SUM('Príloha 2024'!F814)</f>
        <v>0</v>
      </c>
      <c r="G324" s="403">
        <f>SUM('Príloha 2024'!G814)</f>
        <v>0</v>
      </c>
      <c r="H324" s="403">
        <f>SUM('Príloha 2024'!H814)</f>
        <v>0</v>
      </c>
      <c r="I324" s="403">
        <f>SUM('Príloha 2024'!I814)</f>
        <v>4.5</v>
      </c>
      <c r="J324" s="403">
        <f>SUM('Príloha 2024'!J814)</f>
        <v>4.5</v>
      </c>
      <c r="K324" s="403">
        <f>SUM('Príloha 2024'!K814)</f>
        <v>0</v>
      </c>
      <c r="L324" s="403">
        <f>SUM('Príloha 2024'!L814)</f>
        <v>0</v>
      </c>
      <c r="M324" s="429"/>
    </row>
    <row r="325" spans="1:13" s="409" customFormat="1" x14ac:dyDescent="0.2">
      <c r="A325" s="408"/>
      <c r="B325" s="100"/>
      <c r="C325" s="100"/>
      <c r="D325" s="412" t="s">
        <v>1173</v>
      </c>
      <c r="E325" s="413"/>
      <c r="F325" s="403">
        <f>SUM('Príloha 2024'!F815)</f>
        <v>0</v>
      </c>
      <c r="G325" s="403">
        <f>SUM('Príloha 2024'!G815)</f>
        <v>34</v>
      </c>
      <c r="H325" s="403">
        <f>SUM('Príloha 2024'!H815)</f>
        <v>0</v>
      </c>
      <c r="I325" s="403">
        <f>SUM('Príloha 2024'!I815)</f>
        <v>0</v>
      </c>
      <c r="J325" s="403">
        <f>SUM('Príloha 2024'!J815)</f>
        <v>0</v>
      </c>
      <c r="K325" s="403">
        <f>SUM('Príloha 2024'!K815)</f>
        <v>0</v>
      </c>
      <c r="L325" s="403">
        <f>SUM('Príloha 2024'!L815)</f>
        <v>0</v>
      </c>
      <c r="M325" s="428"/>
    </row>
    <row r="326" spans="1:13" s="409" customFormat="1" x14ac:dyDescent="0.2">
      <c r="A326" s="408"/>
      <c r="B326" s="100"/>
      <c r="C326" s="100"/>
      <c r="D326" s="412" t="s">
        <v>1102</v>
      </c>
      <c r="E326" s="413"/>
      <c r="F326" s="403">
        <f>SUM('Príloha 2024'!F816)</f>
        <v>0</v>
      </c>
      <c r="G326" s="403">
        <f>SUM('Príloha 2024'!G816)</f>
        <v>0</v>
      </c>
      <c r="H326" s="403">
        <f>SUM('Príloha 2024'!H816)</f>
        <v>0</v>
      </c>
      <c r="I326" s="403">
        <f>SUM('Príloha 2024'!I816)</f>
        <v>0</v>
      </c>
      <c r="J326" s="403">
        <f>SUM('Príloha 2024'!J816)</f>
        <v>0</v>
      </c>
      <c r="K326" s="403">
        <f>SUM('Príloha 2024'!K816)</f>
        <v>0</v>
      </c>
      <c r="L326" s="403">
        <f>SUM('Príloha 2024'!L816)</f>
        <v>0</v>
      </c>
      <c r="M326" s="429"/>
    </row>
    <row r="327" spans="1:13" s="409" customFormat="1" x14ac:dyDescent="0.2">
      <c r="A327" s="408"/>
      <c r="B327" s="100"/>
      <c r="C327" s="100"/>
      <c r="D327" s="412" t="s">
        <v>1103</v>
      </c>
      <c r="E327" s="413"/>
      <c r="F327" s="403">
        <f>SUM('Príloha 2024'!F817)</f>
        <v>0</v>
      </c>
      <c r="G327" s="403">
        <f>SUM('Príloha 2024'!G817)</f>
        <v>0</v>
      </c>
      <c r="H327" s="403">
        <f>SUM('Príloha 2024'!H817)</f>
        <v>0</v>
      </c>
      <c r="I327" s="403">
        <f>SUM('Príloha 2024'!I817)</f>
        <v>0</v>
      </c>
      <c r="J327" s="403">
        <f>SUM('Príloha 2024'!J817)</f>
        <v>0</v>
      </c>
      <c r="K327" s="403">
        <f>SUM('Príloha 2024'!K817)</f>
        <v>0</v>
      </c>
      <c r="L327" s="403">
        <f>SUM('Príloha 2024'!L817)</f>
        <v>0</v>
      </c>
      <c r="M327" s="429"/>
    </row>
    <row r="328" spans="1:13" s="409" customFormat="1" x14ac:dyDescent="0.2">
      <c r="A328" s="408"/>
      <c r="B328" s="100"/>
      <c r="C328" s="100"/>
      <c r="D328" s="412" t="s">
        <v>1104</v>
      </c>
      <c r="E328" s="413"/>
      <c r="F328" s="403">
        <f>SUM('Príloha 2024'!F818)</f>
        <v>0</v>
      </c>
      <c r="G328" s="403">
        <f>SUM('Príloha 2024'!G818)</f>
        <v>0</v>
      </c>
      <c r="H328" s="403">
        <f>SUM('Príloha 2024'!H818)</f>
        <v>0</v>
      </c>
      <c r="I328" s="403">
        <f>SUM('Príloha 2024'!I818)</f>
        <v>0</v>
      </c>
      <c r="J328" s="403">
        <f>SUM('Príloha 2024'!J818)</f>
        <v>0</v>
      </c>
      <c r="K328" s="403">
        <f>SUM('Príloha 2024'!K818)</f>
        <v>0</v>
      </c>
      <c r="L328" s="403">
        <f>SUM('Príloha 2024'!L818)</f>
        <v>0</v>
      </c>
      <c r="M328" s="428"/>
    </row>
    <row r="329" spans="1:13" s="364" customFormat="1" x14ac:dyDescent="0.2">
      <c r="A329" s="363"/>
      <c r="B329" s="100">
        <v>700</v>
      </c>
      <c r="C329" s="100"/>
      <c r="D329" s="100" t="s">
        <v>240</v>
      </c>
      <c r="E329" s="371" t="s">
        <v>854</v>
      </c>
      <c r="F329" s="357">
        <f>SUM('Príloha 2024'!F819)</f>
        <v>649.20000000000005</v>
      </c>
      <c r="G329" s="357">
        <f>SUM('Príloha 2024'!G819)</f>
        <v>2003.7</v>
      </c>
      <c r="H329" s="357">
        <f>SUM('Príloha 2024'!H819)</f>
        <v>0</v>
      </c>
      <c r="I329" s="357">
        <f>SUM('Príloha 2024'!I819)</f>
        <v>1082.9000000000001</v>
      </c>
      <c r="J329" s="357">
        <f>SUM('Príloha 2024'!J819)</f>
        <v>33.299999999999997</v>
      </c>
      <c r="K329" s="357">
        <f>SUM('Príloha 2024'!K819)</f>
        <v>0</v>
      </c>
      <c r="L329" s="357">
        <f>SUM('Príloha 2024'!L819)</f>
        <v>0</v>
      </c>
    </row>
    <row r="330" spans="1:13" s="410" customFormat="1" x14ac:dyDescent="0.2">
      <c r="A330" s="411"/>
      <c r="B330" s="404"/>
      <c r="C330" s="404"/>
      <c r="D330" s="404" t="s">
        <v>964</v>
      </c>
      <c r="E330" s="441"/>
      <c r="F330" s="403">
        <f>SUM('Príloha 2024'!F820)</f>
        <v>10.6</v>
      </c>
      <c r="G330" s="403">
        <f>SUM('Príloha 2024'!G820)</f>
        <v>0</v>
      </c>
      <c r="H330" s="403">
        <f>SUM('Príloha 2024'!H820)</f>
        <v>0</v>
      </c>
      <c r="I330" s="403">
        <f>SUM('Príloha 2024'!I820)</f>
        <v>0</v>
      </c>
      <c r="J330" s="403">
        <f>SUM('Príloha 2024'!J820)</f>
        <v>0</v>
      </c>
      <c r="K330" s="403">
        <f>SUM('Príloha 2024'!K820)</f>
        <v>0</v>
      </c>
      <c r="L330" s="403">
        <f>SUM('Príloha 2024'!L820)</f>
        <v>0</v>
      </c>
      <c r="M330" s="428"/>
    </row>
    <row r="331" spans="1:13" s="410" customFormat="1" x14ac:dyDescent="0.2">
      <c r="A331" s="411"/>
      <c r="B331" s="404"/>
      <c r="C331" s="404"/>
      <c r="D331" s="404" t="s">
        <v>1074</v>
      </c>
      <c r="E331" s="441"/>
      <c r="F331" s="403">
        <f>SUM('Príloha 2024'!F821)</f>
        <v>0</v>
      </c>
      <c r="G331" s="403">
        <f>SUM('Príloha 2024'!G821)</f>
        <v>0</v>
      </c>
      <c r="H331" s="403">
        <f>SUM('Príloha 2024'!H821)</f>
        <v>0</v>
      </c>
      <c r="I331" s="403">
        <f>SUM('Príloha 2024'!I821)</f>
        <v>0</v>
      </c>
      <c r="J331" s="403">
        <f>SUM('Príloha 2024'!J821)</f>
        <v>0</v>
      </c>
      <c r="K331" s="403">
        <f>SUM('Príloha 2024'!K821)</f>
        <v>0</v>
      </c>
      <c r="L331" s="403">
        <f>SUM('Príloha 2024'!L821)</f>
        <v>0</v>
      </c>
      <c r="M331" s="428"/>
    </row>
    <row r="332" spans="1:13" s="365" customFormat="1" x14ac:dyDescent="0.2">
      <c r="A332" s="367"/>
      <c r="B332" s="84"/>
      <c r="C332" s="84"/>
      <c r="D332" s="369" t="s">
        <v>1257</v>
      </c>
      <c r="E332" s="372"/>
      <c r="F332" s="403">
        <f>SUM('Príloha 2024'!F822)</f>
        <v>638.5</v>
      </c>
      <c r="G332" s="403">
        <f>SUM('Príloha 2024'!G822)</f>
        <v>760.2</v>
      </c>
      <c r="H332" s="403">
        <f>SUM('Príloha 2024'!H822)</f>
        <v>0</v>
      </c>
      <c r="I332" s="403">
        <f>SUM('Príloha 2024'!I822)</f>
        <v>0</v>
      </c>
      <c r="J332" s="403">
        <f>SUM('Príloha 2024'!J822)</f>
        <v>0</v>
      </c>
      <c r="K332" s="403">
        <f>SUM('Príloha 2024'!K822)</f>
        <v>0</v>
      </c>
      <c r="L332" s="403">
        <f>SUM('Príloha 2024'!L822)</f>
        <v>0</v>
      </c>
      <c r="M332" s="428"/>
    </row>
    <row r="333" spans="1:13" s="365" customFormat="1" x14ac:dyDescent="0.2">
      <c r="A333" s="367"/>
      <c r="B333" s="84"/>
      <c r="C333" s="84"/>
      <c r="D333" s="369" t="s">
        <v>873</v>
      </c>
      <c r="E333" s="372"/>
      <c r="F333" s="403">
        <f>SUM('Príloha 2024'!F823)</f>
        <v>0</v>
      </c>
      <c r="G333" s="403">
        <f>SUM('Príloha 2024'!G823)</f>
        <v>0</v>
      </c>
      <c r="H333" s="403">
        <f>SUM('Príloha 2024'!H823)</f>
        <v>0</v>
      </c>
      <c r="I333" s="403">
        <f>SUM('Príloha 2024'!I823)</f>
        <v>0</v>
      </c>
      <c r="J333" s="403">
        <f>SUM('Príloha 2024'!J823)</f>
        <v>0</v>
      </c>
      <c r="K333" s="403">
        <f>SUM('Príloha 2024'!K823)</f>
        <v>0</v>
      </c>
      <c r="L333" s="403">
        <f>SUM('Príloha 2024'!L823)</f>
        <v>0</v>
      </c>
      <c r="M333" s="428"/>
    </row>
    <row r="334" spans="1:13" s="365" customFormat="1" x14ac:dyDescent="0.2">
      <c r="A334" s="367"/>
      <c r="B334" s="84"/>
      <c r="C334" s="84"/>
      <c r="D334" s="369" t="s">
        <v>874</v>
      </c>
      <c r="E334" s="372"/>
      <c r="F334" s="403">
        <f>SUM('Príloha 2024'!F824)</f>
        <v>0</v>
      </c>
      <c r="G334" s="403">
        <f>SUM('Príloha 2024'!G824)</f>
        <v>0</v>
      </c>
      <c r="H334" s="403">
        <f>SUM('Príloha 2024'!H824)</f>
        <v>0</v>
      </c>
      <c r="I334" s="403">
        <f>SUM('Príloha 2024'!I824)</f>
        <v>0</v>
      </c>
      <c r="J334" s="403">
        <f>SUM('Príloha 2024'!J824)</f>
        <v>0</v>
      </c>
      <c r="K334" s="403">
        <f>SUM('Príloha 2024'!K824)</f>
        <v>0</v>
      </c>
      <c r="L334" s="403">
        <f>SUM('Príloha 2024'!L824)</f>
        <v>0</v>
      </c>
      <c r="M334" s="409"/>
    </row>
    <row r="335" spans="1:13" s="410" customFormat="1" x14ac:dyDescent="0.2">
      <c r="A335" s="411"/>
      <c r="B335" s="404"/>
      <c r="C335" s="404"/>
      <c r="D335" s="412" t="s">
        <v>906</v>
      </c>
      <c r="E335" s="414"/>
      <c r="F335" s="403">
        <f>SUM('Príloha 2024'!F825)</f>
        <v>0</v>
      </c>
      <c r="G335" s="403">
        <f>SUM('Príloha 2024'!G825)</f>
        <v>188.5</v>
      </c>
      <c r="H335" s="403">
        <f>SUM('Príloha 2024'!H825)</f>
        <v>0</v>
      </c>
      <c r="I335" s="403">
        <f>SUM('Príloha 2024'!I825)</f>
        <v>0</v>
      </c>
      <c r="J335" s="403">
        <f>SUM('Príloha 2024'!J825)</f>
        <v>0</v>
      </c>
      <c r="K335" s="403">
        <f>SUM('Príloha 2024'!K825)</f>
        <v>0</v>
      </c>
      <c r="L335" s="403">
        <f>SUM('Príloha 2024'!L825)</f>
        <v>0</v>
      </c>
      <c r="M335" s="409"/>
    </row>
    <row r="336" spans="1:13" s="365" customFormat="1" x14ac:dyDescent="0.2">
      <c r="A336" s="367"/>
      <c r="B336" s="84"/>
      <c r="C336" s="84"/>
      <c r="D336" s="369" t="s">
        <v>1373</v>
      </c>
      <c r="E336" s="372"/>
      <c r="F336" s="403">
        <f>SUM('Príloha 2024'!F826)</f>
        <v>0</v>
      </c>
      <c r="G336" s="403">
        <f>SUM('Príloha 2024'!G826)</f>
        <v>0</v>
      </c>
      <c r="H336" s="403">
        <f>SUM('Príloha 2024'!H826)</f>
        <v>0</v>
      </c>
      <c r="I336" s="403">
        <f>SUM('Príloha 2024'!I826)</f>
        <v>0</v>
      </c>
      <c r="J336" s="403">
        <f>SUM('Príloha 2024'!J826)</f>
        <v>3.3</v>
      </c>
      <c r="K336" s="403">
        <f>SUM('Príloha 2024'!K826)</f>
        <v>0</v>
      </c>
      <c r="L336" s="403">
        <f>SUM('Príloha 2024'!L826)</f>
        <v>0</v>
      </c>
      <c r="M336" s="1"/>
    </row>
    <row r="337" spans="1:13" s="365" customFormat="1" x14ac:dyDescent="0.2">
      <c r="A337" s="367"/>
      <c r="B337" s="84"/>
      <c r="C337" s="84"/>
      <c r="D337" s="369" t="s">
        <v>1269</v>
      </c>
      <c r="E337" s="372"/>
      <c r="F337" s="403">
        <f>SUM('Príloha 2024'!F827)</f>
        <v>0</v>
      </c>
      <c r="G337" s="403">
        <f>SUM('Príloha 2024'!G827)</f>
        <v>275</v>
      </c>
      <c r="H337" s="403">
        <f>SUM('Príloha 2024'!H827)</f>
        <v>0</v>
      </c>
      <c r="I337" s="403">
        <f>SUM('Príloha 2024'!I827)</f>
        <v>0</v>
      </c>
      <c r="J337" s="403">
        <f>SUM('Príloha 2024'!J827)</f>
        <v>0</v>
      </c>
      <c r="K337" s="403">
        <f>SUM('Príloha 2024'!K827)</f>
        <v>0</v>
      </c>
      <c r="L337" s="403">
        <f>SUM('Príloha 2024'!L827)</f>
        <v>0</v>
      </c>
    </row>
    <row r="338" spans="1:13" s="365" customFormat="1" x14ac:dyDescent="0.2">
      <c r="A338" s="367"/>
      <c r="B338" s="84"/>
      <c r="C338" s="84"/>
      <c r="D338" s="369" t="s">
        <v>852</v>
      </c>
      <c r="E338" s="372"/>
      <c r="F338" s="403">
        <f>SUM('Príloha 2024'!F828)</f>
        <v>0</v>
      </c>
      <c r="G338" s="403">
        <f>SUM('Príloha 2024'!G828)</f>
        <v>0</v>
      </c>
      <c r="H338" s="403">
        <f>SUM('Príloha 2024'!H828)</f>
        <v>0</v>
      </c>
      <c r="I338" s="403">
        <f>SUM('Príloha 2024'!I828)</f>
        <v>0</v>
      </c>
      <c r="J338" s="403">
        <f>SUM('Príloha 2024'!J828)</f>
        <v>0</v>
      </c>
      <c r="K338" s="403">
        <f>SUM('Príloha 2024'!K828)</f>
        <v>0</v>
      </c>
      <c r="L338" s="403">
        <f>SUM('Príloha 2024'!L828)</f>
        <v>0</v>
      </c>
    </row>
    <row r="339" spans="1:13" s="365" customFormat="1" x14ac:dyDescent="0.2">
      <c r="A339" s="367"/>
      <c r="B339" s="84"/>
      <c r="C339" s="84"/>
      <c r="D339" s="369" t="s">
        <v>1139</v>
      </c>
      <c r="E339" s="372"/>
      <c r="F339" s="403">
        <f>SUM('Príloha 2024'!F829)</f>
        <v>0</v>
      </c>
      <c r="G339" s="403">
        <f>SUM('Príloha 2024'!G829)</f>
        <v>0</v>
      </c>
      <c r="H339" s="403">
        <f>SUM('Príloha 2024'!H829)</f>
        <v>0</v>
      </c>
      <c r="I339" s="403">
        <f>SUM('Príloha 2024'!I829)</f>
        <v>0</v>
      </c>
      <c r="J339" s="403">
        <f>SUM('Príloha 2024'!J829)</f>
        <v>0</v>
      </c>
      <c r="K339" s="403">
        <f>SUM('Príloha 2024'!K829)</f>
        <v>0</v>
      </c>
      <c r="L339" s="403">
        <f>SUM('Príloha 2024'!L829)</f>
        <v>0</v>
      </c>
    </row>
    <row r="340" spans="1:13" s="365" customFormat="1" ht="11.25" customHeight="1" x14ac:dyDescent="0.2">
      <c r="A340" s="367"/>
      <c r="B340" s="84"/>
      <c r="C340" s="84"/>
      <c r="D340" s="369" t="s">
        <v>853</v>
      </c>
      <c r="E340" s="372"/>
      <c r="F340" s="403">
        <f>SUM('Príloha 2024'!F830)</f>
        <v>0.1</v>
      </c>
      <c r="G340" s="403">
        <f>SUM('Príloha 2024'!G830)</f>
        <v>0</v>
      </c>
      <c r="H340" s="403">
        <f>SUM('Príloha 2024'!H830)</f>
        <v>0</v>
      </c>
      <c r="I340" s="403">
        <f>SUM('Príloha 2024'!I830)</f>
        <v>0</v>
      </c>
      <c r="J340" s="403">
        <f>SUM('Príloha 2024'!J830)</f>
        <v>0</v>
      </c>
      <c r="K340" s="403">
        <f>SUM('Príloha 2024'!K830)</f>
        <v>0</v>
      </c>
      <c r="L340" s="403">
        <f>SUM('Príloha 2024'!L830)</f>
        <v>0</v>
      </c>
      <c r="M340" s="409"/>
    </row>
    <row r="341" spans="1:13" s="410" customFormat="1" ht="11.25" customHeight="1" x14ac:dyDescent="0.2">
      <c r="A341" s="411"/>
      <c r="B341" s="404"/>
      <c r="C341" s="404"/>
      <c r="D341" s="412" t="s">
        <v>1045</v>
      </c>
      <c r="E341" s="414"/>
      <c r="F341" s="403">
        <f>SUM('Príloha 2024'!F831)</f>
        <v>0</v>
      </c>
      <c r="G341" s="403">
        <f>SUM('Príloha 2024'!G831)</f>
        <v>0</v>
      </c>
      <c r="H341" s="403">
        <f>SUM('Príloha 2024'!H831)</f>
        <v>0</v>
      </c>
      <c r="I341" s="403">
        <f>SUM('Príloha 2024'!I831)</f>
        <v>0</v>
      </c>
      <c r="J341" s="403">
        <f>SUM('Príloha 2024'!J831)</f>
        <v>0</v>
      </c>
      <c r="K341" s="403">
        <f>SUM('Príloha 2024'!K831)</f>
        <v>0</v>
      </c>
      <c r="L341" s="403">
        <f>SUM('Príloha 2024'!L831)</f>
        <v>0</v>
      </c>
      <c r="M341" s="429"/>
    </row>
    <row r="342" spans="1:13" s="410" customFormat="1" x14ac:dyDescent="0.2">
      <c r="A342" s="411"/>
      <c r="B342" s="404"/>
      <c r="C342" s="404"/>
      <c r="D342" s="412" t="s">
        <v>1140</v>
      </c>
      <c r="E342" s="414"/>
      <c r="F342" s="403">
        <f>SUM('Príloha 2024'!F832)</f>
        <v>0</v>
      </c>
      <c r="G342" s="403">
        <f>SUM('Príloha 2024'!G832)</f>
        <v>780</v>
      </c>
      <c r="H342" s="403">
        <f>SUM('Príloha 2024'!H832)</f>
        <v>0</v>
      </c>
      <c r="I342" s="403">
        <f>SUM('Príloha 2024'!I832)</f>
        <v>1082.9000000000001</v>
      </c>
      <c r="J342" s="403">
        <f>SUM('Príloha 2024'!J832)</f>
        <v>30</v>
      </c>
      <c r="K342" s="403">
        <f>SUM('Príloha 2024'!K832)</f>
        <v>0</v>
      </c>
      <c r="L342" s="403">
        <f>SUM('Príloha 2024'!L832)</f>
        <v>0</v>
      </c>
      <c r="M342" s="429" t="s">
        <v>1338</v>
      </c>
    </row>
    <row r="343" spans="1:13" s="365" customFormat="1" x14ac:dyDescent="0.2">
      <c r="A343" s="367"/>
      <c r="B343" s="100">
        <v>700</v>
      </c>
      <c r="C343" s="84"/>
      <c r="D343" s="386" t="s">
        <v>872</v>
      </c>
      <c r="E343" s="371" t="s">
        <v>726</v>
      </c>
      <c r="F343" s="357">
        <f>SUM('Príloha 2024'!F833)</f>
        <v>0</v>
      </c>
      <c r="G343" s="357">
        <f>SUM('Príloha 2024'!G833)</f>
        <v>0</v>
      </c>
      <c r="H343" s="357">
        <f>SUM('Príloha 2024'!H833)</f>
        <v>0</v>
      </c>
      <c r="I343" s="357">
        <f>SUM('Príloha 2024'!I833)</f>
        <v>0</v>
      </c>
      <c r="J343" s="357">
        <f>SUM('Príloha 2024'!J833)</f>
        <v>2.5</v>
      </c>
      <c r="K343" s="357">
        <f>SUM('Príloha 2024'!K833)</f>
        <v>0</v>
      </c>
      <c r="L343" s="357">
        <f>SUM('Príloha 2024'!L833)</f>
        <v>0</v>
      </c>
    </row>
    <row r="344" spans="1:13" s="365" customFormat="1" x14ac:dyDescent="0.2">
      <c r="A344" s="367"/>
      <c r="B344" s="84"/>
      <c r="C344" s="84"/>
      <c r="D344" s="369" t="s">
        <v>1345</v>
      </c>
      <c r="E344" s="372"/>
      <c r="F344" s="403">
        <f>SUM('Príloha 2024'!F834)</f>
        <v>0</v>
      </c>
      <c r="G344" s="403">
        <f>SUM('Príloha 2024'!G834)</f>
        <v>0</v>
      </c>
      <c r="H344" s="403">
        <f>SUM('Príloha 2024'!H834)</f>
        <v>0</v>
      </c>
      <c r="I344" s="403">
        <f>SUM('Príloha 2024'!I834)</f>
        <v>0</v>
      </c>
      <c r="J344" s="403">
        <f>SUM('Príloha 2024'!J834)</f>
        <v>2.5</v>
      </c>
      <c r="K344" s="403">
        <f>SUM('Príloha 2024'!K834)</f>
        <v>0</v>
      </c>
      <c r="L344" s="403">
        <f>SUM('Príloha 2024'!L834)</f>
        <v>0</v>
      </c>
      <c r="M344" s="429" t="s">
        <v>1338</v>
      </c>
    </row>
    <row r="345" spans="1:13" s="410" customFormat="1" x14ac:dyDescent="0.2">
      <c r="A345" s="411"/>
      <c r="B345" s="404"/>
      <c r="C345" s="404"/>
      <c r="D345" s="416" t="s">
        <v>941</v>
      </c>
      <c r="E345" s="371" t="s">
        <v>938</v>
      </c>
      <c r="F345" s="357">
        <f>SUM('Príloha 2024'!F835)</f>
        <v>0</v>
      </c>
      <c r="G345" s="357">
        <f>SUM('Príloha 2024'!G835)</f>
        <v>0</v>
      </c>
      <c r="H345" s="357">
        <f>SUM('Príloha 2024'!H835)</f>
        <v>0</v>
      </c>
      <c r="I345" s="357">
        <f>SUM('Príloha 2024'!I835)</f>
        <v>0</v>
      </c>
      <c r="J345" s="357">
        <f>SUM('Príloha 2024'!J835)</f>
        <v>0</v>
      </c>
      <c r="K345" s="357">
        <f>SUM('Príloha 2024'!K835)</f>
        <v>0</v>
      </c>
      <c r="L345" s="357">
        <f>SUM('Príloha 2024'!L835)</f>
        <v>0</v>
      </c>
      <c r="M345" s="409"/>
    </row>
    <row r="346" spans="1:13" s="410" customFormat="1" x14ac:dyDescent="0.2">
      <c r="A346" s="411"/>
      <c r="B346" s="404"/>
      <c r="C346" s="404"/>
      <c r="D346" s="412" t="s">
        <v>942</v>
      </c>
      <c r="E346" s="414"/>
      <c r="F346" s="403">
        <f>SUM('Príloha 2024'!F836)</f>
        <v>0</v>
      </c>
      <c r="G346" s="403">
        <f>SUM('Príloha 2024'!G836)</f>
        <v>0</v>
      </c>
      <c r="H346" s="403">
        <f>SUM('Príloha 2024'!H836)</f>
        <v>0</v>
      </c>
      <c r="I346" s="403">
        <f>SUM('Príloha 2024'!I836)</f>
        <v>0</v>
      </c>
      <c r="J346" s="403">
        <f>SUM('Príloha 2024'!J836)</f>
        <v>0</v>
      </c>
      <c r="K346" s="403">
        <f>SUM('Príloha 2024'!K836)</f>
        <v>0</v>
      </c>
      <c r="L346" s="403">
        <f>SUM('Príloha 2024'!L836)</f>
        <v>0</v>
      </c>
      <c r="M346" s="429"/>
    </row>
    <row r="347" spans="1:13" ht="11.25" customHeight="1" x14ac:dyDescent="0.2">
      <c r="A347" s="10"/>
      <c r="B347" s="34"/>
      <c r="C347" s="34"/>
      <c r="D347" s="39" t="s">
        <v>719</v>
      </c>
      <c r="E347" s="35"/>
      <c r="F347" s="361">
        <f>SUM('Príloha 2024'!F837)</f>
        <v>4160.384</v>
      </c>
      <c r="G347" s="361">
        <f>SUM('Príloha 2024'!G837)</f>
        <v>4302.2999999999993</v>
      </c>
      <c r="H347" s="361">
        <f>SUM('Príloha 2024'!H837)</f>
        <v>4607.0999999999995</v>
      </c>
      <c r="I347" s="361">
        <f>SUM('Príloha 2024'!I837)</f>
        <v>4706.7</v>
      </c>
      <c r="J347" s="361">
        <f>SUM('Príloha 2024'!J837)</f>
        <v>4985.2999999999993</v>
      </c>
      <c r="K347" s="361">
        <f>SUM('Príloha 2024'!K837)</f>
        <v>4678.3999999999996</v>
      </c>
      <c r="L347" s="361">
        <f>SUM('Príloha 2024'!L837)</f>
        <v>4690</v>
      </c>
    </row>
    <row r="348" spans="1:13" s="409" customFormat="1" ht="15" customHeight="1" x14ac:dyDescent="0.2">
      <c r="A348" s="366"/>
      <c r="B348" s="331"/>
      <c r="C348" s="331"/>
      <c r="D348" s="331" t="s">
        <v>205</v>
      </c>
      <c r="E348" s="332"/>
      <c r="F348" s="552">
        <f>SUM('Príloha 2024'!F838)</f>
        <v>2453.9</v>
      </c>
      <c r="G348" s="552">
        <f>SUM('Príloha 2024'!G838)</f>
        <v>2464.1999999999998</v>
      </c>
      <c r="H348" s="552">
        <f>SUM('Príloha 2024'!H838)</f>
        <v>2768.7</v>
      </c>
      <c r="I348" s="552">
        <f>SUM('Príloha 2024'!I838)</f>
        <v>2844.2999999999997</v>
      </c>
      <c r="J348" s="552">
        <f>SUM('Príloha 2024'!J838)</f>
        <v>3072.4999999999995</v>
      </c>
      <c r="K348" s="552">
        <f>SUM('Príloha 2024'!K838)</f>
        <v>2762.2</v>
      </c>
      <c r="L348" s="552">
        <f>SUM('Príloha 2024'!L838)</f>
        <v>2762.2</v>
      </c>
    </row>
    <row r="349" spans="1:13" s="409" customFormat="1" ht="11.25" customHeight="1" x14ac:dyDescent="0.2">
      <c r="A349" s="366"/>
      <c r="B349" s="587" t="s">
        <v>801</v>
      </c>
      <c r="C349" s="588"/>
      <c r="D349" s="100" t="s">
        <v>802</v>
      </c>
      <c r="E349" s="147"/>
      <c r="F349" s="357">
        <f>SUM('Príloha 2024'!F841)</f>
        <v>1196.3000000000002</v>
      </c>
      <c r="G349" s="357">
        <f>SUM('Príloha 2024'!G841)</f>
        <v>1268.7</v>
      </c>
      <c r="H349" s="357">
        <f>SUM('Príloha 2024'!H841)</f>
        <v>1348.6</v>
      </c>
      <c r="I349" s="357">
        <f>SUM('Príloha 2024'!I841)</f>
        <v>1369</v>
      </c>
      <c r="J349" s="357">
        <f>SUM('Príloha 2024'!J841)</f>
        <v>1441</v>
      </c>
      <c r="K349" s="357">
        <f>SUM('Príloha 2024'!K841)</f>
        <v>1346</v>
      </c>
      <c r="L349" s="357">
        <f>SUM('Príloha 2024'!L841)</f>
        <v>1346</v>
      </c>
    </row>
    <row r="350" spans="1:13" s="1" customFormat="1" ht="11.25" customHeight="1" x14ac:dyDescent="0.2">
      <c r="A350" s="8"/>
      <c r="B350" s="36"/>
      <c r="C350" s="36"/>
      <c r="D350" s="84" t="s">
        <v>280</v>
      </c>
      <c r="E350" s="147"/>
      <c r="F350" s="403">
        <f>SUM('Príloha 2024'!F842)</f>
        <v>744.2</v>
      </c>
      <c r="G350" s="403">
        <f>SUM('Príloha 2024'!G842)</f>
        <v>790.4</v>
      </c>
      <c r="H350" s="403">
        <f>SUM('Príloha 2024'!H842)</f>
        <v>865.3</v>
      </c>
      <c r="I350" s="403">
        <f>SUM('Príloha 2024'!I842)</f>
        <v>863.5</v>
      </c>
      <c r="J350" s="403">
        <f>SUM('Príloha 2024'!J842)</f>
        <v>904.1</v>
      </c>
      <c r="K350" s="403">
        <f>SUM('Príloha 2024'!K842)</f>
        <v>863.4</v>
      </c>
      <c r="L350" s="403">
        <f>SUM('Príloha 2024'!L842)</f>
        <v>863.4</v>
      </c>
      <c r="M350" s="429" t="s">
        <v>1338</v>
      </c>
    </row>
    <row r="351" spans="1:13" s="1" customFormat="1" ht="11.25" customHeight="1" x14ac:dyDescent="0.2">
      <c r="A351" s="8"/>
      <c r="B351" s="36"/>
      <c r="C351" s="36"/>
      <c r="D351" s="84" t="s">
        <v>279</v>
      </c>
      <c r="E351" s="147"/>
      <c r="F351" s="403">
        <f>SUM('Príloha 2024'!F843)</f>
        <v>278.10000000000002</v>
      </c>
      <c r="G351" s="403">
        <f>SUM('Príloha 2024'!G843)</f>
        <v>292.10000000000002</v>
      </c>
      <c r="H351" s="403">
        <f>SUM('Príloha 2024'!H843)</f>
        <v>319.7</v>
      </c>
      <c r="I351" s="403">
        <f>SUM('Príloha 2024'!I843)</f>
        <v>327.7</v>
      </c>
      <c r="J351" s="403">
        <f>SUM('Príloha 2024'!J843)</f>
        <v>351.6</v>
      </c>
      <c r="K351" s="403">
        <f>SUM('Príloha 2024'!K843)</f>
        <v>319</v>
      </c>
      <c r="L351" s="403">
        <f>SUM('Príloha 2024'!L843)</f>
        <v>319</v>
      </c>
      <c r="M351" s="429" t="s">
        <v>1338</v>
      </c>
    </row>
    <row r="352" spans="1:13" s="1" customFormat="1" ht="11.25" customHeight="1" x14ac:dyDescent="0.2">
      <c r="A352" s="8"/>
      <c r="B352" s="36"/>
      <c r="C352" s="36"/>
      <c r="D352" s="84" t="s">
        <v>162</v>
      </c>
      <c r="E352" s="147"/>
      <c r="F352" s="403">
        <f>SUM('Príloha 2024'!F844)</f>
        <v>165</v>
      </c>
      <c r="G352" s="403">
        <f>SUM('Príloha 2024'!G844)</f>
        <v>182.2</v>
      </c>
      <c r="H352" s="403">
        <f>SUM('Príloha 2024'!H844)</f>
        <v>159.6</v>
      </c>
      <c r="I352" s="403">
        <f>SUM('Príloha 2024'!I844)</f>
        <v>173.8</v>
      </c>
      <c r="J352" s="403">
        <f>SUM('Príloha 2024'!J844)</f>
        <v>181.3</v>
      </c>
      <c r="K352" s="403">
        <f>SUM('Príloha 2024'!K844)</f>
        <v>159.6</v>
      </c>
      <c r="L352" s="403">
        <f>SUM('Príloha 2024'!L844)</f>
        <v>159.6</v>
      </c>
      <c r="M352" s="429" t="s">
        <v>1338</v>
      </c>
    </row>
    <row r="353" spans="1:13" s="1" customFormat="1" ht="11.25" customHeight="1" x14ac:dyDescent="0.2">
      <c r="A353" s="8"/>
      <c r="B353" s="36"/>
      <c r="C353" s="36"/>
      <c r="D353" s="84" t="s">
        <v>803</v>
      </c>
      <c r="E353" s="147"/>
      <c r="F353" s="403">
        <f>SUM('Príloha 2024'!F845)</f>
        <v>9</v>
      </c>
      <c r="G353" s="403">
        <f>SUM('Príloha 2024'!G845)</f>
        <v>4</v>
      </c>
      <c r="H353" s="403">
        <f>SUM('Príloha 2024'!H845)</f>
        <v>4</v>
      </c>
      <c r="I353" s="403">
        <f>SUM('Príloha 2024'!I845)</f>
        <v>4</v>
      </c>
      <c r="J353" s="403">
        <f>SUM('Príloha 2024'!J845)</f>
        <v>4</v>
      </c>
      <c r="K353" s="403">
        <f>SUM('Príloha 2024'!K845)</f>
        <v>4</v>
      </c>
      <c r="L353" s="403">
        <f>SUM('Príloha 2024'!L845)</f>
        <v>4</v>
      </c>
      <c r="M353" s="303"/>
    </row>
    <row r="354" spans="1:13" s="409" customFormat="1" ht="11.25" customHeight="1" x14ac:dyDescent="0.2">
      <c r="A354" s="366"/>
      <c r="B354" s="587" t="s">
        <v>804</v>
      </c>
      <c r="C354" s="588"/>
      <c r="D354" s="100" t="s">
        <v>805</v>
      </c>
      <c r="E354" s="147"/>
      <c r="F354" s="357">
        <f>SUM('Príloha 2024'!F846)</f>
        <v>241</v>
      </c>
      <c r="G354" s="357">
        <f>SUM('Príloha 2024'!G846)</f>
        <v>176</v>
      </c>
      <c r="H354" s="357">
        <f>SUM('Príloha 2024'!H846)</f>
        <v>277.3</v>
      </c>
      <c r="I354" s="357">
        <f>SUM('Príloha 2024'!I846)</f>
        <v>313.2</v>
      </c>
      <c r="J354" s="357">
        <f>SUM('Príloha 2024'!J846)</f>
        <v>357.6</v>
      </c>
      <c r="K354" s="357">
        <f>SUM('Príloha 2024'!K846)</f>
        <v>271.10000000000002</v>
      </c>
      <c r="L354" s="357">
        <f>SUM('Príloha 2024'!L846)</f>
        <v>271.10000000000002</v>
      </c>
      <c r="M354" s="564"/>
    </row>
    <row r="355" spans="1:13" s="1" customFormat="1" ht="11.25" customHeight="1" x14ac:dyDescent="0.2">
      <c r="A355" s="8"/>
      <c r="B355" s="36"/>
      <c r="C355" s="36"/>
      <c r="D355" s="84" t="s">
        <v>806</v>
      </c>
      <c r="E355" s="147"/>
      <c r="F355" s="403">
        <f>SUM('Príloha 2024'!F847)</f>
        <v>14.5</v>
      </c>
      <c r="G355" s="403">
        <f>SUM('Príloha 2024'!G847)</f>
        <v>10</v>
      </c>
      <c r="H355" s="403">
        <f>SUM('Príloha 2024'!H847)</f>
        <v>10</v>
      </c>
      <c r="I355" s="403">
        <f>SUM('Príloha 2024'!I847)</f>
        <v>12.3</v>
      </c>
      <c r="J355" s="403">
        <f>SUM('Príloha 2024'!J847)</f>
        <v>13</v>
      </c>
      <c r="K355" s="403">
        <f>SUM('Príloha 2024'!K847)</f>
        <v>10</v>
      </c>
      <c r="L355" s="403">
        <f>SUM('Príloha 2024'!L847)</f>
        <v>10</v>
      </c>
      <c r="M355" s="429" t="s">
        <v>1338</v>
      </c>
    </row>
    <row r="356" spans="1:13" s="1" customFormat="1" ht="11.25" customHeight="1" x14ac:dyDescent="0.2">
      <c r="A356" s="8"/>
      <c r="B356" s="36"/>
      <c r="C356" s="36"/>
      <c r="D356" s="84" t="s">
        <v>830</v>
      </c>
      <c r="E356" s="147"/>
      <c r="F356" s="403">
        <f>SUM('Príloha 2024'!F848)</f>
        <v>13</v>
      </c>
      <c r="G356" s="403">
        <f>SUM('Príloha 2024'!G848)</f>
        <v>19.7</v>
      </c>
      <c r="H356" s="403">
        <f>SUM('Príloha 2024'!H848)</f>
        <v>22.2</v>
      </c>
      <c r="I356" s="403">
        <f>SUM('Príloha 2024'!I848)</f>
        <v>5.4</v>
      </c>
      <c r="J356" s="403">
        <f>SUM('Príloha 2024'!J848)</f>
        <v>5.4</v>
      </c>
      <c r="K356" s="403">
        <f>SUM('Príloha 2024'!K848)</f>
        <v>22.2</v>
      </c>
      <c r="L356" s="403">
        <f>SUM('Príloha 2024'!L848)</f>
        <v>22.2</v>
      </c>
      <c r="M356" s="429"/>
    </row>
    <row r="357" spans="1:13" s="1" customFormat="1" ht="11.25" customHeight="1" x14ac:dyDescent="0.2">
      <c r="A357" s="8"/>
      <c r="B357" s="36"/>
      <c r="C357" s="36"/>
      <c r="D357" s="84" t="s">
        <v>807</v>
      </c>
      <c r="E357" s="147"/>
      <c r="F357" s="403">
        <f>SUM('Príloha 2024'!F849)</f>
        <v>39.6</v>
      </c>
      <c r="G357" s="403">
        <f>SUM('Príloha 2024'!G849)</f>
        <v>62.5</v>
      </c>
      <c r="H357" s="403">
        <f>SUM('Príloha 2024'!H849)</f>
        <v>64.599999999999994</v>
      </c>
      <c r="I357" s="403">
        <f>SUM('Príloha 2024'!I849)</f>
        <v>34.200000000000003</v>
      </c>
      <c r="J357" s="403">
        <f>SUM('Príloha 2024'!J849)</f>
        <v>34.200000000000003</v>
      </c>
      <c r="K357" s="403">
        <f>SUM('Príloha 2024'!K849)</f>
        <v>64.599999999999994</v>
      </c>
      <c r="L357" s="403">
        <f>SUM('Príloha 2024'!L849)</f>
        <v>64.599999999999994</v>
      </c>
      <c r="M357" s="429"/>
    </row>
    <row r="358" spans="1:13" s="1" customFormat="1" ht="11.25" customHeight="1" x14ac:dyDescent="0.2">
      <c r="A358" s="8"/>
      <c r="B358" s="36"/>
      <c r="C358" s="36"/>
      <c r="D358" s="84" t="s">
        <v>76</v>
      </c>
      <c r="E358" s="147"/>
      <c r="F358" s="403">
        <f>SUM('Príloha 2024'!F850)</f>
        <v>13.5</v>
      </c>
      <c r="G358" s="403">
        <f>SUM('Príloha 2024'!G850)</f>
        <v>13</v>
      </c>
      <c r="H358" s="403">
        <f>SUM('Príloha 2024'!H850)</f>
        <v>13</v>
      </c>
      <c r="I358" s="403">
        <f>SUM('Príloha 2024'!I850)</f>
        <v>12.3</v>
      </c>
      <c r="J358" s="403">
        <f>SUM('Príloha 2024'!J850)</f>
        <v>18.8</v>
      </c>
      <c r="K358" s="403">
        <f>SUM('Príloha 2024'!K850)</f>
        <v>13</v>
      </c>
      <c r="L358" s="403">
        <f>SUM('Príloha 2024'!L850)</f>
        <v>13</v>
      </c>
      <c r="M358" s="429" t="s">
        <v>1338</v>
      </c>
    </row>
    <row r="359" spans="1:13" s="1" customFormat="1" ht="11.25" customHeight="1" x14ac:dyDescent="0.2">
      <c r="A359" s="8"/>
      <c r="B359" s="36"/>
      <c r="C359" s="36"/>
      <c r="D359" s="84" t="s">
        <v>808</v>
      </c>
      <c r="E359" s="147"/>
      <c r="F359" s="403">
        <f>SUM('Príloha 2024'!F851)</f>
        <v>2.4</v>
      </c>
      <c r="G359" s="403">
        <f>SUM('Príloha 2024'!G851)</f>
        <v>5</v>
      </c>
      <c r="H359" s="403">
        <f>SUM('Príloha 2024'!H851)</f>
        <v>0</v>
      </c>
      <c r="I359" s="403">
        <f>SUM('Príloha 2024'!I851)</f>
        <v>0</v>
      </c>
      <c r="J359" s="403">
        <f>SUM('Príloha 2024'!J851)</f>
        <v>0</v>
      </c>
      <c r="K359" s="403">
        <f>SUM('Príloha 2024'!K851)</f>
        <v>0</v>
      </c>
      <c r="L359" s="403">
        <f>SUM('Príloha 2024'!L851)</f>
        <v>0</v>
      </c>
      <c r="M359" s="428"/>
    </row>
    <row r="360" spans="1:13" s="1" customFormat="1" ht="11.25" customHeight="1" x14ac:dyDescent="0.2">
      <c r="A360" s="8"/>
      <c r="B360" s="36"/>
      <c r="C360" s="36"/>
      <c r="D360" s="84" t="s">
        <v>809</v>
      </c>
      <c r="E360" s="147"/>
      <c r="F360" s="403">
        <f>SUM('Príloha 2024'!F852)</f>
        <v>5.0999999999999996</v>
      </c>
      <c r="G360" s="403">
        <f>SUM('Príloha 2024'!G852)</f>
        <v>0</v>
      </c>
      <c r="H360" s="403">
        <f>SUM('Príloha 2024'!H852)</f>
        <v>7.1</v>
      </c>
      <c r="I360" s="403">
        <f>SUM('Príloha 2024'!I852)</f>
        <v>6.6</v>
      </c>
      <c r="J360" s="403">
        <f>SUM('Príloha 2024'!J852)</f>
        <v>6.6</v>
      </c>
      <c r="K360" s="403">
        <f>SUM('Príloha 2024'!K852)</f>
        <v>7.1</v>
      </c>
      <c r="L360" s="403">
        <f>SUM('Príloha 2024'!L852)</f>
        <v>7.1</v>
      </c>
      <c r="M360" s="429"/>
    </row>
    <row r="361" spans="1:13" s="1" customFormat="1" ht="11.25" customHeight="1" x14ac:dyDescent="0.2">
      <c r="A361" s="8"/>
      <c r="B361" s="36"/>
      <c r="C361" s="36"/>
      <c r="D361" s="84" t="s">
        <v>810</v>
      </c>
      <c r="E361" s="147"/>
      <c r="F361" s="403">
        <f>SUM('Príloha 2024'!F853)</f>
        <v>0</v>
      </c>
      <c r="G361" s="403">
        <f>SUM('Príloha 2024'!G853)</f>
        <v>0</v>
      </c>
      <c r="H361" s="403">
        <f>SUM('Príloha 2024'!H853)</f>
        <v>9.1999999999999993</v>
      </c>
      <c r="I361" s="403">
        <f>SUM('Príloha 2024'!I853)</f>
        <v>2.6</v>
      </c>
      <c r="J361" s="403">
        <f>SUM('Príloha 2024'!J853)</f>
        <v>2.6</v>
      </c>
      <c r="K361" s="403">
        <f>SUM('Príloha 2024'!K853)</f>
        <v>9.1999999999999993</v>
      </c>
      <c r="L361" s="403">
        <f>SUM('Príloha 2024'!L853)</f>
        <v>9.1999999999999993</v>
      </c>
      <c r="M361" s="429"/>
    </row>
    <row r="362" spans="1:13" s="1" customFormat="1" ht="11.25" customHeight="1" x14ac:dyDescent="0.2">
      <c r="A362" s="8"/>
      <c r="B362" s="36"/>
      <c r="C362" s="36"/>
      <c r="D362" s="379" t="s">
        <v>859</v>
      </c>
      <c r="E362" s="326"/>
      <c r="F362" s="403">
        <f>SUM('Príloha 2024'!F854)</f>
        <v>0</v>
      </c>
      <c r="G362" s="403">
        <f>SUM('Príloha 2024'!G854)</f>
        <v>0</v>
      </c>
      <c r="H362" s="403">
        <f>SUM('Príloha 2024'!H854)</f>
        <v>0</v>
      </c>
      <c r="I362" s="403">
        <f>SUM('Príloha 2024'!I854)</f>
        <v>0</v>
      </c>
      <c r="J362" s="403">
        <f>SUM('Príloha 2024'!J854)</f>
        <v>0</v>
      </c>
      <c r="K362" s="403">
        <f>SUM('Príloha 2024'!K854)</f>
        <v>10</v>
      </c>
      <c r="L362" s="403">
        <f>SUM('Príloha 2024'!L854)</f>
        <v>10</v>
      </c>
      <c r="M362" s="428"/>
    </row>
    <row r="363" spans="1:13" s="400" customFormat="1" ht="11.25" customHeight="1" x14ac:dyDescent="0.2">
      <c r="A363" s="8"/>
      <c r="B363" s="402"/>
      <c r="C363" s="402"/>
      <c r="D363" s="379" t="s">
        <v>1357</v>
      </c>
      <c r="E363" s="326"/>
      <c r="F363" s="403">
        <f>SUM('Príloha 2024'!F855)</f>
        <v>0</v>
      </c>
      <c r="G363" s="403">
        <f>SUM('Príloha 2024'!G855)</f>
        <v>0</v>
      </c>
      <c r="H363" s="403">
        <f>SUM('Príloha 2024'!H855)</f>
        <v>0</v>
      </c>
      <c r="I363" s="403">
        <f>SUM('Príloha 2024'!I855)</f>
        <v>0</v>
      </c>
      <c r="J363" s="403">
        <f>SUM('Príloha 2024'!J855)</f>
        <v>35.700000000000003</v>
      </c>
      <c r="K363" s="403">
        <f>SUM('Príloha 2024'!K855)</f>
        <v>0</v>
      </c>
      <c r="L363" s="403">
        <f>SUM('Príloha 2024'!L855)</f>
        <v>0</v>
      </c>
      <c r="M363" s="429" t="s">
        <v>1338</v>
      </c>
    </row>
    <row r="364" spans="1:13" s="400" customFormat="1" ht="11.25" customHeight="1" x14ac:dyDescent="0.2">
      <c r="A364" s="8"/>
      <c r="B364" s="402"/>
      <c r="C364" s="402"/>
      <c r="D364" s="379" t="s">
        <v>1183</v>
      </c>
      <c r="E364" s="326"/>
      <c r="F364" s="403">
        <f>SUM('Príloha 2024'!F856)</f>
        <v>0.8</v>
      </c>
      <c r="G364" s="403">
        <f>SUM('Príloha 2024'!G856)</f>
        <v>0.9</v>
      </c>
      <c r="H364" s="403">
        <f>SUM('Príloha 2024'!H856)</f>
        <v>1.2</v>
      </c>
      <c r="I364" s="403">
        <f>SUM('Príloha 2024'!I856)</f>
        <v>1.2</v>
      </c>
      <c r="J364" s="403">
        <f>SUM('Príloha 2024'!J856)</f>
        <v>1.2</v>
      </c>
      <c r="K364" s="403">
        <f>SUM('Príloha 2024'!K856)</f>
        <v>0</v>
      </c>
      <c r="L364" s="403">
        <f>SUM('Príloha 2024'!L856)</f>
        <v>0</v>
      </c>
      <c r="M364" s="429"/>
    </row>
    <row r="365" spans="1:13" s="400" customFormat="1" ht="11.25" customHeight="1" x14ac:dyDescent="0.2">
      <c r="A365" s="8"/>
      <c r="B365" s="402"/>
      <c r="C365" s="402"/>
      <c r="D365" s="404" t="s">
        <v>1358</v>
      </c>
      <c r="E365" s="147"/>
      <c r="F365" s="403">
        <f>SUM('Príloha 2024'!F857)</f>
        <v>0</v>
      </c>
      <c r="G365" s="403">
        <f>SUM('Príloha 2024'!G857)</f>
        <v>0</v>
      </c>
      <c r="H365" s="403">
        <f>SUM('Príloha 2024'!H857)</f>
        <v>0</v>
      </c>
      <c r="I365" s="403">
        <f>SUM('Príloha 2024'!I857)</f>
        <v>0</v>
      </c>
      <c r="J365" s="403">
        <f>SUM('Príloha 2024'!J857)</f>
        <v>2.9</v>
      </c>
      <c r="K365" s="403">
        <f>SUM('Príloha 2024'!K857)</f>
        <v>0</v>
      </c>
      <c r="L365" s="403">
        <f>SUM('Príloha 2024'!L857)</f>
        <v>0</v>
      </c>
      <c r="M365" s="429" t="s">
        <v>1338</v>
      </c>
    </row>
    <row r="366" spans="1:13" s="400" customFormat="1" ht="11.25" customHeight="1" x14ac:dyDescent="0.2">
      <c r="A366" s="8"/>
      <c r="B366" s="402"/>
      <c r="C366" s="402"/>
      <c r="D366" s="404" t="s">
        <v>1271</v>
      </c>
      <c r="E366" s="147"/>
      <c r="F366" s="403">
        <f>SUM('Príloha 2024'!F858)</f>
        <v>0</v>
      </c>
      <c r="G366" s="403">
        <f>SUM('Príloha 2024'!G858)</f>
        <v>4.9000000000000004</v>
      </c>
      <c r="H366" s="403">
        <f>SUM('Príloha 2024'!H858)</f>
        <v>0</v>
      </c>
      <c r="I366" s="403">
        <f>SUM('Príloha 2024'!I858)</f>
        <v>0</v>
      </c>
      <c r="J366" s="403">
        <f>SUM('Príloha 2024'!J858)</f>
        <v>0</v>
      </c>
      <c r="K366" s="403">
        <f>SUM('Príloha 2024'!K858)</f>
        <v>0</v>
      </c>
      <c r="L366" s="403">
        <f>SUM('Príloha 2024'!L858)</f>
        <v>0</v>
      </c>
      <c r="M366" s="428"/>
    </row>
    <row r="367" spans="1:13" s="400" customFormat="1" ht="11.25" customHeight="1" x14ac:dyDescent="0.2">
      <c r="A367" s="8"/>
      <c r="B367" s="402"/>
      <c r="C367" s="402"/>
      <c r="D367" s="404" t="s">
        <v>1082</v>
      </c>
      <c r="E367" s="147"/>
      <c r="F367" s="403">
        <f>SUM('Príloha 2024'!F859)</f>
        <v>19.600000000000001</v>
      </c>
      <c r="G367" s="403">
        <f>SUM('Príloha 2024'!G859)</f>
        <v>0</v>
      </c>
      <c r="H367" s="403">
        <f>SUM('Príloha 2024'!H859)</f>
        <v>0</v>
      </c>
      <c r="I367" s="403">
        <f>SUM('Príloha 2024'!I859)</f>
        <v>0</v>
      </c>
      <c r="J367" s="403">
        <f>SUM('Príloha 2024'!J859)</f>
        <v>0</v>
      </c>
      <c r="K367" s="403">
        <f>SUM('Príloha 2024'!K859)</f>
        <v>0</v>
      </c>
      <c r="L367" s="403">
        <f>SUM('Príloha 2024'!L859)</f>
        <v>0</v>
      </c>
      <c r="M367" s="429"/>
    </row>
    <row r="368" spans="1:13" s="1" customFormat="1" ht="11.25" customHeight="1" x14ac:dyDescent="0.2">
      <c r="A368" s="8"/>
      <c r="B368" s="36"/>
      <c r="C368" s="36"/>
      <c r="D368" s="84" t="s">
        <v>1198</v>
      </c>
      <c r="E368" s="147"/>
      <c r="F368" s="403">
        <f>SUM('Príloha 2024'!F860)</f>
        <v>64.599999999999994</v>
      </c>
      <c r="G368" s="403">
        <f>SUM('Príloha 2024'!G860)</f>
        <v>60</v>
      </c>
      <c r="H368" s="403">
        <f>SUM('Príloha 2024'!H860)</f>
        <v>129.4</v>
      </c>
      <c r="I368" s="403">
        <f>SUM('Príloha 2024'!I860)</f>
        <v>129.4</v>
      </c>
      <c r="J368" s="403">
        <f>SUM('Príloha 2024'!J860)</f>
        <v>129.4</v>
      </c>
      <c r="K368" s="403">
        <f>SUM('Príloha 2024'!K860)</f>
        <v>129.4</v>
      </c>
      <c r="L368" s="403">
        <f>SUM('Príloha 2024'!L860)</f>
        <v>129.4</v>
      </c>
      <c r="M368" s="429"/>
    </row>
    <row r="369" spans="1:13" s="400" customFormat="1" ht="11.25" customHeight="1" x14ac:dyDescent="0.2">
      <c r="A369" s="8"/>
      <c r="B369" s="402"/>
      <c r="C369" s="402"/>
      <c r="D369" s="404" t="s">
        <v>1316</v>
      </c>
      <c r="E369" s="147"/>
      <c r="F369" s="403">
        <f>SUM('Príloha 2024'!F861)</f>
        <v>0</v>
      </c>
      <c r="G369" s="403">
        <f>SUM('Príloha 2024'!G861)</f>
        <v>0</v>
      </c>
      <c r="H369" s="403">
        <f>SUM('Príloha 2024'!H861)</f>
        <v>0</v>
      </c>
      <c r="I369" s="403">
        <f>SUM('Príloha 2024'!I861)</f>
        <v>0</v>
      </c>
      <c r="J369" s="403">
        <f>SUM('Príloha 2024'!J861)</f>
        <v>0</v>
      </c>
      <c r="K369" s="403">
        <f>SUM('Príloha 2024'!K861)</f>
        <v>0</v>
      </c>
      <c r="L369" s="403">
        <f>SUM('Príloha 2024'!L861)</f>
        <v>0</v>
      </c>
      <c r="M369" s="429"/>
    </row>
    <row r="370" spans="1:13" s="400" customFormat="1" ht="11.25" customHeight="1" x14ac:dyDescent="0.2">
      <c r="A370" s="8"/>
      <c r="B370" s="402"/>
      <c r="C370" s="402"/>
      <c r="D370" s="404" t="s">
        <v>1313</v>
      </c>
      <c r="E370" s="147"/>
      <c r="F370" s="403">
        <f>SUM('Príloha 2024'!F862)</f>
        <v>9.9</v>
      </c>
      <c r="G370" s="403">
        <f>SUM('Príloha 2024'!G862)</f>
        <v>0</v>
      </c>
      <c r="H370" s="403">
        <f>SUM('Príloha 2024'!H862)</f>
        <v>0</v>
      </c>
      <c r="I370" s="403">
        <f>SUM('Príloha 2024'!I862)</f>
        <v>0</v>
      </c>
      <c r="J370" s="403">
        <f>SUM('Príloha 2024'!J862)</f>
        <v>0</v>
      </c>
      <c r="K370" s="403">
        <f>SUM('Príloha 2024'!K862)</f>
        <v>0</v>
      </c>
      <c r="L370" s="403">
        <f>SUM('Príloha 2024'!L862)</f>
        <v>0</v>
      </c>
      <c r="M370" s="429"/>
    </row>
    <row r="371" spans="1:13" s="400" customFormat="1" ht="11.25" customHeight="1" x14ac:dyDescent="0.2">
      <c r="A371" s="8"/>
      <c r="B371" s="402"/>
      <c r="C371" s="402"/>
      <c r="D371" s="404" t="s">
        <v>1213</v>
      </c>
      <c r="E371" s="147"/>
      <c r="F371" s="403">
        <f>SUM('Príloha 2024'!F863)</f>
        <v>0</v>
      </c>
      <c r="G371" s="403">
        <f>SUM('Príloha 2024'!G863)</f>
        <v>0</v>
      </c>
      <c r="H371" s="403">
        <f>SUM('Príloha 2024'!H863)</f>
        <v>0</v>
      </c>
      <c r="I371" s="403">
        <f>SUM('Príloha 2024'!I863)</f>
        <v>83.5</v>
      </c>
      <c r="J371" s="403">
        <f>SUM('Príloha 2024'!J863)</f>
        <v>83.5</v>
      </c>
      <c r="K371" s="403">
        <f>SUM('Príloha 2024'!K863)</f>
        <v>0</v>
      </c>
      <c r="L371" s="403">
        <f>SUM('Príloha 2024'!L863)</f>
        <v>0</v>
      </c>
      <c r="M371" s="428"/>
    </row>
    <row r="372" spans="1:13" s="400" customFormat="1" ht="11.25" customHeight="1" x14ac:dyDescent="0.2">
      <c r="A372" s="8"/>
      <c r="B372" s="402"/>
      <c r="C372" s="402"/>
      <c r="D372" s="404" t="s">
        <v>1197</v>
      </c>
      <c r="E372" s="147"/>
      <c r="F372" s="403">
        <f>SUM('Príloha 2024'!F864)</f>
        <v>0</v>
      </c>
      <c r="G372" s="403">
        <f>SUM('Príloha 2024'!G864)</f>
        <v>0</v>
      </c>
      <c r="H372" s="403">
        <f>SUM('Príloha 2024'!H864)</f>
        <v>0</v>
      </c>
      <c r="I372" s="403">
        <f>SUM('Príloha 2024'!I864)</f>
        <v>0</v>
      </c>
      <c r="J372" s="403">
        <f>SUM('Príloha 2024'!J864)</f>
        <v>0</v>
      </c>
      <c r="K372" s="403">
        <f>SUM('Príloha 2024'!K864)</f>
        <v>0</v>
      </c>
      <c r="L372" s="403">
        <f>SUM('Príloha 2024'!L864)</f>
        <v>0</v>
      </c>
      <c r="M372" s="429"/>
    </row>
    <row r="373" spans="1:13" s="400" customFormat="1" ht="11.25" customHeight="1" x14ac:dyDescent="0.2">
      <c r="A373" s="8"/>
      <c r="B373" s="402"/>
      <c r="C373" s="402"/>
      <c r="D373" s="404" t="s">
        <v>1022</v>
      </c>
      <c r="E373" s="147"/>
      <c r="F373" s="403">
        <f>SUM('Príloha 2024'!F865)</f>
        <v>7.1</v>
      </c>
      <c r="G373" s="403">
        <f>SUM('Príloha 2024'!G865)</f>
        <v>0</v>
      </c>
      <c r="H373" s="403">
        <f>SUM('Príloha 2024'!H865)</f>
        <v>5.6</v>
      </c>
      <c r="I373" s="403">
        <f>SUM('Príloha 2024'!I865)</f>
        <v>6.7</v>
      </c>
      <c r="J373" s="403">
        <f>SUM('Príloha 2024'!J865)</f>
        <v>4.3</v>
      </c>
      <c r="K373" s="403">
        <f>SUM('Príloha 2024'!K865)</f>
        <v>5.6</v>
      </c>
      <c r="L373" s="403">
        <f>SUM('Príloha 2024'!L865)</f>
        <v>5.6</v>
      </c>
      <c r="M373" s="429" t="s">
        <v>1338</v>
      </c>
    </row>
    <row r="374" spans="1:13" s="400" customFormat="1" ht="11.25" customHeight="1" x14ac:dyDescent="0.2">
      <c r="A374" s="8"/>
      <c r="B374" s="402"/>
      <c r="C374" s="402"/>
      <c r="D374" s="379" t="s">
        <v>1157</v>
      </c>
      <c r="E374" s="326"/>
      <c r="F374" s="403">
        <f>SUM('Príloha 2024'!F866)</f>
        <v>0</v>
      </c>
      <c r="G374" s="403">
        <f>SUM('Príloha 2024'!G866)</f>
        <v>0</v>
      </c>
      <c r="H374" s="403">
        <f>SUM('Príloha 2024'!H866)</f>
        <v>0</v>
      </c>
      <c r="I374" s="403">
        <f>SUM('Príloha 2024'!I866)</f>
        <v>0</v>
      </c>
      <c r="J374" s="403">
        <f>SUM('Príloha 2024'!J866)</f>
        <v>0</v>
      </c>
      <c r="K374" s="403">
        <f>SUM('Príloha 2024'!K866)</f>
        <v>0</v>
      </c>
      <c r="L374" s="403">
        <f>SUM('Príloha 2024'!L866)</f>
        <v>0</v>
      </c>
      <c r="M374" s="428"/>
    </row>
    <row r="375" spans="1:13" s="400" customFormat="1" ht="11.25" customHeight="1" x14ac:dyDescent="0.2">
      <c r="A375" s="8"/>
      <c r="B375" s="466"/>
      <c r="C375" s="467"/>
      <c r="D375" s="379" t="s">
        <v>1176</v>
      </c>
      <c r="E375" s="326"/>
      <c r="F375" s="403">
        <f>SUM('Príloha 2024'!F867)</f>
        <v>5</v>
      </c>
      <c r="G375" s="403">
        <f>SUM('Príloha 2024'!G867)</f>
        <v>0</v>
      </c>
      <c r="H375" s="403">
        <f>SUM('Príloha 2024'!H867)</f>
        <v>5</v>
      </c>
      <c r="I375" s="403">
        <f>SUM('Príloha 2024'!I867)</f>
        <v>5</v>
      </c>
      <c r="J375" s="403">
        <f>SUM('Príloha 2024'!J867)</f>
        <v>5</v>
      </c>
      <c r="K375" s="403">
        <f>SUM('Príloha 2024'!K867)</f>
        <v>0</v>
      </c>
      <c r="L375" s="403">
        <f>SUM('Príloha 2024'!L867)</f>
        <v>0</v>
      </c>
      <c r="M375" s="428"/>
    </row>
    <row r="376" spans="1:13" s="400" customFormat="1" ht="11.25" customHeight="1" x14ac:dyDescent="0.2">
      <c r="A376" s="8"/>
      <c r="B376" s="466"/>
      <c r="C376" s="467"/>
      <c r="D376" s="379" t="s">
        <v>1260</v>
      </c>
      <c r="E376" s="326"/>
      <c r="F376" s="403">
        <f>SUM('Príloha 2024'!F868)</f>
        <v>28.5</v>
      </c>
      <c r="G376" s="403">
        <f>SUM('Príloha 2024'!G868)</f>
        <v>0</v>
      </c>
      <c r="H376" s="403">
        <f>SUM('Príloha 2024'!H868)</f>
        <v>0</v>
      </c>
      <c r="I376" s="403">
        <f>SUM('Príloha 2024'!I868)</f>
        <v>1</v>
      </c>
      <c r="J376" s="403">
        <f>SUM('Príloha 2024'!J868)</f>
        <v>2</v>
      </c>
      <c r="K376" s="403">
        <f>SUM('Príloha 2024'!K868)</f>
        <v>0</v>
      </c>
      <c r="L376" s="403">
        <f>SUM('Príloha 2024'!L868)</f>
        <v>0</v>
      </c>
      <c r="M376" s="429" t="s">
        <v>1338</v>
      </c>
    </row>
    <row r="377" spans="1:13" s="400" customFormat="1" ht="11.25" customHeight="1" x14ac:dyDescent="0.2">
      <c r="A377" s="8"/>
      <c r="B377" s="466"/>
      <c r="C377" s="467"/>
      <c r="D377" s="379" t="s">
        <v>1371</v>
      </c>
      <c r="E377" s="326"/>
      <c r="F377" s="403">
        <f>SUM('Príloha 2024'!F869)</f>
        <v>0</v>
      </c>
      <c r="G377" s="403">
        <f>SUM('Príloha 2024'!G869)</f>
        <v>0</v>
      </c>
      <c r="H377" s="403">
        <f>SUM('Príloha 2024'!H869)</f>
        <v>0</v>
      </c>
      <c r="I377" s="403">
        <f>SUM('Príloha 2024'!I869)</f>
        <v>1</v>
      </c>
      <c r="J377" s="403">
        <f>SUM('Príloha 2024'!J869)</f>
        <v>1</v>
      </c>
      <c r="K377" s="403">
        <f>SUM('Príloha 2024'!K869)</f>
        <v>0</v>
      </c>
      <c r="L377" s="403">
        <f>SUM('Príloha 2024'!L869)</f>
        <v>0</v>
      </c>
      <c r="M377" s="428"/>
    </row>
    <row r="378" spans="1:13" s="400" customFormat="1" ht="11.25" customHeight="1" x14ac:dyDescent="0.2">
      <c r="A378" s="8"/>
      <c r="B378" s="466"/>
      <c r="C378" s="467"/>
      <c r="D378" s="379" t="s">
        <v>1314</v>
      </c>
      <c r="E378" s="326"/>
      <c r="F378" s="403">
        <f>SUM('Príloha 2024'!F870)</f>
        <v>17.399999999999999</v>
      </c>
      <c r="G378" s="403">
        <f>SUM('Príloha 2024'!G870)</f>
        <v>0</v>
      </c>
      <c r="H378" s="403">
        <f>SUM('Príloha 2024'!H870)</f>
        <v>0</v>
      </c>
      <c r="I378" s="403">
        <f>SUM('Príloha 2024'!I870)</f>
        <v>0</v>
      </c>
      <c r="J378" s="403">
        <f>SUM('Príloha 2024'!J870)</f>
        <v>0</v>
      </c>
      <c r="K378" s="403">
        <f>SUM('Príloha 2024'!K870)</f>
        <v>0</v>
      </c>
      <c r="L378" s="403">
        <f>SUM('Príloha 2024'!L870)</f>
        <v>0</v>
      </c>
      <c r="M378" s="428"/>
    </row>
    <row r="379" spans="1:13" s="400" customFormat="1" ht="11.25" customHeight="1" x14ac:dyDescent="0.2">
      <c r="A379" s="8"/>
      <c r="B379" s="466"/>
      <c r="C379" s="467"/>
      <c r="D379" s="379" t="s">
        <v>1266</v>
      </c>
      <c r="E379" s="326"/>
      <c r="F379" s="403">
        <f>SUM('Príloha 2024'!F871)</f>
        <v>0</v>
      </c>
      <c r="G379" s="403">
        <f>SUM('Príloha 2024'!G871)</f>
        <v>0</v>
      </c>
      <c r="H379" s="403">
        <f>SUM('Príloha 2024'!H871)</f>
        <v>10</v>
      </c>
      <c r="I379" s="403">
        <f>SUM('Príloha 2024'!I871)</f>
        <v>12</v>
      </c>
      <c r="J379" s="403">
        <f>SUM('Príloha 2024'!J871)</f>
        <v>12</v>
      </c>
      <c r="K379" s="403">
        <f>SUM('Príloha 2024'!K871)</f>
        <v>0</v>
      </c>
      <c r="L379" s="403">
        <f>SUM('Príloha 2024'!L871)</f>
        <v>0</v>
      </c>
      <c r="M379" s="429"/>
    </row>
    <row r="380" spans="1:13" s="400" customFormat="1" ht="11.25" customHeight="1" x14ac:dyDescent="0.2">
      <c r="A380" s="8"/>
      <c r="B380" s="466">
        <v>700</v>
      </c>
      <c r="C380" s="467"/>
      <c r="D380" s="379" t="s">
        <v>1361</v>
      </c>
      <c r="E380" s="326"/>
      <c r="F380" s="403">
        <f>SUM('Príloha 2024'!F872)</f>
        <v>0</v>
      </c>
      <c r="G380" s="403">
        <f>SUM('Príloha 2024'!G872)</f>
        <v>0</v>
      </c>
      <c r="H380" s="403">
        <f>SUM('Príloha 2024'!H872)</f>
        <v>0</v>
      </c>
      <c r="I380" s="403">
        <f>SUM('Príloha 2024'!I872)</f>
        <v>0</v>
      </c>
      <c r="J380" s="403">
        <f>SUM('Príloha 2024'!J872)</f>
        <v>3.5</v>
      </c>
      <c r="K380" s="403">
        <f>SUM('Príloha 2024'!K872)</f>
        <v>0</v>
      </c>
      <c r="L380" s="403">
        <f>SUM('Príloha 2024'!L872)</f>
        <v>0</v>
      </c>
      <c r="M380" s="429" t="s">
        <v>1338</v>
      </c>
    </row>
    <row r="381" spans="1:13" s="400" customFormat="1" ht="11.25" customHeight="1" x14ac:dyDescent="0.2">
      <c r="A381" s="8"/>
      <c r="B381" s="466">
        <v>700</v>
      </c>
      <c r="C381" s="467"/>
      <c r="D381" s="379" t="s">
        <v>1243</v>
      </c>
      <c r="E381" s="326"/>
      <c r="F381" s="403">
        <f>SUM('Príloha 2024'!F873)</f>
        <v>0</v>
      </c>
      <c r="G381" s="403">
        <f>SUM('Príloha 2024'!G873)</f>
        <v>0</v>
      </c>
      <c r="H381" s="403">
        <f>SUM('Príloha 2024'!H873)</f>
        <v>0</v>
      </c>
      <c r="I381" s="403">
        <f>SUM('Príloha 2024'!I873)</f>
        <v>0</v>
      </c>
      <c r="J381" s="403">
        <f>SUM('Príloha 2024'!J873)</f>
        <v>0</v>
      </c>
      <c r="K381" s="403">
        <f>SUM('Príloha 2024'!K873)</f>
        <v>0</v>
      </c>
      <c r="L381" s="403">
        <f>SUM('Príloha 2024'!L873)</f>
        <v>0</v>
      </c>
      <c r="M381" s="428"/>
    </row>
    <row r="382" spans="1:13" s="409" customFormat="1" ht="11.25" customHeight="1" x14ac:dyDescent="0.2">
      <c r="A382" s="366"/>
      <c r="B382" s="589" t="s">
        <v>800</v>
      </c>
      <c r="C382" s="590"/>
      <c r="D382" s="325" t="s">
        <v>1060</v>
      </c>
      <c r="E382" s="326"/>
      <c r="F382" s="357">
        <f>SUM('Príloha 2024'!F874)</f>
        <v>868.69999999999993</v>
      </c>
      <c r="G382" s="357">
        <f>SUM('Príloha 2024'!G874)</f>
        <v>951.5</v>
      </c>
      <c r="H382" s="357">
        <f>SUM('Príloha 2024'!H874)</f>
        <v>979.5</v>
      </c>
      <c r="I382" s="357">
        <f>SUM('Príloha 2024'!I874)</f>
        <v>1013</v>
      </c>
      <c r="J382" s="357">
        <f>SUM('Príloha 2024'!J874)</f>
        <v>1031.3</v>
      </c>
      <c r="K382" s="357">
        <f>SUM('Príloha 2024'!K874)</f>
        <v>1004.1</v>
      </c>
      <c r="L382" s="357">
        <f>SUM('Príloha 2024'!L874)</f>
        <v>1004.1</v>
      </c>
      <c r="M382" s="418"/>
    </row>
    <row r="383" spans="1:13" s="1" customFormat="1" ht="11.25" customHeight="1" x14ac:dyDescent="0.2">
      <c r="A383" s="8"/>
      <c r="B383" s="324"/>
      <c r="C383" s="324"/>
      <c r="D383" s="84" t="s">
        <v>280</v>
      </c>
      <c r="E383" s="147"/>
      <c r="F383" s="403">
        <f>SUM('Príloha 2024'!F875)</f>
        <v>554</v>
      </c>
      <c r="G383" s="403">
        <f>SUM('Príloha 2024'!G875)</f>
        <v>614</v>
      </c>
      <c r="H383" s="403">
        <f>SUM('Príloha 2024'!H875)</f>
        <v>622</v>
      </c>
      <c r="I383" s="403">
        <f>SUM('Príloha 2024'!I875)</f>
        <v>629.4</v>
      </c>
      <c r="J383" s="403">
        <f>SUM('Príloha 2024'!J875)</f>
        <v>637.9</v>
      </c>
      <c r="K383" s="403">
        <f>SUM('Príloha 2024'!K875)</f>
        <v>643</v>
      </c>
      <c r="L383" s="403">
        <f>SUM('Príloha 2024'!L875)</f>
        <v>643</v>
      </c>
      <c r="M383" s="429" t="s">
        <v>1338</v>
      </c>
    </row>
    <row r="384" spans="1:13" s="1" customFormat="1" ht="11.25" customHeight="1" x14ac:dyDescent="0.2">
      <c r="A384" s="8"/>
      <c r="B384" s="324"/>
      <c r="C384" s="324"/>
      <c r="D384" s="84" t="s">
        <v>279</v>
      </c>
      <c r="E384" s="147"/>
      <c r="F384" s="403">
        <f>SUM('Príloha 2024'!F876)</f>
        <v>204.4</v>
      </c>
      <c r="G384" s="403">
        <f>SUM('Príloha 2024'!G876)</f>
        <v>218.7</v>
      </c>
      <c r="H384" s="403">
        <f>SUM('Príloha 2024'!H876)</f>
        <v>219</v>
      </c>
      <c r="I384" s="403">
        <f>SUM('Príloha 2024'!I876)</f>
        <v>238.8</v>
      </c>
      <c r="J384" s="403">
        <f>SUM('Príloha 2024'!J876)</f>
        <v>248.3</v>
      </c>
      <c r="K384" s="403">
        <f>SUM('Príloha 2024'!K876)</f>
        <v>227</v>
      </c>
      <c r="L384" s="403">
        <f>SUM('Príloha 2024'!L876)</f>
        <v>227</v>
      </c>
      <c r="M384" s="429" t="s">
        <v>1338</v>
      </c>
    </row>
    <row r="385" spans="1:13" s="1" customFormat="1" ht="11.25" customHeight="1" x14ac:dyDescent="0.2">
      <c r="A385" s="8"/>
      <c r="B385" s="324"/>
      <c r="C385" s="324"/>
      <c r="D385" s="84" t="s">
        <v>162</v>
      </c>
      <c r="E385" s="147"/>
      <c r="F385" s="403">
        <f>SUM('Príloha 2024'!F877)</f>
        <v>106.9</v>
      </c>
      <c r="G385" s="403">
        <f>SUM('Príloha 2024'!G877)</f>
        <v>116.8</v>
      </c>
      <c r="H385" s="403">
        <f>SUM('Príloha 2024'!H877)</f>
        <v>136.5</v>
      </c>
      <c r="I385" s="403">
        <f>SUM('Príloha 2024'!I877)</f>
        <v>142.80000000000001</v>
      </c>
      <c r="J385" s="403">
        <f>SUM('Príloha 2024'!J877)</f>
        <v>143.1</v>
      </c>
      <c r="K385" s="403">
        <f>SUM('Príloha 2024'!K877)</f>
        <v>132.1</v>
      </c>
      <c r="L385" s="403">
        <f>SUM('Príloha 2024'!L877)</f>
        <v>132.1</v>
      </c>
      <c r="M385" s="429" t="s">
        <v>1338</v>
      </c>
    </row>
    <row r="386" spans="1:13" s="1" customFormat="1" ht="11.25" customHeight="1" x14ac:dyDescent="0.2">
      <c r="A386" s="8"/>
      <c r="B386" s="324"/>
      <c r="C386" s="324"/>
      <c r="D386" s="84" t="s">
        <v>803</v>
      </c>
      <c r="E386" s="147"/>
      <c r="F386" s="403">
        <f>SUM('Príloha 2024'!F878)</f>
        <v>3.4</v>
      </c>
      <c r="G386" s="403">
        <f>SUM('Príloha 2024'!G878)</f>
        <v>2</v>
      </c>
      <c r="H386" s="403">
        <f>SUM('Príloha 2024'!H878)</f>
        <v>2</v>
      </c>
      <c r="I386" s="403">
        <f>SUM('Príloha 2024'!I878)</f>
        <v>2</v>
      </c>
      <c r="J386" s="403">
        <f>SUM('Príloha 2024'!J878)</f>
        <v>2</v>
      </c>
      <c r="K386" s="403">
        <f>SUM('Príloha 2024'!K878)</f>
        <v>2</v>
      </c>
      <c r="L386" s="403">
        <f>SUM('Príloha 2024'!L878)</f>
        <v>2</v>
      </c>
      <c r="M386" s="428"/>
    </row>
    <row r="387" spans="1:13" s="409" customFormat="1" ht="11.25" customHeight="1" x14ac:dyDescent="0.2">
      <c r="A387" s="366"/>
      <c r="B387" s="587" t="s">
        <v>804</v>
      </c>
      <c r="C387" s="588"/>
      <c r="D387" s="100" t="s">
        <v>1060</v>
      </c>
      <c r="E387" s="147"/>
      <c r="F387" s="357">
        <f>SUM('Príloha 2024'!F879)</f>
        <v>62.600000000000009</v>
      </c>
      <c r="G387" s="357">
        <f>SUM('Príloha 2024'!G879)</f>
        <v>30</v>
      </c>
      <c r="H387" s="357">
        <f>SUM('Príloha 2024'!H879)</f>
        <v>55.300000000000004</v>
      </c>
      <c r="I387" s="357">
        <f>SUM('Príloha 2024'!I879)</f>
        <v>66.099999999999994</v>
      </c>
      <c r="J387" s="357">
        <f>SUM('Príloha 2024'!J879)</f>
        <v>88.600000000000009</v>
      </c>
      <c r="K387" s="357">
        <f>SUM('Príloha 2024'!K879)</f>
        <v>33</v>
      </c>
      <c r="L387" s="357">
        <f>SUM('Príloha 2024'!L879)</f>
        <v>33</v>
      </c>
      <c r="M387" s="418"/>
    </row>
    <row r="388" spans="1:13" s="1" customFormat="1" ht="11.25" customHeight="1" x14ac:dyDescent="0.2">
      <c r="A388" s="8"/>
      <c r="B388" s="324"/>
      <c r="C388" s="324"/>
      <c r="D388" s="84" t="s">
        <v>806</v>
      </c>
      <c r="E388" s="147"/>
      <c r="F388" s="403">
        <f>SUM('Príloha 2024'!F880)</f>
        <v>8.8000000000000007</v>
      </c>
      <c r="G388" s="403">
        <f>SUM('Príloha 2024'!G880)</f>
        <v>6</v>
      </c>
      <c r="H388" s="403">
        <f>SUM('Príloha 2024'!H880)</f>
        <v>6</v>
      </c>
      <c r="I388" s="403">
        <f>SUM('Príloha 2024'!I880)</f>
        <v>8.6</v>
      </c>
      <c r="J388" s="403">
        <f>SUM('Príloha 2024'!J880)</f>
        <v>8.4</v>
      </c>
      <c r="K388" s="403">
        <f>SUM('Príloha 2024'!K880)</f>
        <v>6</v>
      </c>
      <c r="L388" s="403">
        <f>SUM('Príloha 2024'!L880)</f>
        <v>6</v>
      </c>
      <c r="M388" s="429" t="s">
        <v>1338</v>
      </c>
    </row>
    <row r="389" spans="1:13" s="1" customFormat="1" ht="11.25" customHeight="1" x14ac:dyDescent="0.2">
      <c r="A389" s="8"/>
      <c r="B389" s="324"/>
      <c r="C389" s="324"/>
      <c r="D389" s="84" t="s">
        <v>830</v>
      </c>
      <c r="E389" s="147"/>
      <c r="F389" s="403">
        <f>SUM('Príloha 2024'!F881)</f>
        <v>14.3</v>
      </c>
      <c r="G389" s="403">
        <f>SUM('Príloha 2024'!G881)</f>
        <v>14</v>
      </c>
      <c r="H389" s="403">
        <f>SUM('Príloha 2024'!H881)</f>
        <v>14</v>
      </c>
      <c r="I389" s="403">
        <f>SUM('Príloha 2024'!I881)</f>
        <v>8.1999999999999993</v>
      </c>
      <c r="J389" s="403">
        <f>SUM('Príloha 2024'!J881)</f>
        <v>8.1999999999999993</v>
      </c>
      <c r="K389" s="403">
        <f>SUM('Príloha 2024'!K881)</f>
        <v>16</v>
      </c>
      <c r="L389" s="403">
        <f>SUM('Príloha 2024'!L881)</f>
        <v>16</v>
      </c>
      <c r="M389" s="429"/>
    </row>
    <row r="390" spans="1:13" s="1" customFormat="1" ht="11.25" customHeight="1" x14ac:dyDescent="0.2">
      <c r="A390" s="8"/>
      <c r="B390" s="324"/>
      <c r="C390" s="324"/>
      <c r="D390" s="84" t="s">
        <v>1217</v>
      </c>
      <c r="E390" s="147"/>
      <c r="F390" s="403">
        <f>SUM('Príloha 2024'!F882)</f>
        <v>0</v>
      </c>
      <c r="G390" s="403">
        <f>SUM('Príloha 2024'!G882)</f>
        <v>0</v>
      </c>
      <c r="H390" s="403">
        <f>SUM('Príloha 2024'!H882)</f>
        <v>0</v>
      </c>
      <c r="I390" s="403">
        <f>SUM('Príloha 2024'!I882)</f>
        <v>0</v>
      </c>
      <c r="J390" s="403">
        <f>SUM('Príloha 2024'!J882)</f>
        <v>0</v>
      </c>
      <c r="K390" s="403">
        <f>SUM('Príloha 2024'!K882)</f>
        <v>0</v>
      </c>
      <c r="L390" s="403">
        <f>SUM('Príloha 2024'!L882)</f>
        <v>0</v>
      </c>
      <c r="M390" s="428"/>
    </row>
    <row r="391" spans="1:13" s="1" customFormat="1" ht="11.25" customHeight="1" x14ac:dyDescent="0.2">
      <c r="A391" s="8"/>
      <c r="B391" s="324"/>
      <c r="C391" s="324"/>
      <c r="D391" s="84" t="s">
        <v>76</v>
      </c>
      <c r="E391" s="147"/>
      <c r="F391" s="403">
        <f>SUM('Príloha 2024'!F883)</f>
        <v>4.5999999999999996</v>
      </c>
      <c r="G391" s="403">
        <f>SUM('Príloha 2024'!G883)</f>
        <v>3</v>
      </c>
      <c r="H391" s="403">
        <f>SUM('Príloha 2024'!H883)</f>
        <v>3</v>
      </c>
      <c r="I391" s="403">
        <f>SUM('Príloha 2024'!I883)</f>
        <v>4</v>
      </c>
      <c r="J391" s="403">
        <f>SUM('Príloha 2024'!J883)</f>
        <v>4.3</v>
      </c>
      <c r="K391" s="403">
        <f>SUM('Príloha 2024'!K883)</f>
        <v>3</v>
      </c>
      <c r="L391" s="403">
        <f>SUM('Príloha 2024'!L883)</f>
        <v>3</v>
      </c>
      <c r="M391" s="429" t="s">
        <v>1338</v>
      </c>
    </row>
    <row r="392" spans="1:13" s="1" customFormat="1" ht="11.25" customHeight="1" x14ac:dyDescent="0.2">
      <c r="A392" s="8"/>
      <c r="B392" s="324"/>
      <c r="C392" s="324"/>
      <c r="D392" s="84" t="s">
        <v>808</v>
      </c>
      <c r="E392" s="147"/>
      <c r="F392" s="403">
        <f>SUM('Príloha 2024'!F884)</f>
        <v>4.7</v>
      </c>
      <c r="G392" s="403">
        <f>SUM('Príloha 2024'!G884)</f>
        <v>0</v>
      </c>
      <c r="H392" s="403">
        <f>SUM('Príloha 2024'!H884)</f>
        <v>0</v>
      </c>
      <c r="I392" s="403">
        <f>SUM('Príloha 2024'!I884)</f>
        <v>0</v>
      </c>
      <c r="J392" s="403">
        <f>SUM('Príloha 2024'!J884)</f>
        <v>0</v>
      </c>
      <c r="K392" s="403">
        <f>SUM('Príloha 2024'!K884)</f>
        <v>0</v>
      </c>
      <c r="L392" s="403">
        <f>SUM('Príloha 2024'!L884)</f>
        <v>0</v>
      </c>
      <c r="M392" s="428"/>
    </row>
    <row r="393" spans="1:13" s="1" customFormat="1" ht="11.25" customHeight="1" x14ac:dyDescent="0.2">
      <c r="A393" s="8"/>
      <c r="B393" s="324"/>
      <c r="C393" s="324"/>
      <c r="D393" s="84" t="s">
        <v>809</v>
      </c>
      <c r="E393" s="147"/>
      <c r="F393" s="403">
        <f>SUM('Príloha 2024'!F885)</f>
        <v>4.4000000000000004</v>
      </c>
      <c r="G393" s="403">
        <f>SUM('Príloha 2024'!G885)</f>
        <v>4</v>
      </c>
      <c r="H393" s="403">
        <f>SUM('Príloha 2024'!H885)</f>
        <v>4</v>
      </c>
      <c r="I393" s="403">
        <f>SUM('Príloha 2024'!I885)</f>
        <v>4.2</v>
      </c>
      <c r="J393" s="403">
        <f>SUM('Príloha 2024'!J885)</f>
        <v>3</v>
      </c>
      <c r="K393" s="403">
        <f>SUM('Príloha 2024'!K885)</f>
        <v>4</v>
      </c>
      <c r="L393" s="403">
        <f>SUM('Príloha 2024'!L885)</f>
        <v>4</v>
      </c>
      <c r="M393" s="429" t="s">
        <v>1338</v>
      </c>
    </row>
    <row r="394" spans="1:13" s="1" customFormat="1" ht="11.25" customHeight="1" x14ac:dyDescent="0.2">
      <c r="A394" s="8"/>
      <c r="B394" s="324"/>
      <c r="C394" s="324"/>
      <c r="D394" s="84" t="s">
        <v>810</v>
      </c>
      <c r="E394" s="147"/>
      <c r="F394" s="403">
        <f>SUM('Príloha 2024'!F886)</f>
        <v>0</v>
      </c>
      <c r="G394" s="403">
        <f>SUM('Príloha 2024'!G886)</f>
        <v>2</v>
      </c>
      <c r="H394" s="403">
        <f>SUM('Príloha 2024'!H886)</f>
        <v>2</v>
      </c>
      <c r="I394" s="403">
        <f>SUM('Príloha 2024'!I886)</f>
        <v>3.9</v>
      </c>
      <c r="J394" s="403">
        <f>SUM('Príloha 2024'!J886)</f>
        <v>3.9</v>
      </c>
      <c r="K394" s="403">
        <f>SUM('Príloha 2024'!K886)</f>
        <v>2</v>
      </c>
      <c r="L394" s="403">
        <f>SUM('Príloha 2024'!L886)</f>
        <v>2</v>
      </c>
      <c r="M394" s="429"/>
    </row>
    <row r="395" spans="1:13" s="1" customFormat="1" ht="11.25" customHeight="1" x14ac:dyDescent="0.2">
      <c r="A395" s="8"/>
      <c r="B395" s="377"/>
      <c r="C395" s="377"/>
      <c r="D395" s="379" t="s">
        <v>1363</v>
      </c>
      <c r="E395" s="147"/>
      <c r="F395" s="403">
        <f>SUM('Príloha 2024'!F887)</f>
        <v>0</v>
      </c>
      <c r="G395" s="403">
        <f>SUM('Príloha 2024'!G887)</f>
        <v>0</v>
      </c>
      <c r="H395" s="403">
        <f>SUM('Príloha 2024'!H887)</f>
        <v>0</v>
      </c>
      <c r="I395" s="403">
        <f>SUM('Príloha 2024'!I887)</f>
        <v>0</v>
      </c>
      <c r="J395" s="403">
        <f>SUM('Príloha 2024'!J887)</f>
        <v>9.6999999999999993</v>
      </c>
      <c r="K395" s="403">
        <f>SUM('Príloha 2024'!K887)</f>
        <v>0</v>
      </c>
      <c r="L395" s="403">
        <f>SUM('Príloha 2024'!L887)</f>
        <v>0</v>
      </c>
      <c r="M395" s="429" t="s">
        <v>1338</v>
      </c>
    </row>
    <row r="396" spans="1:13" s="400" customFormat="1" ht="11.25" customHeight="1" x14ac:dyDescent="0.2">
      <c r="A396" s="8"/>
      <c r="B396" s="457"/>
      <c r="C396" s="457"/>
      <c r="D396" s="379" t="s">
        <v>1364</v>
      </c>
      <c r="E396" s="147"/>
      <c r="F396" s="403">
        <f>SUM('Príloha 2024'!F888)</f>
        <v>0</v>
      </c>
      <c r="G396" s="403">
        <f>SUM('Príloha 2024'!G888)</f>
        <v>0</v>
      </c>
      <c r="H396" s="403">
        <f>SUM('Príloha 2024'!H888)</f>
        <v>0</v>
      </c>
      <c r="I396" s="403">
        <f>SUM('Príloha 2024'!I888)</f>
        <v>0</v>
      </c>
      <c r="J396" s="403">
        <f>SUM('Príloha 2024'!J888)</f>
        <v>3.6</v>
      </c>
      <c r="K396" s="403">
        <f>SUM('Príloha 2024'!K888)</f>
        <v>0</v>
      </c>
      <c r="L396" s="403">
        <f>SUM('Príloha 2024'!L888)</f>
        <v>0</v>
      </c>
      <c r="M396" s="429" t="s">
        <v>1338</v>
      </c>
    </row>
    <row r="397" spans="1:13" s="400" customFormat="1" ht="11.25" customHeight="1" x14ac:dyDescent="0.2">
      <c r="A397" s="8"/>
      <c r="B397" s="457"/>
      <c r="C397" s="457"/>
      <c r="D397" s="379" t="s">
        <v>1183</v>
      </c>
      <c r="E397" s="147"/>
      <c r="F397" s="403">
        <f>SUM('Príloha 2024'!F889)</f>
        <v>0.7</v>
      </c>
      <c r="G397" s="403">
        <f>SUM('Príloha 2024'!G889)</f>
        <v>1</v>
      </c>
      <c r="H397" s="403">
        <f>SUM('Príloha 2024'!H889)</f>
        <v>1.2</v>
      </c>
      <c r="I397" s="403">
        <f>SUM('Príloha 2024'!I889)</f>
        <v>1.2</v>
      </c>
      <c r="J397" s="403">
        <f>SUM('Príloha 2024'!J889)</f>
        <v>0.8</v>
      </c>
      <c r="K397" s="403">
        <f>SUM('Príloha 2024'!K889)</f>
        <v>0</v>
      </c>
      <c r="L397" s="403">
        <f>SUM('Príloha 2024'!L889)</f>
        <v>0</v>
      </c>
      <c r="M397" s="429" t="s">
        <v>1338</v>
      </c>
    </row>
    <row r="398" spans="1:13" s="400" customFormat="1" ht="11.25" customHeight="1" x14ac:dyDescent="0.2">
      <c r="A398" s="8"/>
      <c r="B398" s="457"/>
      <c r="C398" s="457"/>
      <c r="D398" s="379" t="s">
        <v>1317</v>
      </c>
      <c r="E398" s="147"/>
      <c r="F398" s="403">
        <f>SUM('Príloha 2024'!F890)</f>
        <v>0</v>
      </c>
      <c r="G398" s="403">
        <f>SUM('Príloha 2024'!G890)</f>
        <v>0</v>
      </c>
      <c r="H398" s="403">
        <f>SUM('Príloha 2024'!H890)</f>
        <v>0</v>
      </c>
      <c r="I398" s="403">
        <f>SUM('Príloha 2024'!I890)</f>
        <v>0</v>
      </c>
      <c r="J398" s="403">
        <f>SUM('Príloha 2024'!J890)</f>
        <v>10.3</v>
      </c>
      <c r="K398" s="403">
        <f>SUM('Príloha 2024'!K890)</f>
        <v>0</v>
      </c>
      <c r="L398" s="403">
        <f>SUM('Príloha 2024'!L890)</f>
        <v>0</v>
      </c>
      <c r="M398" s="429" t="s">
        <v>1338</v>
      </c>
    </row>
    <row r="399" spans="1:13" s="400" customFormat="1" ht="11.25" customHeight="1" x14ac:dyDescent="0.2">
      <c r="A399" s="8"/>
      <c r="B399" s="457"/>
      <c r="C399" s="457"/>
      <c r="D399" s="379" t="s">
        <v>1075</v>
      </c>
      <c r="E399" s="147"/>
      <c r="F399" s="403">
        <f>SUM('Príloha 2024'!F891)</f>
        <v>0</v>
      </c>
      <c r="G399" s="403">
        <f>SUM('Príloha 2024'!G891)</f>
        <v>0</v>
      </c>
      <c r="H399" s="403">
        <f>SUM('Príloha 2024'!H891)</f>
        <v>0</v>
      </c>
      <c r="I399" s="403">
        <f>SUM('Príloha 2024'!I891)</f>
        <v>0</v>
      </c>
      <c r="J399" s="403">
        <f>SUM('Príloha 2024'!J891)</f>
        <v>0</v>
      </c>
      <c r="K399" s="403">
        <f>SUM('Príloha 2024'!K891)</f>
        <v>0</v>
      </c>
      <c r="L399" s="403">
        <f>SUM('Príloha 2024'!L891)</f>
        <v>0</v>
      </c>
      <c r="M399" s="429"/>
    </row>
    <row r="400" spans="1:13" s="400" customFormat="1" ht="11.25" customHeight="1" x14ac:dyDescent="0.2">
      <c r="A400" s="8"/>
      <c r="B400" s="457"/>
      <c r="C400" s="457"/>
      <c r="D400" s="379" t="s">
        <v>1197</v>
      </c>
      <c r="E400" s="147"/>
      <c r="F400" s="403">
        <f>SUM('Príloha 2024'!F892)</f>
        <v>0</v>
      </c>
      <c r="G400" s="403">
        <f>SUM('Príloha 2024'!G892)</f>
        <v>0</v>
      </c>
      <c r="H400" s="403">
        <f>SUM('Príloha 2024'!H892)</f>
        <v>0</v>
      </c>
      <c r="I400" s="403">
        <f>SUM('Príloha 2024'!I892)</f>
        <v>0</v>
      </c>
      <c r="J400" s="403">
        <f>SUM('Príloha 2024'!J892)</f>
        <v>0</v>
      </c>
      <c r="K400" s="403">
        <f>SUM('Príloha 2024'!K892)</f>
        <v>0</v>
      </c>
      <c r="L400" s="403">
        <f>SUM('Príloha 2024'!L892)</f>
        <v>0</v>
      </c>
      <c r="M400" s="429"/>
    </row>
    <row r="401" spans="1:13" s="400" customFormat="1" ht="11.25" customHeight="1" x14ac:dyDescent="0.2">
      <c r="A401" s="8"/>
      <c r="B401" s="457"/>
      <c r="C401" s="457"/>
      <c r="D401" s="379" t="s">
        <v>1262</v>
      </c>
      <c r="E401" s="147"/>
      <c r="F401" s="403">
        <f>SUM('Príloha 2024'!F893)</f>
        <v>0</v>
      </c>
      <c r="G401" s="403">
        <f>SUM('Príloha 2024'!G893)</f>
        <v>0</v>
      </c>
      <c r="H401" s="403">
        <f>SUM('Príloha 2024'!H893)</f>
        <v>0</v>
      </c>
      <c r="I401" s="403">
        <f>SUM('Príloha 2024'!I893)</f>
        <v>0</v>
      </c>
      <c r="J401" s="403">
        <f>SUM('Príloha 2024'!J893)</f>
        <v>0.4</v>
      </c>
      <c r="K401" s="403">
        <f>SUM('Príloha 2024'!K893)</f>
        <v>0</v>
      </c>
      <c r="L401" s="403">
        <f>SUM('Príloha 2024'!L893)</f>
        <v>0</v>
      </c>
      <c r="M401" s="429" t="s">
        <v>1338</v>
      </c>
    </row>
    <row r="402" spans="1:13" s="400" customFormat="1" ht="11.25" customHeight="1" x14ac:dyDescent="0.2">
      <c r="A402" s="8"/>
      <c r="B402" s="457"/>
      <c r="C402" s="457"/>
      <c r="D402" s="379" t="s">
        <v>1264</v>
      </c>
      <c r="E402" s="147"/>
      <c r="F402" s="403">
        <f>SUM('Príloha 2024'!F894)</f>
        <v>0</v>
      </c>
      <c r="G402" s="403">
        <f>SUM('Príloha 2024'!G894)</f>
        <v>0</v>
      </c>
      <c r="H402" s="403">
        <f>SUM('Príloha 2024'!H894)</f>
        <v>0</v>
      </c>
      <c r="I402" s="403">
        <f>SUM('Príloha 2024'!I894)</f>
        <v>0</v>
      </c>
      <c r="J402" s="403">
        <f>SUM('Príloha 2024'!J894)</f>
        <v>0</v>
      </c>
      <c r="K402" s="403">
        <f>SUM('Príloha 2024'!K894)</f>
        <v>0</v>
      </c>
      <c r="L402" s="403">
        <f>SUM('Príloha 2024'!L894)</f>
        <v>0</v>
      </c>
      <c r="M402" s="429"/>
    </row>
    <row r="403" spans="1:13" s="400" customFormat="1" ht="11.25" customHeight="1" x14ac:dyDescent="0.2">
      <c r="A403" s="8"/>
      <c r="B403" s="457"/>
      <c r="C403" s="457"/>
      <c r="D403" s="379" t="s">
        <v>1022</v>
      </c>
      <c r="E403" s="147"/>
      <c r="F403" s="403">
        <f>SUM('Príloha 2024'!F895)</f>
        <v>1.3</v>
      </c>
      <c r="G403" s="403">
        <f>SUM('Príloha 2024'!G895)</f>
        <v>0</v>
      </c>
      <c r="H403" s="403">
        <f>SUM('Príloha 2024'!H895)</f>
        <v>2</v>
      </c>
      <c r="I403" s="403">
        <f>SUM('Príloha 2024'!I895)</f>
        <v>2</v>
      </c>
      <c r="J403" s="403">
        <f>SUM('Príloha 2024'!J895)</f>
        <v>2</v>
      </c>
      <c r="K403" s="403">
        <f>SUM('Príloha 2024'!K895)</f>
        <v>2</v>
      </c>
      <c r="L403" s="403">
        <f>SUM('Príloha 2024'!L895)</f>
        <v>2</v>
      </c>
      <c r="M403" s="429"/>
    </row>
    <row r="404" spans="1:13" s="400" customFormat="1" ht="11.25" customHeight="1" x14ac:dyDescent="0.2">
      <c r="A404" s="8"/>
      <c r="B404" s="457"/>
      <c r="C404" s="457"/>
      <c r="D404" s="379" t="s">
        <v>1316</v>
      </c>
      <c r="E404" s="147"/>
      <c r="F404" s="403">
        <f>SUM('Príloha 2024'!F896)</f>
        <v>0</v>
      </c>
      <c r="G404" s="403">
        <f>SUM('Príloha 2024'!G896)</f>
        <v>0</v>
      </c>
      <c r="H404" s="403">
        <f>SUM('Príloha 2024'!H896)</f>
        <v>23.1</v>
      </c>
      <c r="I404" s="403">
        <f>SUM('Príloha 2024'!I896)</f>
        <v>23.1</v>
      </c>
      <c r="J404" s="403">
        <f>SUM('Príloha 2024'!J896)</f>
        <v>23.1</v>
      </c>
      <c r="K404" s="403">
        <f>SUM('Príloha 2024'!K896)</f>
        <v>0</v>
      </c>
      <c r="L404" s="403">
        <f>SUM('Príloha 2024'!L896)</f>
        <v>0</v>
      </c>
      <c r="M404" s="429"/>
    </row>
    <row r="405" spans="1:13" s="400" customFormat="1" ht="11.25" customHeight="1" x14ac:dyDescent="0.2">
      <c r="A405" s="8"/>
      <c r="B405" s="457"/>
      <c r="C405" s="457"/>
      <c r="D405" s="379" t="s">
        <v>1260</v>
      </c>
      <c r="E405" s="147"/>
      <c r="F405" s="403">
        <f>SUM('Príloha 2024'!F897)</f>
        <v>8.3000000000000007</v>
      </c>
      <c r="G405" s="403">
        <f>SUM('Príloha 2024'!G897)</f>
        <v>0</v>
      </c>
      <c r="H405" s="403">
        <f>SUM('Príloha 2024'!H897)</f>
        <v>0</v>
      </c>
      <c r="I405" s="403">
        <f>SUM('Príloha 2024'!I897)</f>
        <v>0</v>
      </c>
      <c r="J405" s="403">
        <f>SUM('Príloha 2024'!J897)</f>
        <v>0</v>
      </c>
      <c r="K405" s="403">
        <f>SUM('Príloha 2024'!K897)</f>
        <v>0</v>
      </c>
      <c r="L405" s="403">
        <f>SUM('Príloha 2024'!L897)</f>
        <v>0</v>
      </c>
      <c r="M405" s="429"/>
    </row>
    <row r="406" spans="1:13" s="400" customFormat="1" ht="11.25" customHeight="1" x14ac:dyDescent="0.2">
      <c r="A406" s="8"/>
      <c r="B406" s="457"/>
      <c r="C406" s="457"/>
      <c r="D406" s="379" t="s">
        <v>1028</v>
      </c>
      <c r="E406" s="147"/>
      <c r="F406" s="403">
        <f>SUM('Príloha 2024'!F900)</f>
        <v>0</v>
      </c>
      <c r="G406" s="403">
        <f>SUM('Príloha 2024'!G900)</f>
        <v>0</v>
      </c>
      <c r="H406" s="403">
        <f>SUM('Príloha 2024'!H900)</f>
        <v>0</v>
      </c>
      <c r="I406" s="403">
        <f>SUM('Príloha 2024'!I900)</f>
        <v>0</v>
      </c>
      <c r="J406" s="403">
        <f>SUM('Príloha 2024'!J900)</f>
        <v>0</v>
      </c>
      <c r="K406" s="403">
        <f>SUM('Príloha 2024'!K900)</f>
        <v>0</v>
      </c>
      <c r="L406" s="403">
        <f>SUM('Príloha 2024'!L900)</f>
        <v>0</v>
      </c>
      <c r="M406" s="429"/>
    </row>
    <row r="407" spans="1:13" s="400" customFormat="1" ht="11.25" customHeight="1" x14ac:dyDescent="0.2">
      <c r="A407" s="8"/>
      <c r="B407" s="457"/>
      <c r="C407" s="457"/>
      <c r="D407" s="379" t="s">
        <v>1318</v>
      </c>
      <c r="E407" s="147"/>
      <c r="F407" s="403">
        <f>SUM('Príloha 2024'!F898)</f>
        <v>0</v>
      </c>
      <c r="G407" s="403">
        <f>SUM('Príloha 2024'!G898)</f>
        <v>0</v>
      </c>
      <c r="H407" s="403">
        <f>SUM('Príloha 2024'!H898)</f>
        <v>0</v>
      </c>
      <c r="I407" s="403">
        <f>SUM('Príloha 2024'!I898)</f>
        <v>0</v>
      </c>
      <c r="J407" s="403">
        <f>SUM('Príloha 2024'!J898)</f>
        <v>0</v>
      </c>
      <c r="K407" s="403">
        <f>SUM('Príloha 2024'!K898)</f>
        <v>0</v>
      </c>
      <c r="L407" s="403">
        <f>SUM('Príloha 2024'!L898)</f>
        <v>0</v>
      </c>
      <c r="M407" s="429"/>
    </row>
    <row r="408" spans="1:13" s="400" customFormat="1" ht="11.25" customHeight="1" x14ac:dyDescent="0.2">
      <c r="A408" s="8"/>
      <c r="B408" s="457"/>
      <c r="C408" s="457"/>
      <c r="D408" s="379" t="s">
        <v>1319</v>
      </c>
      <c r="E408" s="147"/>
      <c r="F408" s="403">
        <f>SUM('Príloha 2024'!F899)</f>
        <v>0</v>
      </c>
      <c r="G408" s="403">
        <f>SUM('Príloha 2024'!G899)</f>
        <v>0</v>
      </c>
      <c r="H408" s="403">
        <f>SUM('Príloha 2024'!H899)</f>
        <v>0</v>
      </c>
      <c r="I408" s="403">
        <f>SUM('Príloha 2024'!I899)</f>
        <v>0</v>
      </c>
      <c r="J408" s="403">
        <f>SUM('Príloha 2024'!J899)</f>
        <v>0</v>
      </c>
      <c r="K408" s="403">
        <f>SUM('Príloha 2024'!K899)</f>
        <v>0</v>
      </c>
      <c r="L408" s="403">
        <f>SUM('Príloha 2024'!L899)</f>
        <v>0</v>
      </c>
      <c r="M408" s="429"/>
    </row>
    <row r="409" spans="1:13" s="400" customFormat="1" ht="11.25" customHeight="1" x14ac:dyDescent="0.2">
      <c r="A409" s="8"/>
      <c r="B409" s="457"/>
      <c r="C409" s="457"/>
      <c r="D409" s="379" t="s">
        <v>1265</v>
      </c>
      <c r="E409" s="147"/>
      <c r="F409" s="403">
        <f>SUM('Príloha 2024'!F902)</f>
        <v>15.5</v>
      </c>
      <c r="G409" s="403">
        <f>SUM('Príloha 2024'!G902)</f>
        <v>0</v>
      </c>
      <c r="H409" s="403">
        <f>SUM('Príloha 2024'!H902)</f>
        <v>0</v>
      </c>
      <c r="I409" s="403">
        <f>SUM('Príloha 2024'!I902)</f>
        <v>10.9</v>
      </c>
      <c r="J409" s="403">
        <f>SUM('Príloha 2024'!J902)</f>
        <v>10.9</v>
      </c>
      <c r="K409" s="403">
        <f>SUM('Príloha 2024'!K902)</f>
        <v>0</v>
      </c>
      <c r="L409" s="403">
        <f>SUM('Príloha 2024'!L902)</f>
        <v>0</v>
      </c>
      <c r="M409" s="429"/>
    </row>
    <row r="410" spans="1:13" s="409" customFormat="1" ht="11.25" customHeight="1" x14ac:dyDescent="0.2">
      <c r="A410" s="366"/>
      <c r="B410" s="464"/>
      <c r="C410" s="464"/>
      <c r="D410" s="328" t="s">
        <v>811</v>
      </c>
      <c r="E410" s="329"/>
      <c r="F410" s="553">
        <f>SUM('Príloha 2024'!F903)</f>
        <v>171.2</v>
      </c>
      <c r="G410" s="553">
        <f>SUM('Príloha 2024'!G903)</f>
        <v>185.5</v>
      </c>
      <c r="H410" s="553">
        <f>SUM('Príloha 2024'!H903)</f>
        <v>201.10000000000002</v>
      </c>
      <c r="I410" s="553">
        <f>SUM('Príloha 2024'!I903)</f>
        <v>201.10000000000002</v>
      </c>
      <c r="J410" s="553">
        <f>SUM('Príloha 2024'!J903)</f>
        <v>188.79999999999998</v>
      </c>
      <c r="K410" s="553">
        <f>SUM('Príloha 2024'!K903)</f>
        <v>223.5</v>
      </c>
      <c r="L410" s="553">
        <f>SUM('Príloha 2024'!L903)</f>
        <v>213</v>
      </c>
      <c r="M410" s="418"/>
    </row>
    <row r="411" spans="1:13" s="409" customFormat="1" ht="11.25" customHeight="1" x14ac:dyDescent="0.2">
      <c r="A411" s="366"/>
      <c r="B411" s="465"/>
      <c r="C411" s="465"/>
      <c r="D411" s="100" t="s">
        <v>773</v>
      </c>
      <c r="E411" s="147"/>
      <c r="F411" s="357">
        <f>SUM('Príloha 2024'!F904)</f>
        <v>101.2</v>
      </c>
      <c r="G411" s="357">
        <f>SUM('Príloha 2024'!G904)</f>
        <v>108.5</v>
      </c>
      <c r="H411" s="357">
        <f>SUM('Príloha 2024'!H904)</f>
        <v>128.50000000000003</v>
      </c>
      <c r="I411" s="357">
        <f>SUM('Príloha 2024'!I904)</f>
        <v>128.50000000000003</v>
      </c>
      <c r="J411" s="357">
        <f>SUM('Príloha 2024'!J904)</f>
        <v>116.19999999999999</v>
      </c>
      <c r="K411" s="357">
        <f>SUM('Príloha 2024'!K904)</f>
        <v>144.69999999999999</v>
      </c>
      <c r="L411" s="357">
        <f>SUM('Príloha 2024'!L904)</f>
        <v>134.19999999999999</v>
      </c>
      <c r="M411" s="418"/>
    </row>
    <row r="412" spans="1:13" s="1" customFormat="1" ht="11.25" customHeight="1" x14ac:dyDescent="0.2">
      <c r="A412" s="8"/>
      <c r="B412" s="324"/>
      <c r="C412" s="324"/>
      <c r="D412" s="84" t="s">
        <v>280</v>
      </c>
      <c r="E412" s="147"/>
      <c r="F412" s="403">
        <f>SUM('Príloha 2024'!F905)</f>
        <v>66.8</v>
      </c>
      <c r="G412" s="403">
        <f>SUM('Príloha 2024'!G905)</f>
        <v>72.599999999999994</v>
      </c>
      <c r="H412" s="403">
        <f>SUM('Príloha 2024'!H905)</f>
        <v>86.7</v>
      </c>
      <c r="I412" s="403">
        <f>SUM('Príloha 2024'!I905)</f>
        <v>86.7</v>
      </c>
      <c r="J412" s="403">
        <f>SUM('Príloha 2024'!J905)</f>
        <v>77.7</v>
      </c>
      <c r="K412" s="403">
        <f>SUM('Príloha 2024'!K905)</f>
        <v>90.6</v>
      </c>
      <c r="L412" s="403">
        <f>SUM('Príloha 2024'!L905)</f>
        <v>90.6</v>
      </c>
      <c r="M412" s="429" t="s">
        <v>1338</v>
      </c>
    </row>
    <row r="413" spans="1:13" s="1" customFormat="1" ht="11.25" customHeight="1" x14ac:dyDescent="0.2">
      <c r="A413" s="8"/>
      <c r="B413" s="324"/>
      <c r="C413" s="324"/>
      <c r="D413" s="84" t="s">
        <v>279</v>
      </c>
      <c r="E413" s="147"/>
      <c r="F413" s="403">
        <f>SUM('Príloha 2024'!F906)</f>
        <v>25.2</v>
      </c>
      <c r="G413" s="403">
        <f>SUM('Príloha 2024'!G906)</f>
        <v>26.8</v>
      </c>
      <c r="H413" s="403">
        <f>SUM('Príloha 2024'!H906)</f>
        <v>32.1</v>
      </c>
      <c r="I413" s="403">
        <f>SUM('Príloha 2024'!I906)</f>
        <v>32.1</v>
      </c>
      <c r="J413" s="403">
        <f>SUM('Príloha 2024'!J906)</f>
        <v>28.9</v>
      </c>
      <c r="K413" s="403">
        <f>SUM('Príloha 2024'!K906)</f>
        <v>36.299999999999997</v>
      </c>
      <c r="L413" s="403">
        <f>SUM('Príloha 2024'!L906)</f>
        <v>33.5</v>
      </c>
      <c r="M413" s="429" t="s">
        <v>1338</v>
      </c>
    </row>
    <row r="414" spans="1:13" s="1" customFormat="1" ht="11.25" customHeight="1" x14ac:dyDescent="0.2">
      <c r="A414" s="8"/>
      <c r="B414" s="324"/>
      <c r="C414" s="324"/>
      <c r="D414" s="84" t="s">
        <v>162</v>
      </c>
      <c r="E414" s="147"/>
      <c r="F414" s="403">
        <f>SUM('Príloha 2024'!F907)</f>
        <v>8.9</v>
      </c>
      <c r="G414" s="403">
        <f>SUM('Príloha 2024'!G907)</f>
        <v>8.6999999999999993</v>
      </c>
      <c r="H414" s="403">
        <f>SUM('Príloha 2024'!H907)</f>
        <v>9.3000000000000007</v>
      </c>
      <c r="I414" s="403">
        <f>SUM('Príloha 2024'!I907)</f>
        <v>9.3000000000000007</v>
      </c>
      <c r="J414" s="403">
        <f>SUM('Príloha 2024'!J907)</f>
        <v>9.6</v>
      </c>
      <c r="K414" s="403">
        <f>SUM('Príloha 2024'!K907)</f>
        <v>9.6999999999999993</v>
      </c>
      <c r="L414" s="403">
        <f>SUM('Príloha 2024'!L907)</f>
        <v>9.6999999999999993</v>
      </c>
      <c r="M414" s="429" t="s">
        <v>1338</v>
      </c>
    </row>
    <row r="415" spans="1:13" s="1" customFormat="1" ht="11.25" customHeight="1" x14ac:dyDescent="0.2">
      <c r="A415" s="8"/>
      <c r="B415" s="324"/>
      <c r="C415" s="324"/>
      <c r="D415" s="84" t="s">
        <v>803</v>
      </c>
      <c r="E415" s="147"/>
      <c r="F415" s="403">
        <f>SUM('Príloha 2024'!F908)</f>
        <v>0.3</v>
      </c>
      <c r="G415" s="403">
        <f>SUM('Príloha 2024'!G908)</f>
        <v>0.4</v>
      </c>
      <c r="H415" s="403">
        <f>SUM('Príloha 2024'!H908)</f>
        <v>0.4</v>
      </c>
      <c r="I415" s="403">
        <f>SUM('Príloha 2024'!I908)</f>
        <v>0.4</v>
      </c>
      <c r="J415" s="403">
        <f>SUM('Príloha 2024'!J908)</f>
        <v>0</v>
      </c>
      <c r="K415" s="403">
        <f>SUM('Príloha 2024'!K908)</f>
        <v>8.1</v>
      </c>
      <c r="L415" s="403">
        <f>SUM('Príloha 2024'!L908)</f>
        <v>0.4</v>
      </c>
      <c r="M415" s="429" t="s">
        <v>1338</v>
      </c>
    </row>
    <row r="416" spans="1:13" s="409" customFormat="1" ht="11.25" customHeight="1" x14ac:dyDescent="0.2">
      <c r="A416" s="366"/>
      <c r="B416" s="465"/>
      <c r="C416" s="465"/>
      <c r="D416" s="100" t="s">
        <v>1061</v>
      </c>
      <c r="E416" s="147"/>
      <c r="F416" s="357">
        <f>SUM('Príloha 2024'!F909)</f>
        <v>70</v>
      </c>
      <c r="G416" s="357">
        <f>SUM('Príloha 2024'!G909)</f>
        <v>77</v>
      </c>
      <c r="H416" s="357">
        <f>SUM('Príloha 2024'!H909)</f>
        <v>72.599999999999994</v>
      </c>
      <c r="I416" s="357">
        <f>SUM('Príloha 2024'!I909)</f>
        <v>72.599999999999994</v>
      </c>
      <c r="J416" s="357">
        <f>SUM('Príloha 2024'!J909)</f>
        <v>72.599999999999994</v>
      </c>
      <c r="K416" s="357">
        <f>SUM('Príloha 2024'!K909)</f>
        <v>78.8</v>
      </c>
      <c r="L416" s="357">
        <f>SUM('Príloha 2024'!L909)</f>
        <v>78.8</v>
      </c>
      <c r="M416" s="418"/>
    </row>
    <row r="417" spans="1:13" s="1" customFormat="1" ht="11.25" customHeight="1" x14ac:dyDescent="0.2">
      <c r="A417" s="8"/>
      <c r="B417" s="324"/>
      <c r="C417" s="324"/>
      <c r="D417" s="84" t="s">
        <v>280</v>
      </c>
      <c r="E417" s="147"/>
      <c r="F417" s="403">
        <f>SUM('Príloha 2024'!F910)</f>
        <v>49.3</v>
      </c>
      <c r="G417" s="403">
        <f>SUM('Príloha 2024'!G910)</f>
        <v>53</v>
      </c>
      <c r="H417" s="403">
        <f>SUM('Príloha 2024'!H910)</f>
        <v>50</v>
      </c>
      <c r="I417" s="403">
        <f>SUM('Príloha 2024'!I910)</f>
        <v>50</v>
      </c>
      <c r="J417" s="403">
        <f>SUM('Príloha 2024'!J910)</f>
        <v>51</v>
      </c>
      <c r="K417" s="403">
        <f>SUM('Príloha 2024'!K910)</f>
        <v>54</v>
      </c>
      <c r="L417" s="403">
        <f>SUM('Príloha 2024'!L910)</f>
        <v>54</v>
      </c>
      <c r="M417" s="429" t="s">
        <v>1338</v>
      </c>
    </row>
    <row r="418" spans="1:13" s="1" customFormat="1" ht="11.25" customHeight="1" x14ac:dyDescent="0.2">
      <c r="A418" s="8"/>
      <c r="B418" s="324"/>
      <c r="C418" s="324"/>
      <c r="D418" s="84" t="s">
        <v>279</v>
      </c>
      <c r="E418" s="147"/>
      <c r="F418" s="403">
        <f>SUM('Príloha 2024'!F911)</f>
        <v>17.2</v>
      </c>
      <c r="G418" s="403">
        <f>SUM('Príloha 2024'!G911)</f>
        <v>20</v>
      </c>
      <c r="H418" s="403">
        <f>SUM('Príloha 2024'!H911)</f>
        <v>18.5</v>
      </c>
      <c r="I418" s="403">
        <f>SUM('Príloha 2024'!I911)</f>
        <v>18.5</v>
      </c>
      <c r="J418" s="403">
        <f>SUM('Príloha 2024'!J911)</f>
        <v>17.8</v>
      </c>
      <c r="K418" s="403">
        <f>SUM('Príloha 2024'!K911)</f>
        <v>20.5</v>
      </c>
      <c r="L418" s="403">
        <f>SUM('Príloha 2024'!L911)</f>
        <v>20.5</v>
      </c>
      <c r="M418" s="429" t="s">
        <v>1338</v>
      </c>
    </row>
    <row r="419" spans="1:13" s="1" customFormat="1" ht="11.25" customHeight="1" x14ac:dyDescent="0.2">
      <c r="A419" s="8"/>
      <c r="B419" s="324"/>
      <c r="C419" s="324"/>
      <c r="D419" s="84" t="s">
        <v>162</v>
      </c>
      <c r="E419" s="147"/>
      <c r="F419" s="403">
        <f>SUM('Príloha 2024'!F912)</f>
        <v>2.6</v>
      </c>
      <c r="G419" s="403">
        <f>SUM('Príloha 2024'!G912)</f>
        <v>3.2</v>
      </c>
      <c r="H419" s="403">
        <f>SUM('Príloha 2024'!H912)</f>
        <v>3.3</v>
      </c>
      <c r="I419" s="403">
        <f>SUM('Príloha 2024'!I912)</f>
        <v>3.3</v>
      </c>
      <c r="J419" s="403">
        <f>SUM('Príloha 2024'!J912)</f>
        <v>3.6</v>
      </c>
      <c r="K419" s="403">
        <f>SUM('Príloha 2024'!K912)</f>
        <v>3.5</v>
      </c>
      <c r="L419" s="403">
        <f>SUM('Príloha 2024'!L912)</f>
        <v>3.5</v>
      </c>
      <c r="M419" s="429" t="s">
        <v>1338</v>
      </c>
    </row>
    <row r="420" spans="1:13" s="400" customFormat="1" ht="11.25" customHeight="1" x14ac:dyDescent="0.2">
      <c r="A420" s="8"/>
      <c r="B420" s="457"/>
      <c r="C420" s="457"/>
      <c r="D420" s="404" t="s">
        <v>989</v>
      </c>
      <c r="E420" s="147"/>
      <c r="F420" s="403">
        <f>SUM('Príloha 2024'!F913)</f>
        <v>0</v>
      </c>
      <c r="G420" s="403">
        <f>SUM('Príloha 2024'!G913)</f>
        <v>0</v>
      </c>
      <c r="H420" s="403">
        <f>SUM('Príloha 2024'!H913)</f>
        <v>0</v>
      </c>
      <c r="I420" s="403">
        <f>SUM('Príloha 2024'!I913)</f>
        <v>0</v>
      </c>
      <c r="J420" s="403">
        <f>SUM('Príloha 2024'!J913)</f>
        <v>0</v>
      </c>
      <c r="K420" s="403">
        <f>SUM('Príloha 2024'!K913)</f>
        <v>0</v>
      </c>
      <c r="L420" s="403">
        <f>SUM('Príloha 2024'!L913)</f>
        <v>0</v>
      </c>
      <c r="M420" s="458"/>
    </row>
    <row r="421" spans="1:13" s="1" customFormat="1" ht="11.25" customHeight="1" x14ac:dyDescent="0.2">
      <c r="A421" s="8"/>
      <c r="B421" s="324"/>
      <c r="C421" s="324"/>
      <c r="D421" s="84" t="s">
        <v>803</v>
      </c>
      <c r="E421" s="147"/>
      <c r="F421" s="403">
        <f>SUM('Príloha 2024'!F914)</f>
        <v>0.9</v>
      </c>
      <c r="G421" s="403">
        <f>SUM('Príloha 2024'!G914)</f>
        <v>0.8</v>
      </c>
      <c r="H421" s="403">
        <f>SUM('Príloha 2024'!H914)</f>
        <v>0.8</v>
      </c>
      <c r="I421" s="403">
        <f>SUM('Príloha 2024'!I914)</f>
        <v>0.8</v>
      </c>
      <c r="J421" s="403">
        <f>SUM('Príloha 2024'!J914)</f>
        <v>0.2</v>
      </c>
      <c r="K421" s="403">
        <f>SUM('Príloha 2024'!K914)</f>
        <v>0.8</v>
      </c>
      <c r="L421" s="403">
        <f>SUM('Príloha 2024'!L914)</f>
        <v>0.8</v>
      </c>
      <c r="M421" s="429" t="s">
        <v>1338</v>
      </c>
    </row>
    <row r="422" spans="1:13" s="1" customFormat="1" ht="11.25" customHeight="1" x14ac:dyDescent="0.2">
      <c r="A422" s="8"/>
      <c r="B422" s="327"/>
      <c r="C422" s="327"/>
      <c r="D422" s="328" t="s">
        <v>812</v>
      </c>
      <c r="E422" s="329"/>
      <c r="F422" s="553">
        <f>SUM('Príloha 2024'!F915)</f>
        <v>321.5</v>
      </c>
      <c r="G422" s="553">
        <f>SUM('Príloha 2024'!G915)</f>
        <v>331.6</v>
      </c>
      <c r="H422" s="553">
        <f>SUM('Príloha 2024'!H915)</f>
        <v>293.20000000000005</v>
      </c>
      <c r="I422" s="553">
        <f>SUM('Príloha 2024'!I915)</f>
        <v>293.20000000000005</v>
      </c>
      <c r="J422" s="553">
        <f>SUM('Príloha 2024'!J915)</f>
        <v>304.89999999999998</v>
      </c>
      <c r="K422" s="553">
        <f>SUM('Príloha 2024'!K915)</f>
        <v>312.90000000000003</v>
      </c>
      <c r="L422" s="553">
        <f>SUM('Príloha 2024'!L915)</f>
        <v>312.8</v>
      </c>
      <c r="M422" s="303"/>
    </row>
    <row r="423" spans="1:13" s="409" customFormat="1" ht="11.25" customHeight="1" x14ac:dyDescent="0.2">
      <c r="A423" s="366"/>
      <c r="B423" s="100"/>
      <c r="C423" s="100"/>
      <c r="D423" s="100" t="s">
        <v>775</v>
      </c>
      <c r="E423" s="147"/>
      <c r="F423" s="357">
        <f>SUM('Príloha 2024'!F916)</f>
        <v>156.4</v>
      </c>
      <c r="G423" s="357">
        <f>SUM('Príloha 2024'!G916)</f>
        <v>166.6</v>
      </c>
      <c r="H423" s="357">
        <f>SUM('Príloha 2024'!H916)</f>
        <v>142.70000000000002</v>
      </c>
      <c r="I423" s="357">
        <f>SUM('Príloha 2024'!I916)</f>
        <v>142.70000000000002</v>
      </c>
      <c r="J423" s="357">
        <f>SUM('Príloha 2024'!J916)</f>
        <v>144.60000000000002</v>
      </c>
      <c r="K423" s="357">
        <f>SUM('Príloha 2024'!K916)</f>
        <v>122.10000000000001</v>
      </c>
      <c r="L423" s="357">
        <f>SUM('Príloha 2024'!L916)</f>
        <v>122.10000000000001</v>
      </c>
    </row>
    <row r="424" spans="1:13" s="1" customFormat="1" ht="11.25" customHeight="1" x14ac:dyDescent="0.2">
      <c r="A424" s="8"/>
      <c r="B424" s="36"/>
      <c r="C424" s="36"/>
      <c r="D424" s="84" t="s">
        <v>280</v>
      </c>
      <c r="E424" s="147"/>
      <c r="F424" s="403">
        <f>SUM('Príloha 2024'!F917)</f>
        <v>59.4</v>
      </c>
      <c r="G424" s="403">
        <f>SUM('Príloha 2024'!G917)</f>
        <v>62.6</v>
      </c>
      <c r="H424" s="403">
        <f>SUM('Príloha 2024'!H917)</f>
        <v>60</v>
      </c>
      <c r="I424" s="403">
        <f>SUM('Príloha 2024'!I917)</f>
        <v>60</v>
      </c>
      <c r="J424" s="403">
        <f>SUM('Príloha 2024'!J917)</f>
        <v>62.5</v>
      </c>
      <c r="K424" s="403">
        <f>SUM('Príloha 2024'!K917)</f>
        <v>67</v>
      </c>
      <c r="L424" s="403">
        <f>SUM('Príloha 2024'!L917)</f>
        <v>67</v>
      </c>
      <c r="M424" s="429" t="s">
        <v>1338</v>
      </c>
    </row>
    <row r="425" spans="1:13" s="1" customFormat="1" ht="11.25" customHeight="1" x14ac:dyDescent="0.2">
      <c r="A425" s="8"/>
      <c r="B425" s="36"/>
      <c r="C425" s="36"/>
      <c r="D425" s="84" t="s">
        <v>279</v>
      </c>
      <c r="E425" s="147"/>
      <c r="F425" s="403">
        <f>SUM('Príloha 2024'!F918)</f>
        <v>22.1</v>
      </c>
      <c r="G425" s="403">
        <f>SUM('Príloha 2024'!G918)</f>
        <v>23.1</v>
      </c>
      <c r="H425" s="403">
        <f>SUM('Príloha 2024'!H918)</f>
        <v>23.3</v>
      </c>
      <c r="I425" s="403">
        <f>SUM('Príloha 2024'!I918)</f>
        <v>23.3</v>
      </c>
      <c r="J425" s="403">
        <f>SUM('Príloha 2024'!J918)</f>
        <v>23.8</v>
      </c>
      <c r="K425" s="403">
        <f>SUM('Príloha 2024'!K918)</f>
        <v>24.7</v>
      </c>
      <c r="L425" s="403">
        <f>SUM('Príloha 2024'!L918)</f>
        <v>24.7</v>
      </c>
      <c r="M425" s="429" t="s">
        <v>1338</v>
      </c>
    </row>
    <row r="426" spans="1:13" s="1" customFormat="1" ht="11.25" customHeight="1" x14ac:dyDescent="0.2">
      <c r="A426" s="8"/>
      <c r="B426" s="36"/>
      <c r="C426" s="36"/>
      <c r="D426" s="84" t="s">
        <v>162</v>
      </c>
      <c r="E426" s="147"/>
      <c r="F426" s="403">
        <f>SUM('Príloha 2024'!F919)</f>
        <v>23.9</v>
      </c>
      <c r="G426" s="403">
        <f>SUM('Príloha 2024'!G919)</f>
        <v>30.5</v>
      </c>
      <c r="H426" s="403">
        <f>SUM('Príloha 2024'!H919)</f>
        <v>27.5</v>
      </c>
      <c r="I426" s="403">
        <f>SUM('Príloha 2024'!I919)</f>
        <v>27.5</v>
      </c>
      <c r="J426" s="403">
        <f>SUM('Príloha 2024'!J919)</f>
        <v>27.5</v>
      </c>
      <c r="K426" s="403">
        <f>SUM('Príloha 2024'!K919)</f>
        <v>0</v>
      </c>
      <c r="L426" s="403">
        <f>SUM('Príloha 2024'!L919)</f>
        <v>0</v>
      </c>
      <c r="M426" s="428"/>
    </row>
    <row r="427" spans="1:13" s="400" customFormat="1" ht="11.25" customHeight="1" x14ac:dyDescent="0.2">
      <c r="A427" s="8"/>
      <c r="B427" s="402"/>
      <c r="C427" s="402"/>
      <c r="D427" s="404" t="s">
        <v>971</v>
      </c>
      <c r="E427" s="147"/>
      <c r="F427" s="403">
        <f>SUM('Príloha 2024'!F920)</f>
        <v>51</v>
      </c>
      <c r="G427" s="403">
        <f>SUM('Príloha 2024'!G920)</f>
        <v>50</v>
      </c>
      <c r="H427" s="403">
        <f>SUM('Príloha 2024'!H920)</f>
        <v>30</v>
      </c>
      <c r="I427" s="403">
        <f>SUM('Príloha 2024'!I920)</f>
        <v>30</v>
      </c>
      <c r="J427" s="403">
        <f>SUM('Príloha 2024'!J920)</f>
        <v>30</v>
      </c>
      <c r="K427" s="403">
        <f>SUM('Príloha 2024'!K920)</f>
        <v>30</v>
      </c>
      <c r="L427" s="403">
        <f>SUM('Príloha 2024'!L920)</f>
        <v>30</v>
      </c>
      <c r="M427" s="429"/>
    </row>
    <row r="428" spans="1:13" s="1" customFormat="1" ht="11.25" customHeight="1" x14ac:dyDescent="0.2">
      <c r="A428" s="8"/>
      <c r="B428" s="36"/>
      <c r="C428" s="36"/>
      <c r="D428" s="84" t="s">
        <v>803</v>
      </c>
      <c r="E428" s="147"/>
      <c r="F428" s="403">
        <f>SUM('Príloha 2024'!F921)</f>
        <v>0</v>
      </c>
      <c r="G428" s="403">
        <f>SUM('Príloha 2024'!G921)</f>
        <v>0.4</v>
      </c>
      <c r="H428" s="403">
        <f>SUM('Príloha 2024'!H921)</f>
        <v>1.9</v>
      </c>
      <c r="I428" s="403">
        <f>SUM('Príloha 2024'!I921)</f>
        <v>1.9</v>
      </c>
      <c r="J428" s="403">
        <f>SUM('Príloha 2024'!J921)</f>
        <v>0.8</v>
      </c>
      <c r="K428" s="403">
        <f>SUM('Príloha 2024'!K921)</f>
        <v>0.4</v>
      </c>
      <c r="L428" s="403">
        <f>SUM('Príloha 2024'!L921)</f>
        <v>0.4</v>
      </c>
      <c r="M428" s="429" t="s">
        <v>1338</v>
      </c>
    </row>
    <row r="429" spans="1:13" s="400" customFormat="1" ht="11.25" customHeight="1" x14ac:dyDescent="0.2">
      <c r="A429" s="8"/>
      <c r="B429" s="402">
        <v>700</v>
      </c>
      <c r="C429" s="402"/>
      <c r="D429" s="404" t="s">
        <v>1077</v>
      </c>
      <c r="E429" s="147"/>
      <c r="F429" s="403">
        <f>SUM('Príloha 2024'!F922)</f>
        <v>0</v>
      </c>
      <c r="G429" s="403">
        <f>SUM('Príloha 2024'!G922)</f>
        <v>0</v>
      </c>
      <c r="H429" s="403">
        <f>SUM('Príloha 2024'!H922)</f>
        <v>0</v>
      </c>
      <c r="I429" s="403">
        <f>SUM('Príloha 2024'!I922)</f>
        <v>0</v>
      </c>
      <c r="J429" s="403">
        <f>SUM('Príloha 2024'!J922)</f>
        <v>3.3</v>
      </c>
      <c r="K429" s="403">
        <f>SUM('Príloha 2024'!K922)</f>
        <v>0</v>
      </c>
      <c r="L429" s="403">
        <f>SUM('Príloha 2024'!L922)</f>
        <v>0</v>
      </c>
      <c r="M429" s="429" t="s">
        <v>1338</v>
      </c>
    </row>
    <row r="430" spans="1:13" s="400" customFormat="1" ht="11.25" customHeight="1" x14ac:dyDescent="0.2">
      <c r="A430" s="8"/>
      <c r="B430" s="402">
        <v>700</v>
      </c>
      <c r="C430" s="402"/>
      <c r="D430" s="404" t="s">
        <v>1030</v>
      </c>
      <c r="E430" s="147"/>
      <c r="F430" s="403">
        <f>SUM('Príloha 2024'!F923)</f>
        <v>0</v>
      </c>
      <c r="G430" s="403">
        <f>SUM('Príloha 2024'!G923)</f>
        <v>0</v>
      </c>
      <c r="H430" s="403">
        <f>SUM('Príloha 2024'!H923)</f>
        <v>0</v>
      </c>
      <c r="I430" s="403">
        <f>SUM('Príloha 2024'!I923)</f>
        <v>0</v>
      </c>
      <c r="J430" s="403">
        <f>SUM('Príloha 2024'!J923)</f>
        <v>0</v>
      </c>
      <c r="K430" s="403">
        <f>SUM('Príloha 2024'!K923)</f>
        <v>0</v>
      </c>
      <c r="L430" s="403">
        <f>SUM('Príloha 2024'!L923)</f>
        <v>0</v>
      </c>
      <c r="M430" s="429"/>
    </row>
    <row r="431" spans="1:13" s="1" customFormat="1" ht="11.25" customHeight="1" x14ac:dyDescent="0.2">
      <c r="A431" s="8"/>
      <c r="B431" s="36"/>
      <c r="C431" s="36"/>
      <c r="D431" s="100" t="s">
        <v>1062</v>
      </c>
      <c r="E431" s="147"/>
      <c r="F431" s="357">
        <f>SUM('Príloha 2024'!F924)</f>
        <v>165.10000000000002</v>
      </c>
      <c r="G431" s="357">
        <f>SUM('Príloha 2024'!G924)</f>
        <v>165</v>
      </c>
      <c r="H431" s="357">
        <f>SUM('Príloha 2024'!H924)</f>
        <v>150.5</v>
      </c>
      <c r="I431" s="357">
        <f>SUM('Príloha 2024'!I924)</f>
        <v>150.5</v>
      </c>
      <c r="J431" s="357">
        <f>SUM('Príloha 2024'!J924)</f>
        <v>160.29999999999998</v>
      </c>
      <c r="K431" s="357">
        <f>SUM('Príloha 2024'!K924)</f>
        <v>190.8</v>
      </c>
      <c r="L431" s="357">
        <f>SUM('Príloha 2024'!L924)</f>
        <v>190.70000000000002</v>
      </c>
    </row>
    <row r="432" spans="1:13" s="1" customFormat="1" ht="11.25" customHeight="1" x14ac:dyDescent="0.2">
      <c r="A432" s="8"/>
      <c r="B432" s="36"/>
      <c r="C432" s="36"/>
      <c r="D432" s="84" t="s">
        <v>280</v>
      </c>
      <c r="E432" s="147"/>
      <c r="F432" s="403">
        <f>SUM('Príloha 2024'!F925)</f>
        <v>42.3</v>
      </c>
      <c r="G432" s="403">
        <f>SUM('Príloha 2024'!G925)</f>
        <v>46.2</v>
      </c>
      <c r="H432" s="403">
        <f>SUM('Príloha 2024'!H925)</f>
        <v>32.5</v>
      </c>
      <c r="I432" s="403">
        <f>SUM('Príloha 2024'!I925)</f>
        <v>32.5</v>
      </c>
      <c r="J432" s="403">
        <f>SUM('Príloha 2024'!J925)</f>
        <v>41</v>
      </c>
      <c r="K432" s="403">
        <f>SUM('Príloha 2024'!K925)</f>
        <v>49.5</v>
      </c>
      <c r="L432" s="403">
        <f>SUM('Príloha 2024'!L925)</f>
        <v>49.5</v>
      </c>
      <c r="M432" s="429" t="s">
        <v>1338</v>
      </c>
    </row>
    <row r="433" spans="1:13" s="1" customFormat="1" ht="11.25" customHeight="1" x14ac:dyDescent="0.2">
      <c r="A433" s="8"/>
      <c r="B433" s="36"/>
      <c r="C433" s="36"/>
      <c r="D433" s="84" t="s">
        <v>279</v>
      </c>
      <c r="E433" s="147"/>
      <c r="F433" s="403">
        <f>SUM('Príloha 2024'!F926)</f>
        <v>14.6</v>
      </c>
      <c r="G433" s="403">
        <f>SUM('Príloha 2024'!G926)</f>
        <v>16.399999999999999</v>
      </c>
      <c r="H433" s="403">
        <f>SUM('Príloha 2024'!H926)</f>
        <v>11.7</v>
      </c>
      <c r="I433" s="403">
        <f>SUM('Príloha 2024'!I926)</f>
        <v>11.7</v>
      </c>
      <c r="J433" s="403">
        <f>SUM('Príloha 2024'!J926)</f>
        <v>14.8</v>
      </c>
      <c r="K433" s="403">
        <f>SUM('Príloha 2024'!K926)</f>
        <v>17.8</v>
      </c>
      <c r="L433" s="403">
        <f>SUM('Príloha 2024'!L926)</f>
        <v>17.8</v>
      </c>
      <c r="M433" s="429" t="s">
        <v>1338</v>
      </c>
    </row>
    <row r="434" spans="1:13" s="1" customFormat="1" ht="11.25" customHeight="1" x14ac:dyDescent="0.2">
      <c r="A434" s="8"/>
      <c r="B434" s="36"/>
      <c r="C434" s="36"/>
      <c r="D434" s="84" t="s">
        <v>162</v>
      </c>
      <c r="E434" s="147"/>
      <c r="F434" s="403">
        <f>SUM('Príloha 2024'!F927)</f>
        <v>25.4</v>
      </c>
      <c r="G434" s="403">
        <f>SUM('Príloha 2024'!G927)</f>
        <v>31.7</v>
      </c>
      <c r="H434" s="403">
        <f>SUM('Príloha 2024'!H927)</f>
        <v>25.8</v>
      </c>
      <c r="I434" s="403">
        <f>SUM('Príloha 2024'!I927)</f>
        <v>25.8</v>
      </c>
      <c r="J434" s="403">
        <f>SUM('Príloha 2024'!J927)</f>
        <v>24.3</v>
      </c>
      <c r="K434" s="403">
        <f>SUM('Príloha 2024'!K927)</f>
        <v>42.7</v>
      </c>
      <c r="L434" s="403">
        <f>SUM('Príloha 2024'!L927)</f>
        <v>42.6</v>
      </c>
      <c r="M434" s="429" t="s">
        <v>1338</v>
      </c>
    </row>
    <row r="435" spans="1:13" s="400" customFormat="1" ht="11.25" customHeight="1" x14ac:dyDescent="0.2">
      <c r="A435" s="8"/>
      <c r="B435" s="402"/>
      <c r="C435" s="402"/>
      <c r="D435" s="404" t="s">
        <v>971</v>
      </c>
      <c r="E435" s="147"/>
      <c r="F435" s="403">
        <f>SUM('Príloha 2024'!F928)</f>
        <v>82</v>
      </c>
      <c r="G435" s="403">
        <f>SUM('Príloha 2024'!G928)</f>
        <v>70</v>
      </c>
      <c r="H435" s="403">
        <f>SUM('Príloha 2024'!H928)</f>
        <v>80</v>
      </c>
      <c r="I435" s="403">
        <f>SUM('Príloha 2024'!I928)</f>
        <v>80</v>
      </c>
      <c r="J435" s="403">
        <f>SUM('Príloha 2024'!J928)</f>
        <v>80</v>
      </c>
      <c r="K435" s="403">
        <f>SUM('Príloha 2024'!K928)</f>
        <v>80</v>
      </c>
      <c r="L435" s="403">
        <f>SUM('Príloha 2024'!L928)</f>
        <v>80</v>
      </c>
      <c r="M435" s="429"/>
    </row>
    <row r="436" spans="1:13" s="1" customFormat="1" ht="11.25" customHeight="1" x14ac:dyDescent="0.2">
      <c r="A436" s="8"/>
      <c r="B436" s="36"/>
      <c r="C436" s="36"/>
      <c r="D436" s="84" t="s">
        <v>803</v>
      </c>
      <c r="E436" s="147"/>
      <c r="F436" s="403">
        <f>SUM('Príloha 2024'!F929)</f>
        <v>0.8</v>
      </c>
      <c r="G436" s="403">
        <f>SUM('Príloha 2024'!G929)</f>
        <v>0.7</v>
      </c>
      <c r="H436" s="403">
        <f>SUM('Príloha 2024'!H929)</f>
        <v>0.5</v>
      </c>
      <c r="I436" s="403">
        <f>SUM('Príloha 2024'!I929)</f>
        <v>0.5</v>
      </c>
      <c r="J436" s="403">
        <f>SUM('Príloha 2024'!J929)</f>
        <v>0.2</v>
      </c>
      <c r="K436" s="403">
        <f>SUM('Príloha 2024'!K929)</f>
        <v>0.8</v>
      </c>
      <c r="L436" s="403">
        <f>SUM('Príloha 2024'!L929)</f>
        <v>0.8</v>
      </c>
      <c r="M436" s="429" t="s">
        <v>1338</v>
      </c>
    </row>
    <row r="437" spans="1:13" s="400" customFormat="1" ht="11.25" customHeight="1" x14ac:dyDescent="0.2">
      <c r="A437" s="8"/>
      <c r="B437" s="402">
        <v>700</v>
      </c>
      <c r="C437" s="402"/>
      <c r="D437" s="404" t="s">
        <v>1030</v>
      </c>
      <c r="E437" s="147"/>
      <c r="F437" s="403">
        <f>SUM('Príloha 2024'!F930)</f>
        <v>0</v>
      </c>
      <c r="G437" s="403">
        <f>SUM('Príloha 2024'!G930)</f>
        <v>0</v>
      </c>
      <c r="H437" s="403">
        <f>SUM('Príloha 2024'!H930)</f>
        <v>0</v>
      </c>
      <c r="I437" s="403">
        <f>SUM('Príloha 2024'!I930)</f>
        <v>0</v>
      </c>
      <c r="J437" s="403">
        <f>SUM('Príloha 2024'!J930)</f>
        <v>0</v>
      </c>
      <c r="K437" s="403">
        <f>SUM('Príloha 2024'!K930)</f>
        <v>0</v>
      </c>
      <c r="L437" s="403">
        <f>SUM('Príloha 2024'!L930)</f>
        <v>0</v>
      </c>
      <c r="M437" s="429"/>
    </row>
    <row r="438" spans="1:13" s="1" customFormat="1" ht="11.25" customHeight="1" x14ac:dyDescent="0.2">
      <c r="A438" s="8"/>
      <c r="B438" s="156"/>
      <c r="C438" s="156"/>
      <c r="D438" s="331" t="s">
        <v>736</v>
      </c>
      <c r="E438" s="332"/>
      <c r="F438" s="554">
        <f>SUM('Príloha 2024'!F931)</f>
        <v>85.3</v>
      </c>
      <c r="G438" s="554">
        <f>SUM('Príloha 2024'!G931)</f>
        <v>38</v>
      </c>
      <c r="H438" s="554">
        <f>SUM('Príloha 2024'!H931)</f>
        <v>108</v>
      </c>
      <c r="I438" s="554">
        <f>SUM('Príloha 2024'!I931)</f>
        <v>83</v>
      </c>
      <c r="J438" s="554">
        <f>SUM('Príloha 2024'!H931)</f>
        <v>108</v>
      </c>
      <c r="K438" s="554">
        <f>SUM('Príloha 2024'!K931)</f>
        <v>108</v>
      </c>
      <c r="L438" s="554">
        <f>SUM('Príloha 2024'!L931)</f>
        <v>108</v>
      </c>
      <c r="M438" s="429" t="s">
        <v>1338</v>
      </c>
    </row>
    <row r="439" spans="1:13" ht="11.25" customHeight="1" x14ac:dyDescent="0.2">
      <c r="A439" s="10"/>
      <c r="B439" s="333"/>
      <c r="C439" s="333"/>
      <c r="D439" s="328" t="s">
        <v>813</v>
      </c>
      <c r="E439" s="330"/>
      <c r="F439" s="555">
        <f>SUM('Príloha 2024'!F934)</f>
        <v>504.48399999999998</v>
      </c>
      <c r="G439" s="555">
        <f>SUM('Príloha 2024'!G934)</f>
        <v>576.5</v>
      </c>
      <c r="H439" s="555">
        <f>SUM('Príloha 2024'!H934)</f>
        <v>571.79999999999995</v>
      </c>
      <c r="I439" s="555">
        <f>SUM('Príloha 2024'!I934)</f>
        <v>571.79999999999995</v>
      </c>
      <c r="J439" s="555">
        <f>SUM('Príloha 2024'!J934)</f>
        <v>581.20000000000016</v>
      </c>
      <c r="K439" s="555">
        <f>SUM('Príloha 2024'!K934)</f>
        <v>614.9</v>
      </c>
      <c r="L439" s="555">
        <f>SUM('Príloha 2024'!L934)</f>
        <v>615.9</v>
      </c>
    </row>
    <row r="440" spans="1:13" ht="11.25" customHeight="1" x14ac:dyDescent="0.2">
      <c r="A440" s="10"/>
      <c r="B440" s="36"/>
      <c r="C440" s="37"/>
      <c r="D440" s="84" t="s">
        <v>280</v>
      </c>
      <c r="E440" s="36"/>
      <c r="F440" s="558">
        <f>SUM('Príloha 2024'!F935)</f>
        <v>329.9</v>
      </c>
      <c r="G440" s="558">
        <f>SUM('Príloha 2024'!G935)</f>
        <v>366.2</v>
      </c>
      <c r="H440" s="558">
        <f>SUM('Príloha 2024'!H935)</f>
        <v>364.2</v>
      </c>
      <c r="I440" s="558">
        <f>SUM('Príloha 2024'!I935)</f>
        <v>364.2</v>
      </c>
      <c r="J440" s="558">
        <f>SUM('Príloha 2024'!J935)</f>
        <v>372.1</v>
      </c>
      <c r="K440" s="558">
        <f>SUM('Príloha 2024'!K935)</f>
        <v>399.5</v>
      </c>
      <c r="L440" s="558">
        <f>SUM('Príloha 2024'!L935)</f>
        <v>399.5</v>
      </c>
      <c r="M440" s="429" t="s">
        <v>1338</v>
      </c>
    </row>
    <row r="441" spans="1:13" ht="11.25" customHeight="1" x14ac:dyDescent="0.2">
      <c r="A441" s="10"/>
      <c r="B441" s="36"/>
      <c r="C441" s="37"/>
      <c r="D441" s="84" t="s">
        <v>279</v>
      </c>
      <c r="E441" s="36"/>
      <c r="F441" s="558">
        <f>SUM('Príloha 2024'!F936)</f>
        <v>120.026</v>
      </c>
      <c r="G441" s="558">
        <f>SUM('Príloha 2024'!G936)</f>
        <v>135.30000000000001</v>
      </c>
      <c r="H441" s="558">
        <f>SUM('Príloha 2024'!H936)</f>
        <v>137.5</v>
      </c>
      <c r="I441" s="558">
        <f>SUM('Príloha 2024'!I936)</f>
        <v>137.5</v>
      </c>
      <c r="J441" s="558">
        <f>SUM('Príloha 2024'!J936)</f>
        <v>140.80000000000001</v>
      </c>
      <c r="K441" s="558">
        <f>SUM('Príloha 2024'!K936)</f>
        <v>147.6</v>
      </c>
      <c r="L441" s="558">
        <f>SUM('Príloha 2024'!L936)</f>
        <v>147.6</v>
      </c>
      <c r="M441" s="429" t="s">
        <v>1338</v>
      </c>
    </row>
    <row r="442" spans="1:13" ht="11.25" customHeight="1" x14ac:dyDescent="0.2">
      <c r="A442" s="10"/>
      <c r="B442" s="36"/>
      <c r="C442" s="37"/>
      <c r="D442" s="84" t="s">
        <v>162</v>
      </c>
      <c r="E442" s="36"/>
      <c r="F442" s="558">
        <f>SUM('Príloha 2024'!F937)</f>
        <v>46</v>
      </c>
      <c r="G442" s="558">
        <f>SUM('Príloha 2024'!G937)</f>
        <v>73</v>
      </c>
      <c r="H442" s="558">
        <f>SUM('Príloha 2024'!H937)</f>
        <v>59.2</v>
      </c>
      <c r="I442" s="558">
        <f>SUM('Príloha 2024'!I937)</f>
        <v>59.2</v>
      </c>
      <c r="J442" s="558">
        <f>SUM('Príloha 2024'!J937)</f>
        <v>56.6</v>
      </c>
      <c r="K442" s="558">
        <f>SUM('Príloha 2024'!K937)</f>
        <v>65.8</v>
      </c>
      <c r="L442" s="558">
        <f>SUM('Príloha 2024'!L937)</f>
        <v>66.8</v>
      </c>
      <c r="M442" s="429" t="s">
        <v>1338</v>
      </c>
    </row>
    <row r="443" spans="1:13" ht="11.25" customHeight="1" x14ac:dyDescent="0.2">
      <c r="A443" s="10"/>
      <c r="B443" s="36"/>
      <c r="C443" s="37"/>
      <c r="D443" s="84" t="s">
        <v>803</v>
      </c>
      <c r="E443" s="36"/>
      <c r="F443" s="558">
        <f>SUM('Príloha 2024'!F938)</f>
        <v>8.5579999999999998</v>
      </c>
      <c r="G443" s="558">
        <f>SUM('Príloha 2024'!G938)</f>
        <v>2</v>
      </c>
      <c r="H443" s="558">
        <f>SUM('Príloha 2024'!H938)</f>
        <v>10.9</v>
      </c>
      <c r="I443" s="558">
        <f>SUM('Príloha 2024'!I938)</f>
        <v>10.9</v>
      </c>
      <c r="J443" s="558">
        <f>SUM('Príloha 2024'!J938)</f>
        <v>11.7</v>
      </c>
      <c r="K443" s="558">
        <f>SUM('Príloha 2024'!K938)</f>
        <v>2</v>
      </c>
      <c r="L443" s="558">
        <f>SUM('Príloha 2024'!L938)</f>
        <v>2</v>
      </c>
      <c r="M443" s="429" t="s">
        <v>1338</v>
      </c>
    </row>
    <row r="444" spans="1:13" ht="11.25" customHeight="1" x14ac:dyDescent="0.2">
      <c r="A444" s="10"/>
      <c r="B444" s="402"/>
      <c r="C444" s="37"/>
      <c r="D444" s="404" t="s">
        <v>1043</v>
      </c>
      <c r="E444" s="402"/>
      <c r="F444" s="558">
        <f>SUM('Príloha 2024'!F939)</f>
        <v>0</v>
      </c>
      <c r="G444" s="558">
        <f>SUM('Príloha 2024'!G939)</f>
        <v>0</v>
      </c>
      <c r="H444" s="558">
        <f>SUM('Príloha 2024'!H939)</f>
        <v>0</v>
      </c>
      <c r="I444" s="558">
        <f>SUM('Príloha 2024'!I939)</f>
        <v>0</v>
      </c>
      <c r="J444" s="558">
        <f>SUM('Príloha 2024'!J939)</f>
        <v>0</v>
      </c>
      <c r="K444" s="558">
        <f>SUM('Príloha 2024'!K939)</f>
        <v>0</v>
      </c>
      <c r="L444" s="558">
        <f>SUM('Príloha 2024'!L939)</f>
        <v>0</v>
      </c>
      <c r="M444" s="428"/>
    </row>
    <row r="445" spans="1:13" ht="11.25" customHeight="1" x14ac:dyDescent="0.2">
      <c r="A445" s="10"/>
      <c r="B445" s="402"/>
      <c r="C445" s="37"/>
      <c r="D445" s="404" t="s">
        <v>1079</v>
      </c>
      <c r="E445" s="402"/>
      <c r="F445" s="558">
        <f>SUM('Príloha 2024'!F940)</f>
        <v>0</v>
      </c>
      <c r="G445" s="558">
        <f>SUM('Príloha 2024'!G940)</f>
        <v>0</v>
      </c>
      <c r="H445" s="558">
        <f>SUM('Príloha 2024'!H940)</f>
        <v>0</v>
      </c>
      <c r="I445" s="558">
        <f>SUM('Príloha 2024'!I940)</f>
        <v>0</v>
      </c>
      <c r="J445" s="558">
        <f>SUM('Príloha 2024'!J940)</f>
        <v>0</v>
      </c>
      <c r="K445" s="558">
        <f>SUM('Príloha 2024'!K940)</f>
        <v>0</v>
      </c>
      <c r="L445" s="558">
        <f>SUM('Príloha 2024'!L940)</f>
        <v>0</v>
      </c>
      <c r="M445" s="429"/>
    </row>
    <row r="446" spans="1:13" ht="11.25" customHeight="1" x14ac:dyDescent="0.2">
      <c r="A446" s="10"/>
      <c r="B446" s="333"/>
      <c r="C446" s="182"/>
      <c r="D446" s="328" t="s">
        <v>814</v>
      </c>
      <c r="E446" s="333"/>
      <c r="F446" s="555">
        <f>SUM('Príloha 2024'!F941)</f>
        <v>709.3</v>
      </c>
      <c r="G446" s="555">
        <f>SUM('Príloha 2024'!G941)</f>
        <v>744.49999999999989</v>
      </c>
      <c r="H446" s="555">
        <f>SUM('Príloha 2024'!H941)</f>
        <v>772.3</v>
      </c>
      <c r="I446" s="555">
        <f>SUM('Príloha 2024'!I941)</f>
        <v>796.3</v>
      </c>
      <c r="J446" s="555">
        <f>SUM('Príloha 2024'!J941)</f>
        <v>837.90000000000009</v>
      </c>
      <c r="K446" s="555">
        <f>SUM('Príloha 2024'!K941)</f>
        <v>764.9</v>
      </c>
      <c r="L446" s="555">
        <f>SUM('Príloha 2024'!L941)</f>
        <v>786.1</v>
      </c>
      <c r="M446" s="334"/>
    </row>
    <row r="447" spans="1:13" ht="11.25" customHeight="1" x14ac:dyDescent="0.2">
      <c r="A447" s="10"/>
      <c r="B447" s="36"/>
      <c r="C447" s="37"/>
      <c r="D447" s="84" t="s">
        <v>280</v>
      </c>
      <c r="E447" s="36"/>
      <c r="F447" s="558">
        <f>SUM('Príloha 2024'!F942)</f>
        <v>409.5</v>
      </c>
      <c r="G447" s="558">
        <f>SUM('Príloha 2024'!G942)</f>
        <v>448.8</v>
      </c>
      <c r="H447" s="558">
        <f>SUM('Príloha 2024'!H942)</f>
        <v>375.5</v>
      </c>
      <c r="I447" s="558">
        <f>SUM('Príloha 2024'!I942)</f>
        <v>375.5</v>
      </c>
      <c r="J447" s="558">
        <f>SUM('Príloha 2024'!J942)</f>
        <v>411.7</v>
      </c>
      <c r="K447" s="558">
        <f>SUM('Príloha 2024'!K942)</f>
        <v>456.5</v>
      </c>
      <c r="L447" s="558">
        <f>SUM('Príloha 2024'!L942)</f>
        <v>472.3</v>
      </c>
      <c r="M447" s="429" t="s">
        <v>1338</v>
      </c>
    </row>
    <row r="448" spans="1:13" ht="11.25" customHeight="1" x14ac:dyDescent="0.2">
      <c r="A448" s="10"/>
      <c r="B448" s="36"/>
      <c r="C448" s="37"/>
      <c r="D448" s="84" t="s">
        <v>279</v>
      </c>
      <c r="E448" s="36"/>
      <c r="F448" s="558">
        <f>SUM('Príloha 2024'!F943)</f>
        <v>147.4</v>
      </c>
      <c r="G448" s="558">
        <f>SUM('Príloha 2024'!G943)</f>
        <v>167</v>
      </c>
      <c r="H448" s="558">
        <f>SUM('Príloha 2024'!H943)</f>
        <v>138</v>
      </c>
      <c r="I448" s="558">
        <f>SUM('Príloha 2024'!I943)</f>
        <v>138</v>
      </c>
      <c r="J448" s="558">
        <f>SUM('Príloha 2024'!J943)</f>
        <v>153.9</v>
      </c>
      <c r="K448" s="558">
        <f>SUM('Príloha 2024'!K943)</f>
        <v>170</v>
      </c>
      <c r="L448" s="558">
        <f>SUM('Príloha 2024'!L943)</f>
        <v>175.8</v>
      </c>
      <c r="M448" s="429" t="s">
        <v>1338</v>
      </c>
    </row>
    <row r="449" spans="1:13" ht="11.25" customHeight="1" x14ac:dyDescent="0.2">
      <c r="A449" s="10"/>
      <c r="B449" s="36"/>
      <c r="C449" s="37"/>
      <c r="D449" s="84" t="s">
        <v>162</v>
      </c>
      <c r="E449" s="36"/>
      <c r="F449" s="558">
        <f>SUM('Príloha 2024'!F944)</f>
        <v>60.2</v>
      </c>
      <c r="G449" s="558">
        <f>SUM('Príloha 2024'!G944)</f>
        <v>92.3</v>
      </c>
      <c r="H449" s="558">
        <f>SUM('Príloha 2024'!H944)</f>
        <v>73.400000000000006</v>
      </c>
      <c r="I449" s="558">
        <f>SUM('Príloha 2024'!I944)</f>
        <v>74.599999999999994</v>
      </c>
      <c r="J449" s="558">
        <f>SUM('Príloha 2024'!J944)</f>
        <v>62.2</v>
      </c>
      <c r="K449" s="558">
        <f>SUM('Príloha 2024'!K944)</f>
        <v>97.3</v>
      </c>
      <c r="L449" s="558">
        <f>SUM('Príloha 2024'!L944)</f>
        <v>98.2</v>
      </c>
      <c r="M449" s="429" t="s">
        <v>1338</v>
      </c>
    </row>
    <row r="450" spans="1:13" ht="11.25" customHeight="1" x14ac:dyDescent="0.2">
      <c r="A450" s="10"/>
      <c r="B450" s="36"/>
      <c r="C450" s="37"/>
      <c r="D450" s="84" t="s">
        <v>803</v>
      </c>
      <c r="E450" s="36"/>
      <c r="F450" s="558">
        <f>SUM('Príloha 2024'!F945)</f>
        <v>7.3</v>
      </c>
      <c r="G450" s="558">
        <f>SUM('Príloha 2024'!G945)</f>
        <v>5.9</v>
      </c>
      <c r="H450" s="558">
        <f>SUM('Príloha 2024'!H945)</f>
        <v>4.4000000000000004</v>
      </c>
      <c r="I450" s="558">
        <f>SUM('Príloha 2024'!I945)</f>
        <v>4.4000000000000004</v>
      </c>
      <c r="J450" s="558">
        <f>SUM('Príloha 2024'!J945)</f>
        <v>9.3000000000000007</v>
      </c>
      <c r="K450" s="558">
        <f>SUM('Príloha 2024'!K945)</f>
        <v>10.6</v>
      </c>
      <c r="L450" s="558">
        <f>SUM('Príloha 2024'!L945)</f>
        <v>9.3000000000000007</v>
      </c>
      <c r="M450" s="429" t="s">
        <v>1338</v>
      </c>
    </row>
    <row r="451" spans="1:13" ht="11.25" customHeight="1" x14ac:dyDescent="0.2">
      <c r="A451" s="10"/>
      <c r="B451" s="402"/>
      <c r="C451" s="37"/>
      <c r="D451" s="404" t="s">
        <v>1048</v>
      </c>
      <c r="E451" s="402"/>
      <c r="F451" s="558">
        <f>SUM('Príloha 2024'!F946)</f>
        <v>12</v>
      </c>
      <c r="G451" s="558">
        <f>SUM('Príloha 2024'!G946)</f>
        <v>0</v>
      </c>
      <c r="H451" s="558">
        <f>SUM('Príloha 2024'!H946)</f>
        <v>0</v>
      </c>
      <c r="I451" s="558">
        <f>SUM('Príloha 2024'!I946)</f>
        <v>0</v>
      </c>
      <c r="J451" s="558">
        <f>SUM('Príloha 2024'!J946)</f>
        <v>0</v>
      </c>
      <c r="K451" s="558">
        <f>SUM('Príloha 2024'!K946)</f>
        <v>0</v>
      </c>
      <c r="L451" s="558">
        <f>SUM('Príloha 2024'!L946)</f>
        <v>0</v>
      </c>
      <c r="M451" s="428"/>
    </row>
    <row r="452" spans="1:13" ht="11.25" customHeight="1" x14ac:dyDescent="0.2">
      <c r="A452" s="10"/>
      <c r="B452" s="402"/>
      <c r="C452" s="37"/>
      <c r="D452" s="404" t="s">
        <v>1200</v>
      </c>
      <c r="E452" s="402"/>
      <c r="F452" s="558">
        <f>SUM('Príloha 2024'!F947)</f>
        <v>0</v>
      </c>
      <c r="G452" s="558">
        <f>SUM('Príloha 2024'!G947)</f>
        <v>0</v>
      </c>
      <c r="H452" s="558">
        <f>SUM('Príloha 2024'!H947)</f>
        <v>0</v>
      </c>
      <c r="I452" s="558">
        <f>SUM('Príloha 2024'!I947)</f>
        <v>0</v>
      </c>
      <c r="J452" s="558">
        <f>SUM('Príloha 2024'!J947)</f>
        <v>0</v>
      </c>
      <c r="K452" s="558">
        <f>SUM('Príloha 2024'!K947)</f>
        <v>0</v>
      </c>
      <c r="L452" s="558">
        <f>SUM('Príloha 2024'!L947)</f>
        <v>0</v>
      </c>
      <c r="M452" s="428"/>
    </row>
    <row r="453" spans="1:13" ht="11.25" customHeight="1" x14ac:dyDescent="0.2">
      <c r="A453" s="10"/>
      <c r="B453" s="402"/>
      <c r="C453" s="37"/>
      <c r="D453" s="404" t="s">
        <v>1320</v>
      </c>
      <c r="E453" s="402"/>
      <c r="F453" s="558">
        <f>SUM('Príloha 2024'!F948)</f>
        <v>0</v>
      </c>
      <c r="G453" s="558">
        <f>SUM('Príloha 2024'!G948)</f>
        <v>0</v>
      </c>
      <c r="H453" s="558">
        <f>SUM('Príloha 2024'!H948)</f>
        <v>3</v>
      </c>
      <c r="I453" s="558">
        <f>SUM('Príloha 2024'!I948)</f>
        <v>2</v>
      </c>
      <c r="J453" s="558">
        <f>SUM('Príloha 2024'!J948)</f>
        <v>2.2000000000000002</v>
      </c>
      <c r="K453" s="558">
        <f>SUM('Príloha 2024'!K948)</f>
        <v>0</v>
      </c>
      <c r="L453" s="558">
        <f>SUM('Príloha 2024'!L948)</f>
        <v>0</v>
      </c>
      <c r="M453" s="429" t="s">
        <v>1338</v>
      </c>
    </row>
    <row r="454" spans="1:13" ht="11.25" customHeight="1" x14ac:dyDescent="0.2">
      <c r="A454" s="10"/>
      <c r="B454" s="36"/>
      <c r="C454" s="37"/>
      <c r="D454" s="84" t="s">
        <v>816</v>
      </c>
      <c r="E454" s="36"/>
      <c r="F454" s="558">
        <f>SUM('Príloha 2024'!F949)</f>
        <v>0.4</v>
      </c>
      <c r="G454" s="558">
        <f>SUM('Príloha 2024'!G949)</f>
        <v>0.5</v>
      </c>
      <c r="H454" s="558">
        <f>SUM('Príloha 2024'!H949)</f>
        <v>0.5</v>
      </c>
      <c r="I454" s="558">
        <f>SUM('Príloha 2024'!I949)</f>
        <v>0.5</v>
      </c>
      <c r="J454" s="558">
        <f>SUM('Príloha 2024'!J949)</f>
        <v>0.5</v>
      </c>
      <c r="K454" s="558">
        <f>SUM('Príloha 2024'!K949)</f>
        <v>0.5</v>
      </c>
      <c r="L454" s="558">
        <f>SUM('Príloha 2024'!L949)</f>
        <v>0.5</v>
      </c>
      <c r="M454" s="409"/>
    </row>
    <row r="455" spans="1:13" ht="11.25" customHeight="1" x14ac:dyDescent="0.2">
      <c r="A455" s="10"/>
      <c r="B455" s="36"/>
      <c r="C455" s="37"/>
      <c r="D455" s="84" t="s">
        <v>815</v>
      </c>
      <c r="E455" s="36"/>
      <c r="F455" s="558">
        <f>SUM('Príloha 2024'!F950)</f>
        <v>5.5</v>
      </c>
      <c r="G455" s="558">
        <f>SUM('Príloha 2024'!G950)</f>
        <v>30</v>
      </c>
      <c r="H455" s="558">
        <f>SUM('Príloha 2024'!H950)</f>
        <v>30</v>
      </c>
      <c r="I455" s="558">
        <f>SUM('Príloha 2024'!I950)</f>
        <v>30</v>
      </c>
      <c r="J455" s="558">
        <f>SUM('Príloha 2024'!J950)</f>
        <v>30</v>
      </c>
      <c r="K455" s="558">
        <f>SUM('Príloha 2024'!K950)</f>
        <v>30</v>
      </c>
      <c r="L455" s="558">
        <f>SUM('Príloha 2024'!L950)</f>
        <v>30</v>
      </c>
      <c r="M455" s="409"/>
    </row>
    <row r="456" spans="1:13" ht="11.25" customHeight="1" x14ac:dyDescent="0.2">
      <c r="A456" s="10"/>
      <c r="B456" s="402"/>
      <c r="C456" s="37"/>
      <c r="D456" s="404" t="s">
        <v>1316</v>
      </c>
      <c r="E456" s="402"/>
      <c r="F456" s="558">
        <f>SUM('Príloha 2024'!F951)</f>
        <v>0</v>
      </c>
      <c r="G456" s="558">
        <f>SUM('Príloha 2024'!G951)</f>
        <v>0</v>
      </c>
      <c r="H456" s="558">
        <f>SUM('Príloha 2024'!H951)</f>
        <v>75.900000000000006</v>
      </c>
      <c r="I456" s="558">
        <f>SUM('Príloha 2024'!I951)</f>
        <v>75.900000000000006</v>
      </c>
      <c r="J456" s="558">
        <f>SUM('Príloha 2024'!J951)</f>
        <v>75.900000000000006</v>
      </c>
      <c r="K456" s="558">
        <f>SUM('Príloha 2024'!K951)</f>
        <v>0</v>
      </c>
      <c r="L456" s="558">
        <f>SUM('Príloha 2024'!L951)</f>
        <v>0</v>
      </c>
      <c r="M456" s="409"/>
    </row>
    <row r="457" spans="1:13" ht="11.25" customHeight="1" x14ac:dyDescent="0.2">
      <c r="A457" s="10"/>
      <c r="B457" s="36"/>
      <c r="C457" s="37"/>
      <c r="D457" s="84" t="s">
        <v>817</v>
      </c>
      <c r="E457" s="36"/>
      <c r="F457" s="558">
        <f>SUM('Príloha 2024'!F952)</f>
        <v>34.4</v>
      </c>
      <c r="G457" s="558">
        <f>SUM('Príloha 2024'!G952)</f>
        <v>0</v>
      </c>
      <c r="H457" s="558">
        <f>SUM('Príloha 2024'!H952)</f>
        <v>71.599999999999994</v>
      </c>
      <c r="I457" s="558">
        <f>SUM('Príloha 2024'!I952)</f>
        <v>95.4</v>
      </c>
      <c r="J457" s="558">
        <f>SUM('Príloha 2024'!J952)</f>
        <v>92.2</v>
      </c>
      <c r="K457" s="558">
        <f>SUM('Príloha 2024'!K952)</f>
        <v>0</v>
      </c>
      <c r="L457" s="558">
        <f>SUM('Príloha 2024'!L952)</f>
        <v>0</v>
      </c>
      <c r="M457" s="429" t="s">
        <v>1338</v>
      </c>
    </row>
    <row r="458" spans="1:13" ht="11.25" customHeight="1" x14ac:dyDescent="0.2">
      <c r="A458" s="10"/>
      <c r="B458" s="402"/>
      <c r="C458" s="37"/>
      <c r="D458" s="404" t="s">
        <v>1215</v>
      </c>
      <c r="E458" s="402"/>
      <c r="F458" s="558">
        <f>SUM('Príloha 2024'!F953)</f>
        <v>32.6</v>
      </c>
      <c r="G458" s="558">
        <f>SUM('Príloha 2024'!G953)</f>
        <v>0</v>
      </c>
      <c r="H458" s="558">
        <f>SUM('Príloha 2024'!H953)</f>
        <v>0</v>
      </c>
      <c r="I458" s="558">
        <f>SUM('Príloha 2024'!I953)</f>
        <v>0</v>
      </c>
      <c r="J458" s="558">
        <f>SUM('Príloha 2024'!J953)</f>
        <v>0</v>
      </c>
      <c r="K458" s="558">
        <f>SUM('Príloha 2024'!K953)</f>
        <v>0</v>
      </c>
      <c r="L458" s="558">
        <f>SUM('Príloha 2024'!L953)</f>
        <v>0</v>
      </c>
      <c r="M458" s="428"/>
    </row>
    <row r="459" spans="1:13" ht="11.25" customHeight="1" x14ac:dyDescent="0.2">
      <c r="A459" s="10"/>
      <c r="B459" s="402"/>
      <c r="C459" s="37"/>
      <c r="D459" s="404" t="s">
        <v>1321</v>
      </c>
      <c r="E459" s="402"/>
      <c r="F459" s="558">
        <f>SUM('Príloha 2024'!F954)</f>
        <v>0</v>
      </c>
      <c r="G459" s="558">
        <f>SUM('Príloha 2024'!G954)</f>
        <v>0</v>
      </c>
      <c r="H459" s="558">
        <f>SUM('Príloha 2024'!H954)</f>
        <v>0</v>
      </c>
      <c r="I459" s="558">
        <f>SUM('Príloha 2024'!I954)</f>
        <v>0</v>
      </c>
      <c r="J459" s="558">
        <f>SUM('Príloha 2024'!J954)</f>
        <v>0</v>
      </c>
      <c r="K459" s="558">
        <f>SUM('Príloha 2024'!K954)</f>
        <v>0</v>
      </c>
      <c r="L459" s="558">
        <f>SUM('Príloha 2024'!L954)</f>
        <v>0</v>
      </c>
      <c r="M459" s="428"/>
    </row>
    <row r="460" spans="1:13" ht="11.25" customHeight="1" x14ac:dyDescent="0.2">
      <c r="A460" s="10"/>
      <c r="B460" s="402"/>
      <c r="C460" s="37"/>
      <c r="D460" s="404" t="s">
        <v>1322</v>
      </c>
      <c r="E460" s="402"/>
      <c r="F460" s="558">
        <f>SUM('Príloha 2024'!F955)</f>
        <v>0</v>
      </c>
      <c r="G460" s="558">
        <f>SUM('Príloha 2024'!G955)</f>
        <v>0</v>
      </c>
      <c r="H460" s="558">
        <f>SUM('Príloha 2024'!H955)</f>
        <v>0</v>
      </c>
      <c r="I460" s="558">
        <f>SUM('Príloha 2024'!I955)</f>
        <v>0</v>
      </c>
      <c r="J460" s="558">
        <f>SUM('Príloha 2024'!H955)</f>
        <v>0</v>
      </c>
      <c r="K460" s="558">
        <f>SUM('Príloha 2024'!K955)</f>
        <v>0</v>
      </c>
      <c r="L460" s="558">
        <f>SUM('Príloha 2024'!L955)</f>
        <v>0</v>
      </c>
      <c r="M460" s="428"/>
    </row>
    <row r="461" spans="1:13" ht="11.25" customHeight="1" x14ac:dyDescent="0.2">
      <c r="A461" s="10"/>
      <c r="B461" s="36"/>
      <c r="C461" s="36">
        <v>700</v>
      </c>
      <c r="D461" s="404" t="s">
        <v>1161</v>
      </c>
      <c r="E461" s="36"/>
      <c r="F461" s="558">
        <f>SUM('Príloha 2024'!F956)</f>
        <v>0</v>
      </c>
      <c r="G461" s="558">
        <f>SUM('Príloha 2024'!G956)</f>
        <v>0</v>
      </c>
      <c r="H461" s="558">
        <f>SUM('Príloha 2024'!H956)</f>
        <v>0</v>
      </c>
      <c r="I461" s="558">
        <f>SUM('Príloha 2024'!I956)</f>
        <v>0</v>
      </c>
      <c r="J461" s="558">
        <f>SUM('Príloha 2024'!H956)</f>
        <v>0</v>
      </c>
      <c r="K461" s="558">
        <f>SUM('Príloha 2024'!K956)</f>
        <v>0</v>
      </c>
      <c r="L461" s="558">
        <f>SUM('Príloha 2024'!L956)</f>
        <v>0</v>
      </c>
      <c r="M461" s="508"/>
    </row>
    <row r="462" spans="1:13" ht="11.25" customHeight="1" x14ac:dyDescent="0.2">
      <c r="A462" s="10"/>
      <c r="B462" s="34"/>
      <c r="C462" s="34"/>
      <c r="D462" s="34" t="s">
        <v>242</v>
      </c>
      <c r="E462" s="35"/>
      <c r="F462" s="359">
        <f>SUM('Príloha 2024'!F957)</f>
        <v>0</v>
      </c>
      <c r="G462" s="359">
        <f>SUM('Príloha 2024'!G957)</f>
        <v>0</v>
      </c>
      <c r="H462" s="359">
        <f>SUM('Príloha 2024'!H957)</f>
        <v>0</v>
      </c>
      <c r="I462" s="359">
        <f>SUM('Príloha 2024'!I957)</f>
        <v>0</v>
      </c>
      <c r="J462" s="359">
        <f>SUM('Príloha 2024'!H957)</f>
        <v>0</v>
      </c>
      <c r="K462" s="359">
        <f>SUM('Príloha 2024'!K957)</f>
        <v>0</v>
      </c>
      <c r="L462" s="359">
        <f>SUM('Príloha 2024'!L957)</f>
        <v>0</v>
      </c>
    </row>
    <row r="463" spans="1:13" s="1" customFormat="1" ht="11.25" customHeight="1" x14ac:dyDescent="0.2">
      <c r="A463" s="8"/>
      <c r="B463" s="36"/>
      <c r="C463" s="37"/>
      <c r="D463" s="37"/>
      <c r="E463" s="37"/>
      <c r="F463" s="545"/>
      <c r="G463" s="545"/>
      <c r="H463" s="37"/>
      <c r="I463" s="37"/>
      <c r="J463" s="37"/>
      <c r="K463" s="37"/>
      <c r="L463" s="37"/>
    </row>
    <row r="464" spans="1:13" ht="11.25" customHeight="1" thickBot="1" x14ac:dyDescent="0.25">
      <c r="A464" s="10"/>
      <c r="B464" s="46"/>
      <c r="C464" s="46"/>
      <c r="D464" s="46" t="s">
        <v>243</v>
      </c>
      <c r="E464" s="47"/>
      <c r="F464" s="546"/>
      <c r="G464" s="546"/>
      <c r="H464" s="47"/>
      <c r="I464" s="47"/>
      <c r="J464" s="47"/>
      <c r="K464" s="47"/>
      <c r="L464" s="47"/>
    </row>
    <row r="465" spans="1:12" s="1" customFormat="1" ht="11.25" customHeight="1" thickBot="1" x14ac:dyDescent="0.25">
      <c r="A465" s="17"/>
      <c r="B465" s="48"/>
      <c r="C465" s="49"/>
      <c r="D465" s="49" t="s">
        <v>244</v>
      </c>
      <c r="E465" s="50"/>
      <c r="F465" s="403">
        <f>SUM('Príloha 2024'!F963)</f>
        <v>7290.4000000000015</v>
      </c>
      <c r="G465" s="403">
        <f>SUM('Príloha 2024'!G963)</f>
        <v>8041.0999999999985</v>
      </c>
      <c r="H465" s="403">
        <f>SUM('Príloha 2024'!H963)</f>
        <v>8363.0999999999985</v>
      </c>
      <c r="I465" s="403">
        <f>SUM('Príloha 2024'!I963)</f>
        <v>8594.7000000000007</v>
      </c>
      <c r="J465" s="403">
        <f>SUM('Príloha 2024'!J963)</f>
        <v>8688.4</v>
      </c>
      <c r="K465" s="403">
        <f>SUM('Príloha 2024'!K963)</f>
        <v>8082.4</v>
      </c>
      <c r="L465" s="403">
        <f>SUM('Príloha 2024'!L963)</f>
        <v>8370.1</v>
      </c>
    </row>
    <row r="466" spans="1:12" ht="11.25" customHeight="1" x14ac:dyDescent="0.2">
      <c r="A466" s="15"/>
      <c r="B466" s="48"/>
      <c r="C466" s="49"/>
      <c r="D466" s="49" t="s">
        <v>245</v>
      </c>
      <c r="E466" s="50"/>
      <c r="F466" s="403">
        <f>SUM('Príloha 2024'!F964)</f>
        <v>3229.4</v>
      </c>
      <c r="G466" s="403">
        <f>SUM('Príloha 2024'!G964)</f>
        <v>3455.8</v>
      </c>
      <c r="H466" s="403">
        <f>SUM('Príloha 2024'!H964)</f>
        <v>3750.1000000000008</v>
      </c>
      <c r="I466" s="403">
        <f>SUM('Príloha 2024'!I964)</f>
        <v>3769.0000000000005</v>
      </c>
      <c r="J466" s="403">
        <f>SUM('Príloha 2024'!J964)</f>
        <v>3558.8000000000011</v>
      </c>
      <c r="K466" s="403">
        <f>SUM('Príloha 2024'!K964)</f>
        <v>3396.3</v>
      </c>
      <c r="L466" s="403">
        <f>SUM('Príloha 2024'!L964)</f>
        <v>3742.8000000000006</v>
      </c>
    </row>
    <row r="467" spans="1:12" ht="11.25" customHeight="1" x14ac:dyDescent="0.2">
      <c r="A467" s="15"/>
      <c r="B467" s="48"/>
      <c r="C467" s="49"/>
      <c r="D467" s="49" t="s">
        <v>246</v>
      </c>
      <c r="E467" s="50"/>
      <c r="F467" s="403">
        <f>SUM('Príloha 2024'!F965)</f>
        <v>4061.0000000000014</v>
      </c>
      <c r="G467" s="403">
        <f>SUM('Príloha 2024'!G965)</f>
        <v>4585.2999999999984</v>
      </c>
      <c r="H467" s="403">
        <f>SUM('Príloha 2024'!H965)</f>
        <v>4612.9999999999982</v>
      </c>
      <c r="I467" s="403">
        <f>SUM('Príloha 2024'!I965)</f>
        <v>4825.7000000000007</v>
      </c>
      <c r="J467" s="403">
        <f>SUM('Príloha 2024'!J965)</f>
        <v>5129.5999999999985</v>
      </c>
      <c r="K467" s="403">
        <f>SUM('Príloha 2024'!K965)</f>
        <v>4686.0999999999995</v>
      </c>
      <c r="L467" s="403">
        <f>SUM('Príloha 2024'!L965)</f>
        <v>4627.2999999999993</v>
      </c>
    </row>
    <row r="468" spans="1:12" ht="11.25" customHeight="1" x14ac:dyDescent="0.2">
      <c r="A468" s="15"/>
      <c r="B468" s="48"/>
      <c r="C468" s="49"/>
      <c r="D468" s="49" t="s">
        <v>247</v>
      </c>
      <c r="E468" s="50"/>
      <c r="F468" s="403">
        <f>SUM('Príloha 2024'!F966)</f>
        <v>485.9</v>
      </c>
      <c r="G468" s="403">
        <f>SUM('Príloha 2024'!G966)</f>
        <v>3305.3</v>
      </c>
      <c r="H468" s="403">
        <f>SUM('Príloha 2024'!H966)</f>
        <v>20</v>
      </c>
      <c r="I468" s="403">
        <f>SUM('Príloha 2024'!I966)</f>
        <v>1186.3</v>
      </c>
      <c r="J468" s="403">
        <f>SUM('Príloha 2024'!J966)</f>
        <v>566.9</v>
      </c>
      <c r="K468" s="403">
        <f>SUM('Príloha 2024'!K966)</f>
        <v>0</v>
      </c>
      <c r="L468" s="403">
        <f>SUM('Príloha 2024'!L966)</f>
        <v>0</v>
      </c>
    </row>
    <row r="469" spans="1:12" ht="11.25" customHeight="1" x14ac:dyDescent="0.2">
      <c r="A469" s="15"/>
      <c r="B469" s="48"/>
      <c r="C469" s="49"/>
      <c r="D469" s="49" t="s">
        <v>1203</v>
      </c>
      <c r="E469" s="403"/>
      <c r="F469" s="403">
        <f>SUM('Príloha 2024'!F967)</f>
        <v>0</v>
      </c>
      <c r="G469" s="403">
        <f>SUM('Príloha 2024'!G967)</f>
        <v>0</v>
      </c>
      <c r="H469" s="403">
        <f>SUM('Príloha 2024'!H967)</f>
        <v>0</v>
      </c>
      <c r="I469" s="403">
        <f>SUM('Príloha 2024'!I967)</f>
        <v>0</v>
      </c>
      <c r="J469" s="403">
        <f>SUM('Príloha 2024'!J967)</f>
        <v>0</v>
      </c>
      <c r="K469" s="403">
        <f>SUM('Príloha 2024'!K967)</f>
        <v>0</v>
      </c>
      <c r="L469" s="403">
        <f>SUM('Príloha 2024'!L967)</f>
        <v>0</v>
      </c>
    </row>
    <row r="470" spans="1:12" ht="11.25" customHeight="1" x14ac:dyDescent="0.2">
      <c r="A470" s="15"/>
      <c r="B470" s="48"/>
      <c r="C470" s="49"/>
      <c r="D470" s="49" t="s">
        <v>248</v>
      </c>
      <c r="E470" s="50"/>
      <c r="F470" s="403">
        <f>SUM('Príloha 2024'!F968)</f>
        <v>875.30000000000007</v>
      </c>
      <c r="G470" s="403">
        <f>SUM('Príloha 2024'!G968)</f>
        <v>3937</v>
      </c>
      <c r="H470" s="403">
        <f>SUM('Príloha 2024'!H968)</f>
        <v>79</v>
      </c>
      <c r="I470" s="403">
        <f>SUM('Príloha 2024'!I968)</f>
        <v>1550.3000000000002</v>
      </c>
      <c r="J470" s="403">
        <f>SUM('Príloha 2024'!J968)</f>
        <v>243.7</v>
      </c>
      <c r="K470" s="403">
        <f>SUM('Príloha 2024'!K968)</f>
        <v>0</v>
      </c>
      <c r="L470" s="403">
        <f>SUM('Príloha 2024'!L968)</f>
        <v>0</v>
      </c>
    </row>
    <row r="471" spans="1:12" ht="11.25" customHeight="1" x14ac:dyDescent="0.2">
      <c r="A471" s="15"/>
      <c r="B471" s="48"/>
      <c r="C471" s="49"/>
      <c r="D471" s="49" t="s">
        <v>1204</v>
      </c>
      <c r="E471" s="403"/>
      <c r="F471" s="403">
        <f>SUM('Príloha 2024'!F969)</f>
        <v>0</v>
      </c>
      <c r="G471" s="403">
        <f>SUM('Príloha 2024'!G969)</f>
        <v>0</v>
      </c>
      <c r="H471" s="403">
        <f>SUM('Príloha 2024'!H969)</f>
        <v>0</v>
      </c>
      <c r="I471" s="403">
        <f>SUM('Príloha 2024'!I969)</f>
        <v>0</v>
      </c>
      <c r="J471" s="403">
        <f>SUM('Príloha 2024'!J969)</f>
        <v>6.8</v>
      </c>
      <c r="K471" s="403">
        <f>SUM('Príloha 2024'!K969)</f>
        <v>0</v>
      </c>
      <c r="L471" s="403">
        <f>SUM('Príloha 2024'!L969)</f>
        <v>0</v>
      </c>
    </row>
    <row r="472" spans="1:12" ht="11.25" customHeight="1" x14ac:dyDescent="0.2">
      <c r="A472" s="15"/>
      <c r="B472" s="48"/>
      <c r="C472" s="49"/>
      <c r="D472" s="49" t="s">
        <v>249</v>
      </c>
      <c r="E472" s="50"/>
      <c r="F472" s="403">
        <f>SUM('Príloha 2024'!F970)</f>
        <v>-389.40000000000009</v>
      </c>
      <c r="G472" s="403">
        <f>SUM('Príloha 2024'!G970)</f>
        <v>-631.69999999999982</v>
      </c>
      <c r="H472" s="403">
        <f>SUM('Príloha 2024'!H970)</f>
        <v>-59</v>
      </c>
      <c r="I472" s="403">
        <f>SUM('Príloha 2024'!I970)</f>
        <v>-364.00000000000023</v>
      </c>
      <c r="J472" s="403">
        <f>SUM('Príloha 2024'!J970)</f>
        <v>316.39999999999998</v>
      </c>
      <c r="K472" s="403">
        <f>SUM('Príloha 2024'!K970)</f>
        <v>0</v>
      </c>
      <c r="L472" s="403">
        <f>SUM('Príloha 2024'!L970)</f>
        <v>0</v>
      </c>
    </row>
    <row r="473" spans="1:12" ht="11.25" customHeight="1" x14ac:dyDescent="0.2">
      <c r="A473" s="15"/>
      <c r="B473" s="48"/>
      <c r="C473" s="49"/>
      <c r="D473" s="49" t="s">
        <v>1033</v>
      </c>
      <c r="E473" s="403"/>
      <c r="F473" s="403">
        <f>SUM('Príloha 2024'!F971)</f>
        <v>279.7</v>
      </c>
      <c r="G473" s="403">
        <f>SUM('Príloha 2024'!G971)</f>
        <v>209.8</v>
      </c>
      <c r="H473" s="403">
        <f>SUM('Príloha 2024'!H971)</f>
        <v>198.6</v>
      </c>
      <c r="I473" s="403">
        <f>SUM('Príloha 2024'!I971)</f>
        <v>179.4</v>
      </c>
      <c r="J473" s="403">
        <f>SUM('Príloha 2024'!J971)</f>
        <v>218.2</v>
      </c>
      <c r="K473" s="403">
        <f>SUM('Príloha 2024'!K971)</f>
        <v>194.1</v>
      </c>
      <c r="L473" s="403">
        <f>SUM('Príloha 2024'!L971)</f>
        <v>194.1</v>
      </c>
    </row>
    <row r="474" spans="1:12" ht="11.25" customHeight="1" x14ac:dyDescent="0.2">
      <c r="A474" s="15"/>
      <c r="B474" s="48"/>
      <c r="C474" s="49"/>
      <c r="D474" s="49" t="s">
        <v>253</v>
      </c>
      <c r="E474" s="50"/>
      <c r="F474" s="403">
        <f>SUM('Príloha 2024'!F972)</f>
        <v>4160.384</v>
      </c>
      <c r="G474" s="403">
        <f>SUM('Príloha 2024'!G972)</f>
        <v>4302.2999999999993</v>
      </c>
      <c r="H474" s="403">
        <f>SUM('Príloha 2024'!H972)</f>
        <v>4607.0999999999995</v>
      </c>
      <c r="I474" s="403">
        <f>SUM('Príloha 2024'!I972)</f>
        <v>4706.7</v>
      </c>
      <c r="J474" s="403">
        <f>SUM('Príloha 2024'!J972)</f>
        <v>4985.2999999999993</v>
      </c>
      <c r="K474" s="403">
        <f>SUM('Príloha 2024'!K972)</f>
        <v>4678.3999999999996</v>
      </c>
      <c r="L474" s="403">
        <f>SUM('Príloha 2024'!L972)</f>
        <v>4690</v>
      </c>
    </row>
    <row r="475" spans="1:12" s="409" customFormat="1" ht="11.25" customHeight="1" x14ac:dyDescent="0.2">
      <c r="A475" s="562"/>
      <c r="B475" s="353"/>
      <c r="C475" s="353"/>
      <c r="D475" s="353" t="s">
        <v>1275</v>
      </c>
      <c r="E475" s="147"/>
      <c r="F475" s="403">
        <f>SUM('Príloha 2024'!F973)</f>
        <v>180.31600000000071</v>
      </c>
      <c r="G475" s="403">
        <f>SUM('Príloha 2024'!G973)</f>
        <v>492.79999999999836</v>
      </c>
      <c r="H475" s="403">
        <f>SUM('Príloha 2024'!H973)</f>
        <v>204.49999999999909</v>
      </c>
      <c r="I475" s="403">
        <f>SUM('Príloha 2024'!I973)</f>
        <v>298.40000000000055</v>
      </c>
      <c r="J475" s="403">
        <f>SUM('Príloha 2024'!J973)</f>
        <v>362.5</v>
      </c>
      <c r="K475" s="403">
        <f>SUM('Príloha 2024'!K973)</f>
        <v>201.80000000000018</v>
      </c>
      <c r="L475" s="403">
        <f>SUM('Príloha 2024'!L973)</f>
        <v>131.39999999999964</v>
      </c>
    </row>
    <row r="476" spans="1:12" s="354" customFormat="1" ht="11.25" customHeight="1" x14ac:dyDescent="0.2">
      <c r="A476" s="352"/>
      <c r="B476" s="353"/>
      <c r="C476" s="353"/>
      <c r="D476" s="353" t="s">
        <v>739</v>
      </c>
      <c r="E476" s="147"/>
      <c r="F476" s="403">
        <f>SUM('Príloha 2024'!F974)</f>
        <v>-209.08399999999892</v>
      </c>
      <c r="G476" s="403">
        <f>SUM('Príloha 2024'!G974)</f>
        <v>-138.90000000000055</v>
      </c>
      <c r="H476" s="403">
        <f>SUM('Príloha 2024'!H974)</f>
        <v>145.49999999999909</v>
      </c>
      <c r="I476" s="403">
        <f>SUM('Príloha 2024'!I974)</f>
        <v>-65.599999999999454</v>
      </c>
      <c r="J476" s="403">
        <f>SUM('Príloha 2024'!J974)</f>
        <v>678.89999999999873</v>
      </c>
      <c r="K476" s="403">
        <f>SUM('Príloha 2024'!K974)</f>
        <v>201.80000000000018</v>
      </c>
      <c r="L476" s="403">
        <f>SUM('Príloha 2024'!L974)</f>
        <v>131.39999999999964</v>
      </c>
    </row>
    <row r="477" spans="1:12" ht="11.25" customHeight="1" x14ac:dyDescent="0.2">
      <c r="A477" s="15"/>
      <c r="B477" s="48"/>
      <c r="C477" s="49"/>
      <c r="D477" s="49" t="s">
        <v>269</v>
      </c>
      <c r="E477" s="50"/>
      <c r="F477" s="403">
        <f>SUM('Príloha 2024'!F975)</f>
        <v>0</v>
      </c>
      <c r="G477" s="403">
        <f>SUM('Príloha 2024'!G975)</f>
        <v>0</v>
      </c>
      <c r="H477" s="403">
        <f>SUM('Príloha 2024'!H975)</f>
        <v>0</v>
      </c>
      <c r="I477" s="403">
        <f>SUM('Príloha 2024'!I975)</f>
        <v>0</v>
      </c>
      <c r="J477" s="403">
        <f>SUM('Príloha 2024'!J975)</f>
        <v>0</v>
      </c>
      <c r="K477" s="403">
        <f>SUM('Príloha 2024'!K975)</f>
        <v>0</v>
      </c>
      <c r="L477" s="403">
        <f>SUM('Príloha 2024'!L975)</f>
        <v>0</v>
      </c>
    </row>
    <row r="478" spans="1:12" ht="11.25" customHeight="1" x14ac:dyDescent="0.2">
      <c r="A478" s="15"/>
      <c r="B478" s="51"/>
      <c r="C478" s="52"/>
      <c r="D478" s="52" t="s">
        <v>242</v>
      </c>
      <c r="E478" s="50"/>
      <c r="F478" s="403">
        <f>SUM('Príloha 2024'!F976)</f>
        <v>0</v>
      </c>
      <c r="G478" s="403">
        <f>SUM('Príloha 2024'!G976)</f>
        <v>0</v>
      </c>
      <c r="H478" s="403">
        <f>SUM('Príloha 2024'!H976)</f>
        <v>0</v>
      </c>
      <c r="I478" s="403">
        <f>SUM('Príloha 2024'!I976)</f>
        <v>0</v>
      </c>
      <c r="J478" s="403">
        <f>SUM('Príloha 2024'!J976)</f>
        <v>0</v>
      </c>
      <c r="K478" s="403">
        <f>SUM('Príloha 2024'!K976)</f>
        <v>0</v>
      </c>
      <c r="L478" s="403">
        <f>SUM('Príloha 2024'!L976)</f>
        <v>0</v>
      </c>
    </row>
    <row r="479" spans="1:12" ht="11.25" customHeight="1" x14ac:dyDescent="0.2">
      <c r="A479" s="15"/>
      <c r="B479" s="48"/>
      <c r="C479" s="49"/>
      <c r="D479" s="49" t="s">
        <v>250</v>
      </c>
      <c r="E479" s="50"/>
      <c r="F479" s="403">
        <f>SUM('Príloha 2024'!F977)</f>
        <v>736.40000000000009</v>
      </c>
      <c r="G479" s="403">
        <f>SUM('Príloha 2024'!G977)</f>
        <v>346.6</v>
      </c>
      <c r="H479" s="403">
        <f>SUM('Príloha 2024'!H977)</f>
        <v>68.599999999999994</v>
      </c>
      <c r="I479" s="403">
        <f>SUM('Príloha 2024'!I977)</f>
        <v>308.39999999999998</v>
      </c>
      <c r="J479" s="403">
        <f>SUM('Príloha 2024'!J977)</f>
        <v>1000.8</v>
      </c>
      <c r="K479" s="403">
        <f>SUM('Príloha 2024'!K977)</f>
        <v>68.599999999999994</v>
      </c>
      <c r="L479" s="403">
        <f>SUM('Príloha 2024'!L977)</f>
        <v>68.599999999999994</v>
      </c>
    </row>
    <row r="480" spans="1:12" ht="11.25" customHeight="1" x14ac:dyDescent="0.2">
      <c r="A480" s="15"/>
      <c r="B480" s="48"/>
      <c r="C480" s="49"/>
      <c r="D480" s="49" t="s">
        <v>251</v>
      </c>
      <c r="E480" s="50"/>
      <c r="F480" s="403">
        <f>SUM('Príloha 2024'!F978)</f>
        <v>88.7</v>
      </c>
      <c r="G480" s="403">
        <f>SUM('Príloha 2024'!G978)</f>
        <v>0</v>
      </c>
      <c r="H480" s="403">
        <f>SUM('Príloha 2024'!H979)</f>
        <v>214.1</v>
      </c>
      <c r="I480" s="403">
        <f>SUM('Príloha 2024'!I979)</f>
        <v>242.8</v>
      </c>
      <c r="J480" s="403">
        <f>SUM('Príloha 2024'!J979)</f>
        <v>1679.7</v>
      </c>
      <c r="K480" s="403">
        <f>SUM('Príloha 2024'!K979)</f>
        <v>270.39999999999998</v>
      </c>
      <c r="L480" s="403">
        <f>SUM('Príloha 2024'!L979)</f>
        <v>200</v>
      </c>
    </row>
    <row r="481" spans="1:12" ht="11.25" customHeight="1" x14ac:dyDescent="0.2">
      <c r="A481" s="15"/>
      <c r="B481" s="48"/>
      <c r="C481" s="49"/>
      <c r="D481" s="49" t="s">
        <v>716</v>
      </c>
      <c r="E481" s="50"/>
      <c r="F481" s="403">
        <f>SUM('Príloha 2024'!F979)</f>
        <v>305.5</v>
      </c>
      <c r="G481" s="403">
        <f>SUM('Príloha 2024'!G979)</f>
        <v>207.70000000000002</v>
      </c>
      <c r="H481" s="403">
        <f>SUM('Príloha 2024'!H980)</f>
        <v>-145.5</v>
      </c>
      <c r="I481" s="403">
        <f>SUM('Príloha 2024'!I980)</f>
        <v>65.599999999999966</v>
      </c>
      <c r="J481" s="403">
        <f>SUM('Príloha 2024'!J980)</f>
        <v>-678.90000000000009</v>
      </c>
      <c r="K481" s="403">
        <f>SUM('Príloha 2024'!K980)</f>
        <v>-201.79999999999998</v>
      </c>
      <c r="L481" s="403">
        <f>SUM('Príloha 2024'!L980)</f>
        <v>-131.4</v>
      </c>
    </row>
    <row r="482" spans="1:12" x14ac:dyDescent="0.2">
      <c r="F482" s="547"/>
      <c r="G482" s="547"/>
    </row>
    <row r="483" spans="1:12" x14ac:dyDescent="0.2">
      <c r="F483" s="547"/>
      <c r="G483" s="547"/>
    </row>
    <row r="484" spans="1:12" x14ac:dyDescent="0.2">
      <c r="E484" s="374" t="s">
        <v>855</v>
      </c>
      <c r="F484" s="559">
        <f>SUM('Príloha 2024'!F983)</f>
        <v>8881.1000000000022</v>
      </c>
      <c r="G484" s="559">
        <f>SUM('Príloha 2024'!G983)</f>
        <v>11902.799999999997</v>
      </c>
      <c r="H484" s="559">
        <f>SUM('Príloha 2024'!H983)</f>
        <v>8650.2999999999993</v>
      </c>
      <c r="I484" s="559">
        <f>SUM('Príloha 2024'!I983)</f>
        <v>10268.799999999999</v>
      </c>
      <c r="J484" s="559">
        <f>SUM('Príloha 2024'!J983)</f>
        <v>10474.299999999999</v>
      </c>
      <c r="K484" s="559">
        <f>SUM('Príloha 2024'!K983)</f>
        <v>8345.1</v>
      </c>
      <c r="L484" s="559">
        <f>SUM('Príloha 2024'!L983)</f>
        <v>8632.8000000000011</v>
      </c>
    </row>
    <row r="485" spans="1:12" x14ac:dyDescent="0.2">
      <c r="E485" s="374" t="s">
        <v>856</v>
      </c>
      <c r="F485" s="559">
        <f>SUM('Príloha 2024'!F984)</f>
        <v>8570.5839999999989</v>
      </c>
      <c r="G485" s="559">
        <f>SUM('Príloha 2024'!G984)</f>
        <v>11902.8</v>
      </c>
      <c r="H485" s="559">
        <f>SUM('Príloha 2024'!H984)</f>
        <v>8650.2999999999993</v>
      </c>
      <c r="I485" s="559">
        <f>SUM('Príloha 2024'!I984)</f>
        <v>10268.800000000001</v>
      </c>
      <c r="J485" s="559">
        <f>SUM('Príloha 2024'!J984)</f>
        <v>10474.299999999999</v>
      </c>
      <c r="K485" s="559">
        <f>SUM('Príloha 2024'!K984)</f>
        <v>8345.1</v>
      </c>
      <c r="L485" s="559">
        <f>SUM('Príloha 2024'!L984)</f>
        <v>8632.8000000000011</v>
      </c>
    </row>
    <row r="486" spans="1:12" ht="12.75" x14ac:dyDescent="0.2">
      <c r="D486" s="53"/>
      <c r="E486" s="374" t="s">
        <v>626</v>
      </c>
      <c r="F486" s="559">
        <f>SUM('Príloha 2024'!F985)</f>
        <v>310.51600000000326</v>
      </c>
      <c r="G486" s="559">
        <f>SUM('Príloha 2024'!G985)</f>
        <v>0</v>
      </c>
      <c r="H486" s="559">
        <f>SUM('Príloha 2024'!H985)</f>
        <v>0</v>
      </c>
      <c r="I486" s="559">
        <f>SUM('Príloha 2024'!I985)</f>
        <v>0</v>
      </c>
      <c r="J486" s="559">
        <f>SUM('Príloha 2024'!J985)</f>
        <v>0</v>
      </c>
      <c r="K486" s="559">
        <f>SUM('Príloha 2024'!K985)</f>
        <v>0</v>
      </c>
      <c r="L486" s="559">
        <f>SUM('Príloha 2024'!L985)</f>
        <v>0</v>
      </c>
    </row>
    <row r="487" spans="1:12" ht="12.75" customHeight="1" x14ac:dyDescent="0.2"/>
    <row r="488" spans="1:12" ht="12.75" customHeight="1" x14ac:dyDescent="0.2"/>
    <row r="490" spans="1:12" x14ac:dyDescent="0.2">
      <c r="F490" s="4"/>
      <c r="G490" s="4"/>
      <c r="H490" s="4"/>
      <c r="I490" s="4"/>
      <c r="J490" s="4"/>
      <c r="K490" s="4"/>
      <c r="L490" s="4"/>
    </row>
    <row r="491" spans="1:12" ht="15" customHeight="1" x14ac:dyDescent="0.2">
      <c r="F491" s="4"/>
      <c r="G491" s="4"/>
      <c r="H491" s="4"/>
      <c r="I491" s="4"/>
      <c r="J491" s="4"/>
      <c r="K491" s="4"/>
      <c r="L491" s="4"/>
    </row>
    <row r="492" spans="1:12" ht="13.5" customHeight="1" x14ac:dyDescent="0.2"/>
  </sheetData>
  <mergeCells count="8">
    <mergeCell ref="B354:C354"/>
    <mergeCell ref="B382:C382"/>
    <mergeCell ref="B387:C387"/>
    <mergeCell ref="B3:D3"/>
    <mergeCell ref="B135:C135"/>
    <mergeCell ref="B137:C137"/>
    <mergeCell ref="B157:C157"/>
    <mergeCell ref="B349:C349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25"/>
  <sheetViews>
    <sheetView zoomScale="130" zoomScaleNormal="130" workbookViewId="0">
      <pane ySplit="3" topLeftCell="A970" activePane="bottomLeft" state="frozen"/>
      <selection pane="bottomLeft" activeCell="B1" sqref="B1"/>
    </sheetView>
  </sheetViews>
  <sheetFormatPr defaultRowHeight="12.75" x14ac:dyDescent="0.2"/>
  <cols>
    <col min="1" max="1" width="0.140625" style="234" customWidth="1"/>
    <col min="2" max="2" width="4.140625" style="232" customWidth="1"/>
    <col min="3" max="3" width="8.42578125" style="209" customWidth="1"/>
    <col min="4" max="4" width="25.5703125" style="233" customWidth="1"/>
    <col min="5" max="5" width="5.7109375" style="206" customWidth="1"/>
    <col min="6" max="6" width="7" style="541" customWidth="1"/>
    <col min="7" max="7" width="7" style="242" customWidth="1"/>
    <col min="8" max="8" width="7.5703125" style="242" customWidth="1"/>
    <col min="9" max="9" width="6.7109375" style="242" customWidth="1"/>
    <col min="10" max="10" width="6.42578125" style="242" customWidth="1"/>
    <col min="11" max="12" width="6" style="242" customWidth="1"/>
    <col min="13" max="13" width="7.5703125" customWidth="1"/>
    <col min="14" max="16384" width="9.140625" style="206"/>
  </cols>
  <sheetData>
    <row r="1" spans="1:13" ht="24" customHeight="1" x14ac:dyDescent="0.2">
      <c r="A1" s="204"/>
      <c r="B1" s="243" t="s">
        <v>1374</v>
      </c>
      <c r="C1" s="244"/>
      <c r="D1" s="244"/>
      <c r="E1" s="205"/>
    </row>
    <row r="2" spans="1:13" ht="23.25" customHeight="1" x14ac:dyDescent="0.2">
      <c r="A2" s="207"/>
      <c r="B2" s="208"/>
      <c r="D2" s="210"/>
      <c r="E2" s="245"/>
    </row>
    <row r="3" spans="1:13" ht="42.75" customHeight="1" x14ac:dyDescent="0.2">
      <c r="A3" s="207"/>
      <c r="B3" s="211"/>
      <c r="C3" s="212"/>
      <c r="D3" s="213"/>
      <c r="E3" s="247" t="s">
        <v>686</v>
      </c>
      <c r="F3" s="565" t="s">
        <v>1279</v>
      </c>
      <c r="G3" s="565" t="s">
        <v>1280</v>
      </c>
      <c r="H3" s="565" t="s">
        <v>1332</v>
      </c>
      <c r="I3" s="565" t="s">
        <v>1334</v>
      </c>
      <c r="J3" s="565" t="s">
        <v>1333</v>
      </c>
      <c r="K3" s="565" t="s">
        <v>1330</v>
      </c>
      <c r="L3" s="565" t="s">
        <v>1331</v>
      </c>
    </row>
    <row r="4" spans="1:13" ht="15.75" x14ac:dyDescent="0.25">
      <c r="A4" s="204"/>
      <c r="B4" s="215" t="s">
        <v>331</v>
      </c>
      <c r="C4" s="216"/>
      <c r="D4" s="217" t="s">
        <v>442</v>
      </c>
      <c r="E4" s="218"/>
      <c r="F4" s="214"/>
      <c r="G4" s="214"/>
      <c r="H4" s="214"/>
      <c r="I4" s="214"/>
      <c r="J4" s="214"/>
      <c r="K4" s="214"/>
      <c r="L4" s="214"/>
    </row>
    <row r="5" spans="1:13" x14ac:dyDescent="0.2">
      <c r="A5" s="204"/>
      <c r="B5" s="211"/>
      <c r="C5" s="219"/>
      <c r="D5" s="275" t="s">
        <v>329</v>
      </c>
      <c r="E5" s="335"/>
      <c r="F5" s="335">
        <f t="shared" ref="F5:L5" si="0">SUM(F6+F30+F84)</f>
        <v>7290.4000000000015</v>
      </c>
      <c r="G5" s="335">
        <f t="shared" si="0"/>
        <v>8041.0999999999985</v>
      </c>
      <c r="H5" s="335">
        <f t="shared" si="0"/>
        <v>8363.0999999999985</v>
      </c>
      <c r="I5" s="335">
        <f t="shared" si="0"/>
        <v>8594.7000000000007</v>
      </c>
      <c r="J5" s="335">
        <f t="shared" ref="J5" si="1">SUM(J6+J30+J84)</f>
        <v>8688.4</v>
      </c>
      <c r="K5" s="335">
        <f t="shared" si="0"/>
        <v>8082.4</v>
      </c>
      <c r="L5" s="335">
        <f t="shared" si="0"/>
        <v>8370.1</v>
      </c>
      <c r="M5" s="432"/>
    </row>
    <row r="6" spans="1:13" x14ac:dyDescent="0.2">
      <c r="A6" s="204"/>
      <c r="B6" s="211"/>
      <c r="C6" s="219"/>
      <c r="D6" s="275" t="s">
        <v>1</v>
      </c>
      <c r="E6" s="335"/>
      <c r="F6" s="335">
        <f t="shared" ref="F6" si="2">SUM(F8+F10+F18+F28)</f>
        <v>3888.7999999999997</v>
      </c>
      <c r="G6" s="335">
        <f>SUM(G8+G10+G18+G28)</f>
        <v>4699.5999999999995</v>
      </c>
      <c r="H6" s="335">
        <f>SUM(H8+H10+H18+H28)</f>
        <v>4437.7</v>
      </c>
      <c r="I6" s="335">
        <f>SUM(I8+I10+I18+I28)</f>
        <v>4507.7</v>
      </c>
      <c r="J6" s="335">
        <f>SUM(J8+J10+J18+J28)</f>
        <v>4175.7</v>
      </c>
      <c r="K6" s="335">
        <f t="shared" ref="K6:L6" si="3">SUM(K8+K10+K18+K28)</f>
        <v>4541</v>
      </c>
      <c r="L6" s="335">
        <f t="shared" si="3"/>
        <v>4921.8</v>
      </c>
      <c r="M6" s="432"/>
    </row>
    <row r="7" spans="1:13" x14ac:dyDescent="0.2">
      <c r="A7" s="207"/>
      <c r="B7" s="211"/>
      <c r="C7" s="212"/>
      <c r="D7" s="213"/>
      <c r="E7" s="222"/>
      <c r="F7" s="538"/>
      <c r="G7" s="538"/>
      <c r="H7" s="538"/>
      <c r="I7" s="538"/>
      <c r="J7" s="538"/>
      <c r="K7" s="538"/>
      <c r="L7" s="538"/>
      <c r="M7" s="432"/>
    </row>
    <row r="8" spans="1:13" x14ac:dyDescent="0.2">
      <c r="A8" s="204"/>
      <c r="B8" s="211">
        <v>110</v>
      </c>
      <c r="C8" s="219"/>
      <c r="D8" s="275" t="s">
        <v>2</v>
      </c>
      <c r="E8" s="276"/>
      <c r="F8" s="277">
        <f t="shared" ref="F8" si="4">SUM(F9)</f>
        <v>3459.7</v>
      </c>
      <c r="G8" s="277">
        <f>SUM(G9)</f>
        <v>3680</v>
      </c>
      <c r="H8" s="277">
        <f>SUM(H9)</f>
        <v>3850</v>
      </c>
      <c r="I8" s="277">
        <f>SUM(I9)</f>
        <v>3920</v>
      </c>
      <c r="J8" s="277">
        <f>SUM(J9)</f>
        <v>3610</v>
      </c>
      <c r="K8" s="277">
        <f t="shared" ref="K8:L8" si="5">SUM(K9)</f>
        <v>3850.3</v>
      </c>
      <c r="L8" s="277">
        <f t="shared" si="5"/>
        <v>4208.1000000000004</v>
      </c>
      <c r="M8" s="432"/>
    </row>
    <row r="9" spans="1:13" x14ac:dyDescent="0.2">
      <c r="A9" s="207"/>
      <c r="B9" s="211">
        <v>111</v>
      </c>
      <c r="C9" s="212">
        <v>111003</v>
      </c>
      <c r="D9" s="213" t="s">
        <v>320</v>
      </c>
      <c r="E9" s="222"/>
      <c r="F9" s="538">
        <v>3459.7</v>
      </c>
      <c r="G9" s="538">
        <v>3680</v>
      </c>
      <c r="H9" s="538">
        <v>3850</v>
      </c>
      <c r="I9" s="538">
        <v>3920</v>
      </c>
      <c r="J9" s="578">
        <v>3610</v>
      </c>
      <c r="K9" s="538">
        <v>3850.3</v>
      </c>
      <c r="L9" s="538">
        <v>4208.1000000000004</v>
      </c>
      <c r="M9" s="443" t="s">
        <v>1338</v>
      </c>
    </row>
    <row r="10" spans="1:13" x14ac:dyDescent="0.2">
      <c r="A10" s="204"/>
      <c r="B10" s="211">
        <v>120</v>
      </c>
      <c r="C10" s="219"/>
      <c r="D10" s="275" t="s">
        <v>3</v>
      </c>
      <c r="E10" s="276"/>
      <c r="F10" s="276">
        <f t="shared" ref="F10" si="6">SUM(F11:F17)</f>
        <v>192.40000000000003</v>
      </c>
      <c r="G10" s="276">
        <f t="shared" ref="G10" si="7">SUM(G11:G17)</f>
        <v>718.9</v>
      </c>
      <c r="H10" s="276">
        <f t="shared" ref="H10:I10" si="8">SUM(H11:H17)</f>
        <v>269.5</v>
      </c>
      <c r="I10" s="276">
        <f t="shared" si="8"/>
        <v>269.5</v>
      </c>
      <c r="J10" s="276">
        <f t="shared" ref="J10" si="9">SUM(J11:J17)</f>
        <v>247.5</v>
      </c>
      <c r="K10" s="276">
        <f t="shared" ref="K10:L10" si="10">SUM(K11:K17)</f>
        <v>287.5</v>
      </c>
      <c r="L10" s="276">
        <f t="shared" si="10"/>
        <v>310.5</v>
      </c>
      <c r="M10" s="432"/>
    </row>
    <row r="11" spans="1:13" x14ac:dyDescent="0.2">
      <c r="A11" s="204"/>
      <c r="B11" s="211"/>
      <c r="C11" s="212">
        <v>121001</v>
      </c>
      <c r="D11" s="213" t="s">
        <v>375</v>
      </c>
      <c r="E11" s="222"/>
      <c r="F11" s="537">
        <v>17.899999999999999</v>
      </c>
      <c r="G11" s="537">
        <v>24</v>
      </c>
      <c r="H11" s="537">
        <v>26</v>
      </c>
      <c r="I11" s="537">
        <v>26</v>
      </c>
      <c r="J11" s="537">
        <v>26</v>
      </c>
      <c r="K11" s="537">
        <v>26</v>
      </c>
      <c r="L11" s="537">
        <v>26</v>
      </c>
      <c r="M11" s="432"/>
    </row>
    <row r="12" spans="1:13" x14ac:dyDescent="0.2">
      <c r="A12" s="204"/>
      <c r="B12" s="211"/>
      <c r="C12" s="212">
        <v>121001</v>
      </c>
      <c r="D12" s="213" t="s">
        <v>376</v>
      </c>
      <c r="E12" s="222"/>
      <c r="F12" s="537">
        <v>31.7</v>
      </c>
      <c r="G12" s="537">
        <v>36</v>
      </c>
      <c r="H12" s="537">
        <v>44</v>
      </c>
      <c r="I12" s="537">
        <v>44</v>
      </c>
      <c r="J12" s="577">
        <v>34</v>
      </c>
      <c r="K12" s="537">
        <v>44</v>
      </c>
      <c r="L12" s="537">
        <v>44</v>
      </c>
      <c r="M12" s="443" t="s">
        <v>1338</v>
      </c>
    </row>
    <row r="13" spans="1:13" x14ac:dyDescent="0.2">
      <c r="A13" s="204"/>
      <c r="B13" s="211"/>
      <c r="C13" s="212">
        <v>121002</v>
      </c>
      <c r="D13" s="213" t="s">
        <v>377</v>
      </c>
      <c r="E13" s="222"/>
      <c r="F13" s="537">
        <v>50.3</v>
      </c>
      <c r="G13" s="537">
        <v>67</v>
      </c>
      <c r="H13" s="537">
        <v>80</v>
      </c>
      <c r="I13" s="537">
        <v>80</v>
      </c>
      <c r="J13" s="577">
        <v>68</v>
      </c>
      <c r="K13" s="537">
        <v>88</v>
      </c>
      <c r="L13" s="537">
        <v>100</v>
      </c>
      <c r="M13" s="443" t="s">
        <v>1338</v>
      </c>
    </row>
    <row r="14" spans="1:13" x14ac:dyDescent="0.2">
      <c r="A14" s="207"/>
      <c r="B14" s="211"/>
      <c r="C14" s="212">
        <v>121002</v>
      </c>
      <c r="D14" s="213" t="s">
        <v>378</v>
      </c>
      <c r="E14" s="222"/>
      <c r="F14" s="537">
        <v>81.400000000000006</v>
      </c>
      <c r="G14" s="537">
        <v>104</v>
      </c>
      <c r="H14" s="537">
        <v>100</v>
      </c>
      <c r="I14" s="537">
        <v>100</v>
      </c>
      <c r="J14" s="537">
        <v>100</v>
      </c>
      <c r="K14" s="537">
        <v>110</v>
      </c>
      <c r="L14" s="537">
        <v>121</v>
      </c>
      <c r="M14" s="350"/>
    </row>
    <row r="15" spans="1:13" x14ac:dyDescent="0.2">
      <c r="A15" s="207"/>
      <c r="B15" s="211"/>
      <c r="C15" s="212">
        <v>121003</v>
      </c>
      <c r="D15" s="213" t="s">
        <v>379</v>
      </c>
      <c r="E15" s="222"/>
      <c r="F15" s="537">
        <v>9.8000000000000007</v>
      </c>
      <c r="G15" s="537">
        <v>14</v>
      </c>
      <c r="H15" s="537">
        <v>17</v>
      </c>
      <c r="I15" s="537">
        <v>17</v>
      </c>
      <c r="J15" s="537">
        <v>17</v>
      </c>
      <c r="K15" s="537">
        <v>17</v>
      </c>
      <c r="L15" s="537">
        <v>17</v>
      </c>
      <c r="M15" s="432"/>
    </row>
    <row r="16" spans="1:13" x14ac:dyDescent="0.2">
      <c r="A16" s="207"/>
      <c r="B16" s="211"/>
      <c r="C16" s="212">
        <v>121003</v>
      </c>
      <c r="D16" s="213" t="s">
        <v>380</v>
      </c>
      <c r="E16" s="222"/>
      <c r="F16" s="537">
        <v>1.3</v>
      </c>
      <c r="G16" s="537">
        <v>2.5</v>
      </c>
      <c r="H16" s="537">
        <v>2.5</v>
      </c>
      <c r="I16" s="537">
        <v>2.5</v>
      </c>
      <c r="J16" s="537">
        <v>2.5</v>
      </c>
      <c r="K16" s="537">
        <v>2.5</v>
      </c>
      <c r="L16" s="537">
        <v>2.5</v>
      </c>
      <c r="M16" s="432"/>
    </row>
    <row r="17" spans="1:13" x14ac:dyDescent="0.2">
      <c r="A17" s="207"/>
      <c r="B17" s="211"/>
      <c r="C17" s="212">
        <v>121003</v>
      </c>
      <c r="D17" s="213" t="s">
        <v>388</v>
      </c>
      <c r="E17" s="222"/>
      <c r="F17" s="537">
        <v>0</v>
      </c>
      <c r="G17" s="537">
        <v>471.4</v>
      </c>
      <c r="H17" s="537">
        <v>0</v>
      </c>
      <c r="I17" s="537">
        <v>0</v>
      </c>
      <c r="J17" s="537">
        <v>0</v>
      </c>
      <c r="K17" s="537">
        <v>0</v>
      </c>
      <c r="L17" s="537">
        <v>0</v>
      </c>
      <c r="M17" s="432"/>
    </row>
    <row r="18" spans="1:13" x14ac:dyDescent="0.2">
      <c r="A18" s="204"/>
      <c r="B18" s="211">
        <v>130</v>
      </c>
      <c r="C18" s="219"/>
      <c r="D18" s="275" t="s">
        <v>4</v>
      </c>
      <c r="E18" s="276"/>
      <c r="F18" s="276">
        <f t="shared" ref="F18" si="11">SUM(F19)</f>
        <v>235.60000000000002</v>
      </c>
      <c r="G18" s="276">
        <f>SUM(G19)</f>
        <v>299.7</v>
      </c>
      <c r="H18" s="276">
        <f>SUM(H19)</f>
        <v>316.2</v>
      </c>
      <c r="I18" s="276">
        <f>SUM(I19)</f>
        <v>316.2</v>
      </c>
      <c r="J18" s="276">
        <f>SUM(J19)</f>
        <v>316.2</v>
      </c>
      <c r="K18" s="276">
        <f t="shared" ref="K18:L18" si="12">SUM(K19)</f>
        <v>401.2</v>
      </c>
      <c r="L18" s="276">
        <f t="shared" si="12"/>
        <v>401.2</v>
      </c>
      <c r="M18" s="432"/>
    </row>
    <row r="19" spans="1:13" x14ac:dyDescent="0.2">
      <c r="A19" s="207"/>
      <c r="B19" s="211">
        <v>133</v>
      </c>
      <c r="C19" s="212"/>
      <c r="D19" s="275" t="s">
        <v>321</v>
      </c>
      <c r="E19" s="276"/>
      <c r="F19" s="276">
        <f t="shared" ref="F19:G19" si="13">SUM(F20:F27)</f>
        <v>235.60000000000002</v>
      </c>
      <c r="G19" s="276">
        <f t="shared" si="13"/>
        <v>299.7</v>
      </c>
      <c r="H19" s="276">
        <f t="shared" ref="H19:I19" si="14">SUM(H20:H27)</f>
        <v>316.2</v>
      </c>
      <c r="I19" s="276">
        <f t="shared" si="14"/>
        <v>316.2</v>
      </c>
      <c r="J19" s="276">
        <f t="shared" ref="J19" si="15">SUM(J20:J27)</f>
        <v>316.2</v>
      </c>
      <c r="K19" s="276">
        <f t="shared" ref="K19:L19" si="16">SUM(K20:K27)</f>
        <v>401.2</v>
      </c>
      <c r="L19" s="276">
        <f t="shared" si="16"/>
        <v>401.2</v>
      </c>
      <c r="M19" s="432"/>
    </row>
    <row r="20" spans="1:13" x14ac:dyDescent="0.2">
      <c r="A20" s="207"/>
      <c r="B20" s="211"/>
      <c r="C20" s="212">
        <v>133001</v>
      </c>
      <c r="D20" s="213" t="s">
        <v>5</v>
      </c>
      <c r="E20" s="222"/>
      <c r="F20" s="538">
        <v>4.9000000000000004</v>
      </c>
      <c r="G20" s="538">
        <v>7</v>
      </c>
      <c r="H20" s="538">
        <v>6</v>
      </c>
      <c r="I20" s="538">
        <v>6</v>
      </c>
      <c r="J20" s="538">
        <v>6</v>
      </c>
      <c r="K20" s="538">
        <v>6</v>
      </c>
      <c r="L20" s="538">
        <v>6</v>
      </c>
      <c r="M20" s="432"/>
    </row>
    <row r="21" spans="1:13" x14ac:dyDescent="0.2">
      <c r="A21" s="207"/>
      <c r="B21" s="211"/>
      <c r="C21" s="212">
        <v>133003</v>
      </c>
      <c r="D21" s="213" t="s">
        <v>410</v>
      </c>
      <c r="E21" s="222"/>
      <c r="F21" s="538">
        <v>0</v>
      </c>
      <c r="G21" s="538">
        <v>0</v>
      </c>
      <c r="H21" s="538">
        <v>0</v>
      </c>
      <c r="I21" s="538">
        <v>0</v>
      </c>
      <c r="J21" s="538">
        <v>0</v>
      </c>
      <c r="K21" s="538">
        <v>0</v>
      </c>
      <c r="L21" s="538">
        <v>0</v>
      </c>
      <c r="M21" s="432"/>
    </row>
    <row r="22" spans="1:13" x14ac:dyDescent="0.2">
      <c r="A22" s="207"/>
      <c r="B22" s="211"/>
      <c r="C22" s="212">
        <v>133004</v>
      </c>
      <c r="D22" s="213" t="s">
        <v>742</v>
      </c>
      <c r="E22" s="222"/>
      <c r="F22" s="538">
        <v>0.6</v>
      </c>
      <c r="G22" s="538">
        <v>0.7</v>
      </c>
      <c r="H22" s="538">
        <v>0.7</v>
      </c>
      <c r="I22" s="538">
        <v>0.7</v>
      </c>
      <c r="J22" s="538">
        <v>0.7</v>
      </c>
      <c r="K22" s="538">
        <v>0.7</v>
      </c>
      <c r="L22" s="538">
        <v>0.7</v>
      </c>
      <c r="M22" s="432"/>
    </row>
    <row r="23" spans="1:13" x14ac:dyDescent="0.2">
      <c r="A23" s="207"/>
      <c r="B23" s="211"/>
      <c r="C23" s="212">
        <v>133006</v>
      </c>
      <c r="D23" s="213" t="s">
        <v>415</v>
      </c>
      <c r="E23" s="222"/>
      <c r="F23" s="538">
        <v>1.4</v>
      </c>
      <c r="G23" s="538">
        <v>1</v>
      </c>
      <c r="H23" s="538">
        <v>1.5</v>
      </c>
      <c r="I23" s="538">
        <v>1.5</v>
      </c>
      <c r="J23" s="538">
        <v>1.5</v>
      </c>
      <c r="K23" s="538">
        <v>1.5</v>
      </c>
      <c r="L23" s="538">
        <v>1.5</v>
      </c>
      <c r="M23" s="432"/>
    </row>
    <row r="24" spans="1:13" x14ac:dyDescent="0.2">
      <c r="A24" s="207"/>
      <c r="B24" s="211"/>
      <c r="C24" s="212">
        <v>133012</v>
      </c>
      <c r="D24" s="213" t="s">
        <v>925</v>
      </c>
      <c r="E24" s="222"/>
      <c r="F24" s="538">
        <v>5.3</v>
      </c>
      <c r="G24" s="538">
        <v>4</v>
      </c>
      <c r="H24" s="538">
        <v>3</v>
      </c>
      <c r="I24" s="538">
        <v>3</v>
      </c>
      <c r="J24" s="538">
        <v>3</v>
      </c>
      <c r="K24" s="538">
        <v>3</v>
      </c>
      <c r="L24" s="538">
        <v>3</v>
      </c>
      <c r="M24" s="443"/>
    </row>
    <row r="25" spans="1:13" x14ac:dyDescent="0.2">
      <c r="A25" s="207"/>
      <c r="B25" s="211"/>
      <c r="C25" s="212">
        <v>133013</v>
      </c>
      <c r="D25" s="213" t="s">
        <v>381</v>
      </c>
      <c r="E25" s="222"/>
      <c r="F25" s="538">
        <v>142.9</v>
      </c>
      <c r="G25" s="538">
        <v>180</v>
      </c>
      <c r="H25" s="538">
        <v>190</v>
      </c>
      <c r="I25" s="538">
        <v>190</v>
      </c>
      <c r="J25" s="538">
        <v>190</v>
      </c>
      <c r="K25" s="538">
        <v>210</v>
      </c>
      <c r="L25" s="538">
        <v>210</v>
      </c>
      <c r="M25" s="432"/>
    </row>
    <row r="26" spans="1:13" x14ac:dyDescent="0.2">
      <c r="A26" s="207"/>
      <c r="B26" s="211"/>
      <c r="C26" s="212">
        <v>133013</v>
      </c>
      <c r="D26" s="213" t="s">
        <v>382</v>
      </c>
      <c r="E26" s="222"/>
      <c r="F26" s="538">
        <v>79.7</v>
      </c>
      <c r="G26" s="538">
        <v>105</v>
      </c>
      <c r="H26" s="538">
        <v>115</v>
      </c>
      <c r="I26" s="538">
        <v>115</v>
      </c>
      <c r="J26" s="538">
        <v>115</v>
      </c>
      <c r="K26" s="538">
        <v>130</v>
      </c>
      <c r="L26" s="538">
        <v>130</v>
      </c>
      <c r="M26" s="432"/>
    </row>
    <row r="27" spans="1:13" x14ac:dyDescent="0.2">
      <c r="A27" s="207"/>
      <c r="B27" s="211"/>
      <c r="C27" s="212">
        <v>133013</v>
      </c>
      <c r="D27" s="213" t="s">
        <v>388</v>
      </c>
      <c r="E27" s="222"/>
      <c r="F27" s="538">
        <v>0.8</v>
      </c>
      <c r="G27" s="538">
        <v>2</v>
      </c>
      <c r="H27" s="538">
        <v>0</v>
      </c>
      <c r="I27" s="538">
        <v>0</v>
      </c>
      <c r="J27" s="538">
        <v>0</v>
      </c>
      <c r="K27" s="538">
        <v>50</v>
      </c>
      <c r="L27" s="538">
        <v>50</v>
      </c>
      <c r="M27" s="443"/>
    </row>
    <row r="28" spans="1:13" x14ac:dyDescent="0.2">
      <c r="A28" s="207"/>
      <c r="B28" s="211">
        <v>160</v>
      </c>
      <c r="C28" s="212"/>
      <c r="D28" s="305" t="s">
        <v>997</v>
      </c>
      <c r="E28" s="463"/>
      <c r="F28" s="276">
        <f t="shared" ref="F28" si="17">SUM(F29)</f>
        <v>1.1000000000000001</v>
      </c>
      <c r="G28" s="276">
        <f>SUM(G29)</f>
        <v>1</v>
      </c>
      <c r="H28" s="276">
        <f>SUM(H29)</f>
        <v>2</v>
      </c>
      <c r="I28" s="276">
        <f>SUM(I29)</f>
        <v>2</v>
      </c>
      <c r="J28" s="276">
        <f>SUM(J29)</f>
        <v>2</v>
      </c>
      <c r="K28" s="276">
        <f t="shared" ref="K28:L28" si="18">SUM(K29)</f>
        <v>2</v>
      </c>
      <c r="L28" s="276">
        <f t="shared" si="18"/>
        <v>2</v>
      </c>
      <c r="M28" s="432"/>
    </row>
    <row r="29" spans="1:13" x14ac:dyDescent="0.2">
      <c r="A29" s="207"/>
      <c r="B29" s="211"/>
      <c r="C29" s="212">
        <v>160</v>
      </c>
      <c r="D29" s="213" t="s">
        <v>998</v>
      </c>
      <c r="E29" s="221"/>
      <c r="F29" s="537">
        <v>1.1000000000000001</v>
      </c>
      <c r="G29" s="537">
        <v>1</v>
      </c>
      <c r="H29" s="537">
        <v>2</v>
      </c>
      <c r="I29" s="537">
        <v>2</v>
      </c>
      <c r="J29" s="537">
        <v>2</v>
      </c>
      <c r="K29" s="537">
        <v>2</v>
      </c>
      <c r="L29" s="537">
        <v>2</v>
      </c>
      <c r="M29" s="432"/>
    </row>
    <row r="30" spans="1:13" s="308" customFormat="1" x14ac:dyDescent="0.2">
      <c r="A30" s="307"/>
      <c r="B30" s="211"/>
      <c r="C30" s="219"/>
      <c r="D30" s="275" t="s">
        <v>7</v>
      </c>
      <c r="E30" s="276"/>
      <c r="F30" s="276">
        <f t="shared" ref="F30:L30" si="19">SUM(F31+F42+F47+F49+F73+F75)</f>
        <v>390.9</v>
      </c>
      <c r="G30" s="276">
        <f t="shared" si="19"/>
        <v>368.7</v>
      </c>
      <c r="H30" s="276">
        <f t="shared" si="19"/>
        <v>379.70000000000005</v>
      </c>
      <c r="I30" s="276">
        <f t="shared" si="19"/>
        <v>384.50000000000006</v>
      </c>
      <c r="J30" s="276">
        <f t="shared" si="19"/>
        <v>429.80000000000007</v>
      </c>
      <c r="K30" s="276">
        <f t="shared" si="19"/>
        <v>342.30000000000007</v>
      </c>
      <c r="L30" s="276">
        <f t="shared" si="19"/>
        <v>342.30000000000007</v>
      </c>
      <c r="M30" s="432"/>
    </row>
    <row r="31" spans="1:13" s="308" customFormat="1" x14ac:dyDescent="0.2">
      <c r="A31" s="307"/>
      <c r="B31" s="211">
        <v>210</v>
      </c>
      <c r="C31" s="219"/>
      <c r="D31" s="275" t="s">
        <v>8</v>
      </c>
      <c r="E31" s="276"/>
      <c r="F31" s="276">
        <f t="shared" ref="F31:L31" si="20">SUM(F32:F41)</f>
        <v>255.7</v>
      </c>
      <c r="G31" s="276">
        <f t="shared" si="20"/>
        <v>272</v>
      </c>
      <c r="H31" s="276">
        <f t="shared" si="20"/>
        <v>261</v>
      </c>
      <c r="I31" s="276">
        <f t="shared" si="20"/>
        <v>261</v>
      </c>
      <c r="J31" s="276">
        <f t="shared" si="20"/>
        <v>306.3</v>
      </c>
      <c r="K31" s="276">
        <f t="shared" si="20"/>
        <v>209.6</v>
      </c>
      <c r="L31" s="276">
        <f t="shared" si="20"/>
        <v>209.6</v>
      </c>
    </row>
    <row r="32" spans="1:13" s="308" customFormat="1" x14ac:dyDescent="0.2">
      <c r="A32" s="309"/>
      <c r="B32" s="211"/>
      <c r="C32" s="212">
        <v>211003</v>
      </c>
      <c r="D32" s="213" t="s">
        <v>730</v>
      </c>
      <c r="E32" s="222"/>
      <c r="F32" s="538">
        <v>0</v>
      </c>
      <c r="G32" s="538">
        <v>0</v>
      </c>
      <c r="H32" s="538">
        <v>0</v>
      </c>
      <c r="I32" s="538">
        <v>0</v>
      </c>
      <c r="J32" s="538">
        <v>0</v>
      </c>
      <c r="K32" s="538">
        <v>0</v>
      </c>
      <c r="L32" s="538">
        <v>0</v>
      </c>
      <c r="M32" s="432"/>
    </row>
    <row r="33" spans="1:13" s="407" customFormat="1" x14ac:dyDescent="0.2">
      <c r="A33" s="399"/>
      <c r="B33" s="211"/>
      <c r="C33" s="212">
        <v>211003</v>
      </c>
      <c r="D33" s="213" t="s">
        <v>990</v>
      </c>
      <c r="E33" s="222"/>
      <c r="F33" s="538">
        <v>0</v>
      </c>
      <c r="G33" s="538">
        <v>3</v>
      </c>
      <c r="H33" s="538">
        <v>0</v>
      </c>
      <c r="I33" s="538">
        <v>0</v>
      </c>
      <c r="J33" s="538">
        <v>0</v>
      </c>
      <c r="K33" s="538">
        <v>0</v>
      </c>
      <c r="L33" s="538">
        <v>0</v>
      </c>
      <c r="M33" s="443"/>
    </row>
    <row r="34" spans="1:13" s="308" customFormat="1" x14ac:dyDescent="0.2">
      <c r="A34" s="309"/>
      <c r="B34" s="211"/>
      <c r="C34" s="212">
        <v>212002</v>
      </c>
      <c r="D34" s="213" t="s">
        <v>318</v>
      </c>
      <c r="E34" s="203"/>
      <c r="F34" s="538">
        <v>18.5</v>
      </c>
      <c r="G34" s="538">
        <v>30</v>
      </c>
      <c r="H34" s="538">
        <v>30</v>
      </c>
      <c r="I34" s="538">
        <v>30</v>
      </c>
      <c r="J34" s="538">
        <v>30</v>
      </c>
      <c r="K34" s="538">
        <v>30</v>
      </c>
      <c r="L34" s="538">
        <v>30</v>
      </c>
      <c r="M34" s="443"/>
    </row>
    <row r="35" spans="1:13" s="308" customFormat="1" x14ac:dyDescent="0.2">
      <c r="A35" s="309"/>
      <c r="B35" s="211"/>
      <c r="C35" s="212">
        <v>212003</v>
      </c>
      <c r="D35" s="213" t="s">
        <v>882</v>
      </c>
      <c r="E35" s="222"/>
      <c r="F35" s="537">
        <v>10.4</v>
      </c>
      <c r="G35" s="537">
        <v>15</v>
      </c>
      <c r="H35" s="537">
        <v>15</v>
      </c>
      <c r="I35" s="537">
        <v>15</v>
      </c>
      <c r="J35" s="577">
        <v>55.3</v>
      </c>
      <c r="K35" s="537">
        <v>15</v>
      </c>
      <c r="L35" s="537">
        <v>15</v>
      </c>
      <c r="M35" s="443" t="s">
        <v>1338</v>
      </c>
    </row>
    <row r="36" spans="1:13" s="407" customFormat="1" x14ac:dyDescent="0.2">
      <c r="A36" s="399"/>
      <c r="B36" s="211"/>
      <c r="C36" s="212">
        <v>212003</v>
      </c>
      <c r="D36" s="213" t="s">
        <v>883</v>
      </c>
      <c r="E36" s="222"/>
      <c r="F36" s="537">
        <v>3.8</v>
      </c>
      <c r="G36" s="537">
        <v>2</v>
      </c>
      <c r="H36" s="537">
        <v>3</v>
      </c>
      <c r="I36" s="537">
        <v>3</v>
      </c>
      <c r="J36" s="537">
        <v>3</v>
      </c>
      <c r="K36" s="537">
        <v>3</v>
      </c>
      <c r="L36" s="537">
        <v>3</v>
      </c>
      <c r="M36" s="432"/>
    </row>
    <row r="37" spans="1:13" s="407" customFormat="1" x14ac:dyDescent="0.2">
      <c r="A37" s="399"/>
      <c r="B37" s="211"/>
      <c r="C37" s="455">
        <v>212003</v>
      </c>
      <c r="D37" s="453" t="s">
        <v>1287</v>
      </c>
      <c r="E37" s="538"/>
      <c r="F37" s="537">
        <v>0</v>
      </c>
      <c r="G37" s="537">
        <v>0</v>
      </c>
      <c r="H37" s="537">
        <v>0</v>
      </c>
      <c r="I37" s="537">
        <v>0</v>
      </c>
      <c r="J37" s="537">
        <v>0</v>
      </c>
      <c r="K37" s="537">
        <v>0</v>
      </c>
      <c r="L37" s="537">
        <v>0</v>
      </c>
      <c r="M37" s="432"/>
    </row>
    <row r="38" spans="1:13" s="407" customFormat="1" x14ac:dyDescent="0.2">
      <c r="A38" s="399"/>
      <c r="B38" s="211"/>
      <c r="C38" s="455">
        <v>212003</v>
      </c>
      <c r="D38" s="453" t="s">
        <v>1288</v>
      </c>
      <c r="E38" s="538"/>
      <c r="F38" s="537">
        <v>0</v>
      </c>
      <c r="G38" s="537">
        <v>0</v>
      </c>
      <c r="H38" s="537">
        <v>0</v>
      </c>
      <c r="I38" s="537">
        <v>0</v>
      </c>
      <c r="J38" s="537">
        <v>0</v>
      </c>
      <c r="K38" s="537">
        <v>0</v>
      </c>
      <c r="L38" s="537">
        <v>0</v>
      </c>
      <c r="M38" s="432"/>
    </row>
    <row r="39" spans="1:13" s="308" customFormat="1" x14ac:dyDescent="0.2">
      <c r="A39" s="309"/>
      <c r="B39" s="211"/>
      <c r="C39" s="212">
        <v>2120035</v>
      </c>
      <c r="D39" s="213" t="s">
        <v>743</v>
      </c>
      <c r="E39" s="222"/>
      <c r="F39" s="538">
        <v>149.19999999999999</v>
      </c>
      <c r="G39" s="538">
        <v>187</v>
      </c>
      <c r="H39" s="538">
        <v>150</v>
      </c>
      <c r="I39" s="538">
        <v>150</v>
      </c>
      <c r="J39" s="538">
        <v>150</v>
      </c>
      <c r="K39" s="538">
        <v>98.6</v>
      </c>
      <c r="L39" s="538">
        <v>98.6</v>
      </c>
      <c r="M39" s="451"/>
    </row>
    <row r="40" spans="1:13" s="308" customFormat="1" x14ac:dyDescent="0.2">
      <c r="A40" s="309"/>
      <c r="B40" s="211"/>
      <c r="C40" s="212">
        <v>2120034</v>
      </c>
      <c r="D40" s="213" t="s">
        <v>606</v>
      </c>
      <c r="E40" s="222"/>
      <c r="F40" s="538">
        <v>21.9</v>
      </c>
      <c r="G40" s="538">
        <v>25</v>
      </c>
      <c r="H40" s="566">
        <v>53</v>
      </c>
      <c r="I40" s="566">
        <v>53</v>
      </c>
      <c r="J40" s="566">
        <v>53</v>
      </c>
      <c r="K40" s="538">
        <v>53</v>
      </c>
      <c r="L40" s="538">
        <v>53</v>
      </c>
      <c r="M40" s="432"/>
    </row>
    <row r="41" spans="1:13" s="308" customFormat="1" x14ac:dyDescent="0.2">
      <c r="A41" s="309"/>
      <c r="B41" s="211"/>
      <c r="C41" s="212">
        <v>212004</v>
      </c>
      <c r="D41" s="213" t="s">
        <v>974</v>
      </c>
      <c r="E41" s="222"/>
      <c r="F41" s="538">
        <v>51.9</v>
      </c>
      <c r="G41" s="538">
        <v>10</v>
      </c>
      <c r="H41" s="538">
        <v>10</v>
      </c>
      <c r="I41" s="538">
        <v>10</v>
      </c>
      <c r="J41" s="578">
        <v>15</v>
      </c>
      <c r="K41" s="538">
        <v>10</v>
      </c>
      <c r="L41" s="538">
        <v>10</v>
      </c>
      <c r="M41" s="443" t="s">
        <v>1338</v>
      </c>
    </row>
    <row r="42" spans="1:13" s="308" customFormat="1" x14ac:dyDescent="0.2">
      <c r="A42" s="307"/>
      <c r="B42" s="211">
        <v>221</v>
      </c>
      <c r="C42" s="219"/>
      <c r="D42" s="275" t="s">
        <v>9</v>
      </c>
      <c r="E42" s="276"/>
      <c r="F42" s="276">
        <f t="shared" ref="F42:G42" si="21">SUM(F43:F46)</f>
        <v>30.8</v>
      </c>
      <c r="G42" s="276">
        <f t="shared" si="21"/>
        <v>31.5</v>
      </c>
      <c r="H42" s="276">
        <f t="shared" ref="H42:I42" si="22">SUM(H43:H46)</f>
        <v>52.5</v>
      </c>
      <c r="I42" s="276">
        <f t="shared" si="22"/>
        <v>52.5</v>
      </c>
      <c r="J42" s="276">
        <f t="shared" ref="J42" si="23">SUM(J43:J46)</f>
        <v>52.5</v>
      </c>
      <c r="K42" s="276">
        <f t="shared" ref="K42:L42" si="24">SUM(K43:K46)</f>
        <v>52.5</v>
      </c>
      <c r="L42" s="276">
        <f t="shared" si="24"/>
        <v>52.5</v>
      </c>
      <c r="M42" s="432"/>
    </row>
    <row r="43" spans="1:13" s="308" customFormat="1" x14ac:dyDescent="0.2">
      <c r="A43" s="309"/>
      <c r="B43" s="211"/>
      <c r="C43" s="212">
        <v>2210041</v>
      </c>
      <c r="D43" s="213" t="s">
        <v>697</v>
      </c>
      <c r="E43" s="222"/>
      <c r="F43" s="537">
        <v>14.5</v>
      </c>
      <c r="G43" s="537">
        <v>14</v>
      </c>
      <c r="H43" s="537">
        <v>14</v>
      </c>
      <c r="I43" s="537">
        <v>14</v>
      </c>
      <c r="J43" s="537">
        <v>14</v>
      </c>
      <c r="K43" s="537">
        <v>14</v>
      </c>
      <c r="L43" s="537">
        <v>14</v>
      </c>
      <c r="M43" s="432"/>
    </row>
    <row r="44" spans="1:13" s="308" customFormat="1" x14ac:dyDescent="0.2">
      <c r="A44" s="309"/>
      <c r="B44" s="211"/>
      <c r="C44" s="212">
        <v>2210044</v>
      </c>
      <c r="D44" s="213" t="s">
        <v>13</v>
      </c>
      <c r="E44" s="222"/>
      <c r="F44" s="538">
        <v>8</v>
      </c>
      <c r="G44" s="538">
        <v>8</v>
      </c>
      <c r="H44" s="538">
        <v>32</v>
      </c>
      <c r="I44" s="538">
        <v>32</v>
      </c>
      <c r="J44" s="538">
        <v>32</v>
      </c>
      <c r="K44" s="538">
        <v>32</v>
      </c>
      <c r="L44" s="538">
        <v>32</v>
      </c>
      <c r="M44" s="432"/>
    </row>
    <row r="45" spans="1:13" s="308" customFormat="1" x14ac:dyDescent="0.2">
      <c r="A45" s="309"/>
      <c r="B45" s="211"/>
      <c r="C45" s="212">
        <v>2210045</v>
      </c>
      <c r="D45" s="213" t="s">
        <v>14</v>
      </c>
      <c r="E45" s="222"/>
      <c r="F45" s="537">
        <v>4.5</v>
      </c>
      <c r="G45" s="537">
        <v>2.5</v>
      </c>
      <c r="H45" s="537">
        <v>2.5</v>
      </c>
      <c r="I45" s="537">
        <v>2.5</v>
      </c>
      <c r="J45" s="537">
        <v>2.5</v>
      </c>
      <c r="K45" s="537">
        <v>2.5</v>
      </c>
      <c r="L45" s="537">
        <v>2.5</v>
      </c>
      <c r="M45" s="432"/>
    </row>
    <row r="46" spans="1:13" s="308" customFormat="1" x14ac:dyDescent="0.2">
      <c r="A46" s="309"/>
      <c r="B46" s="211"/>
      <c r="C46" s="212">
        <v>2210043</v>
      </c>
      <c r="D46" s="213" t="s">
        <v>696</v>
      </c>
      <c r="E46" s="222"/>
      <c r="F46" s="537">
        <v>3.8</v>
      </c>
      <c r="G46" s="537">
        <v>7</v>
      </c>
      <c r="H46" s="537">
        <v>4</v>
      </c>
      <c r="I46" s="537">
        <v>4</v>
      </c>
      <c r="J46" s="537">
        <v>4</v>
      </c>
      <c r="K46" s="537">
        <v>4</v>
      </c>
      <c r="L46" s="537">
        <v>4</v>
      </c>
      <c r="M46" s="432"/>
    </row>
    <row r="47" spans="1:13" s="308" customFormat="1" x14ac:dyDescent="0.2">
      <c r="A47" s="307"/>
      <c r="B47" s="211">
        <v>222</v>
      </c>
      <c r="C47" s="219"/>
      <c r="D47" s="275" t="s">
        <v>15</v>
      </c>
      <c r="E47" s="276"/>
      <c r="F47" s="276">
        <f t="shared" ref="F47" si="25">SUM(F48)</f>
        <v>1.4</v>
      </c>
      <c r="G47" s="276">
        <f>SUM(G48)</f>
        <v>3</v>
      </c>
      <c r="H47" s="276">
        <f>SUM(H48)</f>
        <v>2</v>
      </c>
      <c r="I47" s="276">
        <f>SUM(I48)</f>
        <v>2</v>
      </c>
      <c r="J47" s="276">
        <f>SUM(J48)</f>
        <v>2</v>
      </c>
      <c r="K47" s="276">
        <f t="shared" ref="K47:L47" si="26">SUM(K48)</f>
        <v>2</v>
      </c>
      <c r="L47" s="276">
        <f t="shared" si="26"/>
        <v>2</v>
      </c>
      <c r="M47" s="432"/>
    </row>
    <row r="48" spans="1:13" s="308" customFormat="1" x14ac:dyDescent="0.2">
      <c r="A48" s="309"/>
      <c r="B48" s="211"/>
      <c r="C48" s="212">
        <v>222003</v>
      </c>
      <c r="D48" s="213" t="s">
        <v>288</v>
      </c>
      <c r="E48" s="222"/>
      <c r="F48" s="537">
        <v>1.4</v>
      </c>
      <c r="G48" s="537">
        <v>3</v>
      </c>
      <c r="H48" s="537">
        <v>2</v>
      </c>
      <c r="I48" s="537">
        <v>2</v>
      </c>
      <c r="J48" s="537">
        <v>2</v>
      </c>
      <c r="K48" s="537">
        <v>2</v>
      </c>
      <c r="L48" s="537">
        <v>2</v>
      </c>
      <c r="M48" s="443"/>
    </row>
    <row r="49" spans="1:13" s="308" customFormat="1" x14ac:dyDescent="0.2">
      <c r="A49" s="307"/>
      <c r="B49" s="211">
        <v>223</v>
      </c>
      <c r="C49" s="219"/>
      <c r="D49" s="275" t="s">
        <v>16</v>
      </c>
      <c r="E49" s="276"/>
      <c r="F49" s="276">
        <f t="shared" ref="F49:L49" si="27">SUM(F50:F72)</f>
        <v>57.7</v>
      </c>
      <c r="G49" s="276">
        <f t="shared" si="27"/>
        <v>50.2</v>
      </c>
      <c r="H49" s="276">
        <f t="shared" si="27"/>
        <v>53.1</v>
      </c>
      <c r="I49" s="276">
        <f t="shared" si="27"/>
        <v>53.1</v>
      </c>
      <c r="J49" s="276">
        <f t="shared" ref="J49" si="28">SUM(J50:J72)</f>
        <v>53.1</v>
      </c>
      <c r="K49" s="276">
        <f t="shared" si="27"/>
        <v>53.1</v>
      </c>
      <c r="L49" s="276">
        <f t="shared" si="27"/>
        <v>53.1</v>
      </c>
    </row>
    <row r="50" spans="1:13" s="308" customFormat="1" x14ac:dyDescent="0.2">
      <c r="A50" s="309"/>
      <c r="B50" s="211"/>
      <c r="C50" s="212">
        <v>223001</v>
      </c>
      <c r="D50" s="213" t="s">
        <v>702</v>
      </c>
      <c r="E50" s="222"/>
      <c r="F50" s="537">
        <v>0</v>
      </c>
      <c r="G50" s="537">
        <v>0</v>
      </c>
      <c r="H50" s="537">
        <v>0</v>
      </c>
      <c r="I50" s="537">
        <v>0</v>
      </c>
      <c r="J50" s="537">
        <v>0</v>
      </c>
      <c r="K50" s="537">
        <v>0</v>
      </c>
      <c r="L50" s="537">
        <v>0</v>
      </c>
      <c r="M50" s="443"/>
    </row>
    <row r="51" spans="1:13" s="308" customFormat="1" x14ac:dyDescent="0.2">
      <c r="A51" s="309"/>
      <c r="B51" s="211"/>
      <c r="C51" s="212">
        <v>2230010</v>
      </c>
      <c r="D51" s="213" t="s">
        <v>926</v>
      </c>
      <c r="E51" s="222"/>
      <c r="F51" s="537">
        <v>0</v>
      </c>
      <c r="G51" s="537">
        <v>0</v>
      </c>
      <c r="H51" s="537">
        <v>0</v>
      </c>
      <c r="I51" s="537">
        <v>0</v>
      </c>
      <c r="J51" s="537">
        <v>0</v>
      </c>
      <c r="K51" s="537">
        <v>0</v>
      </c>
      <c r="L51" s="537">
        <v>0</v>
      </c>
      <c r="M51" s="443"/>
    </row>
    <row r="52" spans="1:13" s="308" customFormat="1" x14ac:dyDescent="0.2">
      <c r="A52" s="309"/>
      <c r="B52" s="211"/>
      <c r="C52" s="212">
        <v>22300106</v>
      </c>
      <c r="D52" s="213" t="s">
        <v>619</v>
      </c>
      <c r="E52" s="222"/>
      <c r="F52" s="537">
        <v>5</v>
      </c>
      <c r="G52" s="537">
        <v>6</v>
      </c>
      <c r="H52" s="537">
        <v>8</v>
      </c>
      <c r="I52" s="537">
        <v>8</v>
      </c>
      <c r="J52" s="537">
        <v>8</v>
      </c>
      <c r="K52" s="537">
        <v>8</v>
      </c>
      <c r="L52" s="537">
        <v>8</v>
      </c>
      <c r="M52" s="432"/>
    </row>
    <row r="53" spans="1:13" s="308" customFormat="1" x14ac:dyDescent="0.2">
      <c r="A53" s="309"/>
      <c r="B53" s="211"/>
      <c r="C53" s="212">
        <v>2230011</v>
      </c>
      <c r="D53" s="213" t="s">
        <v>256</v>
      </c>
      <c r="E53" s="222"/>
      <c r="F53" s="537">
        <v>13.8</v>
      </c>
      <c r="G53" s="537">
        <v>11</v>
      </c>
      <c r="H53" s="537">
        <v>11</v>
      </c>
      <c r="I53" s="537">
        <v>11</v>
      </c>
      <c r="J53" s="537">
        <v>11</v>
      </c>
      <c r="K53" s="537">
        <v>11</v>
      </c>
      <c r="L53" s="537">
        <v>11</v>
      </c>
      <c r="M53" s="443"/>
    </row>
    <row r="54" spans="1:13" s="308" customFormat="1" x14ac:dyDescent="0.2">
      <c r="A54" s="309"/>
      <c r="B54" s="211"/>
      <c r="C54" s="212">
        <v>22300110</v>
      </c>
      <c r="D54" s="213" t="s">
        <v>21</v>
      </c>
      <c r="E54" s="222"/>
      <c r="F54" s="537">
        <v>11.2</v>
      </c>
      <c r="G54" s="537">
        <v>10</v>
      </c>
      <c r="H54" s="537">
        <v>12</v>
      </c>
      <c r="I54" s="537">
        <v>12</v>
      </c>
      <c r="J54" s="537">
        <v>12</v>
      </c>
      <c r="K54" s="537">
        <v>12</v>
      </c>
      <c r="L54" s="537">
        <v>12</v>
      </c>
      <c r="M54" s="432"/>
    </row>
    <row r="55" spans="1:13" s="308" customFormat="1" x14ac:dyDescent="0.2">
      <c r="A55" s="309"/>
      <c r="B55" s="211"/>
      <c r="C55" s="212">
        <v>22300112</v>
      </c>
      <c r="D55" s="213" t="s">
        <v>640</v>
      </c>
      <c r="E55" s="222"/>
      <c r="F55" s="537">
        <v>1.8</v>
      </c>
      <c r="G55" s="537">
        <v>2</v>
      </c>
      <c r="H55" s="537">
        <v>2</v>
      </c>
      <c r="I55" s="537">
        <v>2</v>
      </c>
      <c r="J55" s="537">
        <v>2</v>
      </c>
      <c r="K55" s="537">
        <v>2</v>
      </c>
      <c r="L55" s="537">
        <v>2</v>
      </c>
      <c r="M55" s="432"/>
    </row>
    <row r="56" spans="1:13" s="308" customFormat="1" x14ac:dyDescent="0.2">
      <c r="A56" s="309"/>
      <c r="B56" s="211"/>
      <c r="C56" s="212">
        <v>2230012</v>
      </c>
      <c r="D56" s="213" t="s">
        <v>17</v>
      </c>
      <c r="E56" s="222"/>
      <c r="F56" s="537">
        <v>0.4</v>
      </c>
      <c r="G56" s="537">
        <v>0.5</v>
      </c>
      <c r="H56" s="537">
        <v>0.5</v>
      </c>
      <c r="I56" s="537">
        <v>0.5</v>
      </c>
      <c r="J56" s="537">
        <v>0.5</v>
      </c>
      <c r="K56" s="537">
        <v>0.5</v>
      </c>
      <c r="L56" s="537">
        <v>0.5</v>
      </c>
      <c r="M56" s="432"/>
    </row>
    <row r="57" spans="1:13" s="308" customFormat="1" x14ac:dyDescent="0.2">
      <c r="A57" s="309"/>
      <c r="B57" s="211"/>
      <c r="C57" s="212">
        <v>2230014</v>
      </c>
      <c r="D57" s="213" t="s">
        <v>18</v>
      </c>
      <c r="E57" s="222"/>
      <c r="F57" s="537">
        <v>0.8</v>
      </c>
      <c r="G57" s="537">
        <v>0</v>
      </c>
      <c r="H57" s="537">
        <v>0</v>
      </c>
      <c r="I57" s="537">
        <v>0</v>
      </c>
      <c r="J57" s="537">
        <v>0</v>
      </c>
      <c r="K57" s="537">
        <v>0</v>
      </c>
      <c r="L57" s="537">
        <v>0</v>
      </c>
      <c r="M57" s="443"/>
    </row>
    <row r="58" spans="1:13" s="308" customFormat="1" x14ac:dyDescent="0.2">
      <c r="A58" s="309"/>
      <c r="B58" s="211"/>
      <c r="C58" s="212">
        <v>22300121</v>
      </c>
      <c r="D58" s="213" t="s">
        <v>23</v>
      </c>
      <c r="E58" s="203"/>
      <c r="F58" s="537">
        <v>0.5</v>
      </c>
      <c r="G58" s="537">
        <v>0</v>
      </c>
      <c r="H58" s="537">
        <v>0</v>
      </c>
      <c r="I58" s="537">
        <v>0</v>
      </c>
      <c r="J58" s="537">
        <v>0</v>
      </c>
      <c r="K58" s="537">
        <v>0</v>
      </c>
      <c r="L58" s="537">
        <v>0</v>
      </c>
      <c r="M58" s="432"/>
    </row>
    <row r="59" spans="1:13" s="308" customFormat="1" x14ac:dyDescent="0.2">
      <c r="A59" s="309"/>
      <c r="B59" s="211"/>
      <c r="C59" s="212">
        <v>2230013</v>
      </c>
      <c r="D59" s="213" t="s">
        <v>353</v>
      </c>
      <c r="E59" s="222"/>
      <c r="F59" s="537">
        <v>0.9</v>
      </c>
      <c r="G59" s="537">
        <v>1.7</v>
      </c>
      <c r="H59" s="537">
        <v>1.7</v>
      </c>
      <c r="I59" s="537">
        <v>1.7</v>
      </c>
      <c r="J59" s="537">
        <v>1.7</v>
      </c>
      <c r="K59" s="537">
        <v>1.7</v>
      </c>
      <c r="L59" s="537">
        <v>1.7</v>
      </c>
      <c r="M59" s="432"/>
    </row>
    <row r="60" spans="1:13" s="308" customFormat="1" x14ac:dyDescent="0.2">
      <c r="A60" s="309"/>
      <c r="B60" s="211"/>
      <c r="C60" s="212">
        <v>2230016</v>
      </c>
      <c r="D60" s="213" t="s">
        <v>257</v>
      </c>
      <c r="E60" s="222"/>
      <c r="F60" s="537">
        <v>8.8000000000000007</v>
      </c>
      <c r="G60" s="537">
        <v>5</v>
      </c>
      <c r="H60" s="537">
        <v>5</v>
      </c>
      <c r="I60" s="537">
        <v>5</v>
      </c>
      <c r="J60" s="537">
        <v>5</v>
      </c>
      <c r="K60" s="537">
        <v>5</v>
      </c>
      <c r="L60" s="537">
        <v>5</v>
      </c>
      <c r="M60" s="443"/>
    </row>
    <row r="61" spans="1:13" s="308" customFormat="1" x14ac:dyDescent="0.2">
      <c r="A61" s="309"/>
      <c r="B61" s="211"/>
      <c r="C61" s="212">
        <v>2230017</v>
      </c>
      <c r="D61" s="213" t="s">
        <v>19</v>
      </c>
      <c r="E61" s="222"/>
      <c r="F61" s="537">
        <v>9.5</v>
      </c>
      <c r="G61" s="537">
        <v>8</v>
      </c>
      <c r="H61" s="537">
        <v>7.4</v>
      </c>
      <c r="I61" s="537">
        <v>7.4</v>
      </c>
      <c r="J61" s="537">
        <v>7.4</v>
      </c>
      <c r="K61" s="537">
        <v>7.4</v>
      </c>
      <c r="L61" s="537">
        <v>7.4</v>
      </c>
      <c r="M61" s="432"/>
    </row>
    <row r="62" spans="1:13" s="308" customFormat="1" x14ac:dyDescent="0.2">
      <c r="A62" s="309"/>
      <c r="B62" s="211"/>
      <c r="C62" s="212">
        <v>22300171</v>
      </c>
      <c r="D62" s="213" t="s">
        <v>641</v>
      </c>
      <c r="E62" s="222"/>
      <c r="F62" s="537">
        <v>0</v>
      </c>
      <c r="G62" s="537">
        <v>0.5</v>
      </c>
      <c r="H62" s="537">
        <v>0</v>
      </c>
      <c r="I62" s="537">
        <v>0</v>
      </c>
      <c r="J62" s="537">
        <v>0</v>
      </c>
      <c r="K62" s="537">
        <v>0</v>
      </c>
      <c r="L62" s="537">
        <v>0</v>
      </c>
      <c r="M62" s="432"/>
    </row>
    <row r="63" spans="1:13" s="308" customFormat="1" x14ac:dyDescent="0.2">
      <c r="A63" s="309"/>
      <c r="B63" s="211"/>
      <c r="C63" s="212">
        <v>2230018</v>
      </c>
      <c r="D63" s="213" t="s">
        <v>20</v>
      </c>
      <c r="E63" s="222"/>
      <c r="F63" s="537">
        <v>0.2</v>
      </c>
      <c r="G63" s="537">
        <v>0.5</v>
      </c>
      <c r="H63" s="537">
        <v>0.5</v>
      </c>
      <c r="I63" s="537">
        <v>0.5</v>
      </c>
      <c r="J63" s="537">
        <v>0.5</v>
      </c>
      <c r="K63" s="537">
        <v>0.5</v>
      </c>
      <c r="L63" s="537">
        <v>0.5</v>
      </c>
      <c r="M63" s="432"/>
    </row>
    <row r="64" spans="1:13" s="407" customFormat="1" x14ac:dyDescent="0.2">
      <c r="A64" s="399"/>
      <c r="B64" s="211"/>
      <c r="C64" s="212">
        <v>223003</v>
      </c>
      <c r="D64" s="213" t="s">
        <v>1289</v>
      </c>
      <c r="E64" s="538"/>
      <c r="F64" s="537">
        <v>0</v>
      </c>
      <c r="G64" s="537">
        <v>0</v>
      </c>
      <c r="H64" s="537">
        <v>0</v>
      </c>
      <c r="I64" s="537">
        <v>0</v>
      </c>
      <c r="J64" s="537">
        <v>0</v>
      </c>
      <c r="K64" s="537">
        <v>0</v>
      </c>
      <c r="L64" s="537">
        <v>0</v>
      </c>
      <c r="M64" s="432"/>
    </row>
    <row r="65" spans="1:13" s="407" customFormat="1" x14ac:dyDescent="0.2">
      <c r="A65" s="399"/>
      <c r="B65" s="211"/>
      <c r="C65" s="212">
        <v>223003</v>
      </c>
      <c r="D65" s="213" t="s">
        <v>1290</v>
      </c>
      <c r="E65" s="538"/>
      <c r="F65" s="537">
        <v>0</v>
      </c>
      <c r="G65" s="537">
        <v>0</v>
      </c>
      <c r="H65" s="537">
        <v>0</v>
      </c>
      <c r="I65" s="537">
        <v>0</v>
      </c>
      <c r="J65" s="537">
        <v>0</v>
      </c>
      <c r="K65" s="537">
        <v>0</v>
      </c>
      <c r="L65" s="537">
        <v>0</v>
      </c>
      <c r="M65" s="432"/>
    </row>
    <row r="66" spans="1:13" s="407" customFormat="1" x14ac:dyDescent="0.2">
      <c r="A66" s="399"/>
      <c r="B66" s="211"/>
      <c r="C66" s="212" t="s">
        <v>1291</v>
      </c>
      <c r="D66" s="213" t="s">
        <v>406</v>
      </c>
      <c r="E66" s="538"/>
      <c r="F66" s="537">
        <v>0</v>
      </c>
      <c r="G66" s="537">
        <v>0</v>
      </c>
      <c r="H66" s="537">
        <v>0</v>
      </c>
      <c r="I66" s="537">
        <v>0</v>
      </c>
      <c r="J66" s="537">
        <v>0</v>
      </c>
      <c r="K66" s="537">
        <v>0</v>
      </c>
      <c r="L66" s="537">
        <v>0</v>
      </c>
      <c r="M66" s="432"/>
    </row>
    <row r="67" spans="1:13" s="407" customFormat="1" x14ac:dyDescent="0.2">
      <c r="A67" s="399"/>
      <c r="B67" s="211"/>
      <c r="C67" s="212" t="s">
        <v>1292</v>
      </c>
      <c r="D67" s="213" t="s">
        <v>405</v>
      </c>
      <c r="E67" s="538"/>
      <c r="F67" s="537">
        <v>0</v>
      </c>
      <c r="G67" s="537">
        <v>0</v>
      </c>
      <c r="H67" s="537">
        <v>0</v>
      </c>
      <c r="I67" s="537">
        <v>0</v>
      </c>
      <c r="J67" s="537">
        <v>0</v>
      </c>
      <c r="K67" s="537">
        <v>0</v>
      </c>
      <c r="L67" s="537">
        <v>0</v>
      </c>
      <c r="M67" s="432"/>
    </row>
    <row r="68" spans="1:13" s="407" customFormat="1" x14ac:dyDescent="0.2">
      <c r="A68" s="399"/>
      <c r="B68" s="211"/>
      <c r="C68" s="212" t="s">
        <v>1293</v>
      </c>
      <c r="D68" s="213" t="s">
        <v>386</v>
      </c>
      <c r="E68" s="538"/>
      <c r="F68" s="537">
        <v>0</v>
      </c>
      <c r="G68" s="537">
        <v>0</v>
      </c>
      <c r="H68" s="537">
        <v>0</v>
      </c>
      <c r="I68" s="537">
        <v>0</v>
      </c>
      <c r="J68" s="537">
        <v>0</v>
      </c>
      <c r="K68" s="537">
        <v>0</v>
      </c>
      <c r="L68" s="537">
        <v>0</v>
      </c>
      <c r="M68" s="432"/>
    </row>
    <row r="69" spans="1:13" s="407" customFormat="1" x14ac:dyDescent="0.2">
      <c r="A69" s="399"/>
      <c r="B69" s="211"/>
      <c r="C69" s="212" t="s">
        <v>1294</v>
      </c>
      <c r="D69" s="213" t="s">
        <v>1295</v>
      </c>
      <c r="E69" s="538"/>
      <c r="F69" s="537">
        <v>0</v>
      </c>
      <c r="G69" s="537">
        <v>0</v>
      </c>
      <c r="H69" s="537">
        <v>0</v>
      </c>
      <c r="I69" s="537">
        <v>0</v>
      </c>
      <c r="J69" s="537">
        <v>0</v>
      </c>
      <c r="K69" s="537">
        <v>0</v>
      </c>
      <c r="L69" s="537">
        <v>0</v>
      </c>
      <c r="M69" s="432"/>
    </row>
    <row r="70" spans="1:13" s="407" customFormat="1" x14ac:dyDescent="0.2">
      <c r="A70" s="399"/>
      <c r="B70" s="211"/>
      <c r="C70" s="212">
        <v>2230025</v>
      </c>
      <c r="D70" s="213" t="s">
        <v>387</v>
      </c>
      <c r="E70" s="538"/>
      <c r="F70" s="537">
        <v>0</v>
      </c>
      <c r="G70" s="537">
        <v>0</v>
      </c>
      <c r="H70" s="537">
        <v>0</v>
      </c>
      <c r="I70" s="537">
        <v>0</v>
      </c>
      <c r="J70" s="537">
        <v>0</v>
      </c>
      <c r="K70" s="537">
        <v>0</v>
      </c>
      <c r="L70" s="537">
        <v>0</v>
      </c>
      <c r="M70" s="432"/>
    </row>
    <row r="71" spans="1:13" s="308" customFormat="1" x14ac:dyDescent="0.2">
      <c r="A71" s="309"/>
      <c r="B71" s="211"/>
      <c r="C71" s="212">
        <v>223004</v>
      </c>
      <c r="D71" s="213" t="s">
        <v>423</v>
      </c>
      <c r="E71" s="222"/>
      <c r="F71" s="537">
        <v>0.3</v>
      </c>
      <c r="G71" s="537">
        <v>0.5</v>
      </c>
      <c r="H71" s="537">
        <v>0.5</v>
      </c>
      <c r="I71" s="537">
        <v>0.5</v>
      </c>
      <c r="J71" s="537">
        <v>0.5</v>
      </c>
      <c r="K71" s="537">
        <v>0.5</v>
      </c>
      <c r="L71" s="537">
        <v>0.5</v>
      </c>
      <c r="M71" s="432"/>
    </row>
    <row r="72" spans="1:13" s="308" customFormat="1" x14ac:dyDescent="0.2">
      <c r="A72" s="309"/>
      <c r="B72" s="211"/>
      <c r="C72" s="212">
        <v>229005</v>
      </c>
      <c r="D72" s="213" t="s">
        <v>354</v>
      </c>
      <c r="E72" s="222"/>
      <c r="F72" s="537">
        <v>4.5</v>
      </c>
      <c r="G72" s="537">
        <v>4.5</v>
      </c>
      <c r="H72" s="537">
        <v>4.5</v>
      </c>
      <c r="I72" s="537">
        <v>4.5</v>
      </c>
      <c r="J72" s="537">
        <v>4.5</v>
      </c>
      <c r="K72" s="537">
        <v>4.5</v>
      </c>
      <c r="L72" s="537">
        <v>4.5</v>
      </c>
      <c r="M72" s="432"/>
    </row>
    <row r="73" spans="1:13" s="308" customFormat="1" x14ac:dyDescent="0.2">
      <c r="A73" s="307"/>
      <c r="B73" s="211">
        <v>240</v>
      </c>
      <c r="C73" s="219"/>
      <c r="D73" s="275" t="s">
        <v>24</v>
      </c>
      <c r="E73" s="337"/>
      <c r="F73" s="277">
        <f t="shared" ref="F73" si="29">SUM(F74)</f>
        <v>0</v>
      </c>
      <c r="G73" s="277">
        <f>SUM(G74)</f>
        <v>0</v>
      </c>
      <c r="H73" s="277">
        <f>SUM(H74)</f>
        <v>0.1</v>
      </c>
      <c r="I73" s="277">
        <f>SUM(I74)</f>
        <v>0.1</v>
      </c>
      <c r="J73" s="277">
        <f>SUM(J74)</f>
        <v>0.1</v>
      </c>
      <c r="K73" s="277">
        <f t="shared" ref="K73:L73" si="30">SUM(K74)</f>
        <v>0.1</v>
      </c>
      <c r="L73" s="277">
        <f t="shared" si="30"/>
        <v>0.1</v>
      </c>
      <c r="M73" s="432"/>
    </row>
    <row r="74" spans="1:13" s="308" customFormat="1" x14ac:dyDescent="0.2">
      <c r="A74" s="309"/>
      <c r="B74" s="211">
        <v>242</v>
      </c>
      <c r="C74" s="212"/>
      <c r="D74" s="213" t="s">
        <v>25</v>
      </c>
      <c r="E74" s="222"/>
      <c r="F74" s="537">
        <v>0</v>
      </c>
      <c r="G74" s="537">
        <v>0</v>
      </c>
      <c r="H74" s="537">
        <v>0.1</v>
      </c>
      <c r="I74" s="537">
        <v>0.1</v>
      </c>
      <c r="J74" s="537">
        <v>0.1</v>
      </c>
      <c r="K74" s="537">
        <v>0.1</v>
      </c>
      <c r="L74" s="537">
        <v>0.1</v>
      </c>
      <c r="M74" s="432"/>
    </row>
    <row r="75" spans="1:13" s="308" customFormat="1" x14ac:dyDescent="0.2">
      <c r="A75" s="307"/>
      <c r="B75" s="211">
        <v>290</v>
      </c>
      <c r="C75" s="219"/>
      <c r="D75" s="275" t="s">
        <v>26</v>
      </c>
      <c r="E75" s="277"/>
      <c r="F75" s="277">
        <f t="shared" ref="F75" si="31">SUM(F76)</f>
        <v>45.29999999999999</v>
      </c>
      <c r="G75" s="277">
        <f>SUM(G76)</f>
        <v>12</v>
      </c>
      <c r="H75" s="277">
        <f>SUM(H76)</f>
        <v>11</v>
      </c>
      <c r="I75" s="277">
        <f>SUM(I76)</f>
        <v>15.8</v>
      </c>
      <c r="J75" s="277">
        <f>SUM(J76)</f>
        <v>15.8</v>
      </c>
      <c r="K75" s="277">
        <f t="shared" ref="K75:L75" si="32">SUM(K76)</f>
        <v>25</v>
      </c>
      <c r="L75" s="277">
        <f t="shared" si="32"/>
        <v>25</v>
      </c>
      <c r="M75" s="432"/>
    </row>
    <row r="76" spans="1:13" s="308" customFormat="1" x14ac:dyDescent="0.2">
      <c r="A76" s="307"/>
      <c r="B76" s="211">
        <v>292</v>
      </c>
      <c r="C76" s="219"/>
      <c r="D76" s="275" t="s">
        <v>27</v>
      </c>
      <c r="E76" s="277"/>
      <c r="F76" s="277">
        <f t="shared" ref="F76:L76" si="33">SUM(F77:F83)</f>
        <v>45.29999999999999</v>
      </c>
      <c r="G76" s="277">
        <f t="shared" si="33"/>
        <v>12</v>
      </c>
      <c r="H76" s="277">
        <f t="shared" si="33"/>
        <v>11</v>
      </c>
      <c r="I76" s="277">
        <f t="shared" si="33"/>
        <v>15.8</v>
      </c>
      <c r="J76" s="277">
        <f t="shared" ref="J76" si="34">SUM(J77:J83)</f>
        <v>15.8</v>
      </c>
      <c r="K76" s="277">
        <f t="shared" si="33"/>
        <v>25</v>
      </c>
      <c r="L76" s="277">
        <f t="shared" si="33"/>
        <v>25</v>
      </c>
      <c r="M76" s="432"/>
    </row>
    <row r="77" spans="1:13" s="308" customFormat="1" x14ac:dyDescent="0.2">
      <c r="A77" s="309"/>
      <c r="B77" s="214"/>
      <c r="C77" s="212">
        <v>292006</v>
      </c>
      <c r="D77" s="213" t="s">
        <v>424</v>
      </c>
      <c r="E77" s="222"/>
      <c r="F77" s="537">
        <v>0.8</v>
      </c>
      <c r="G77" s="537">
        <v>1</v>
      </c>
      <c r="H77" s="537">
        <v>2</v>
      </c>
      <c r="I77" s="537">
        <v>2</v>
      </c>
      <c r="J77" s="537">
        <v>2</v>
      </c>
      <c r="K77" s="537">
        <v>2</v>
      </c>
      <c r="L77" s="537">
        <v>2</v>
      </c>
      <c r="M77" s="432"/>
    </row>
    <row r="78" spans="1:13" s="308" customFormat="1" x14ac:dyDescent="0.2">
      <c r="A78" s="309"/>
      <c r="B78" s="211"/>
      <c r="C78" s="212">
        <v>292008</v>
      </c>
      <c r="D78" s="213" t="s">
        <v>28</v>
      </c>
      <c r="E78" s="203"/>
      <c r="F78" s="537">
        <v>42.4</v>
      </c>
      <c r="G78" s="537">
        <v>2</v>
      </c>
      <c r="H78" s="537">
        <v>2</v>
      </c>
      <c r="I78" s="537">
        <v>2</v>
      </c>
      <c r="J78" s="537">
        <v>2</v>
      </c>
      <c r="K78" s="537">
        <v>16</v>
      </c>
      <c r="L78" s="537">
        <v>16</v>
      </c>
      <c r="M78" s="432"/>
    </row>
    <row r="79" spans="1:13" s="308" customFormat="1" x14ac:dyDescent="0.2">
      <c r="A79" s="309"/>
      <c r="B79" s="211"/>
      <c r="C79" s="212">
        <v>292009</v>
      </c>
      <c r="D79" s="213" t="s">
        <v>744</v>
      </c>
      <c r="E79" s="222"/>
      <c r="F79" s="537">
        <v>0</v>
      </c>
      <c r="G79" s="537">
        <v>0</v>
      </c>
      <c r="H79" s="537">
        <v>1</v>
      </c>
      <c r="I79" s="537">
        <v>1</v>
      </c>
      <c r="J79" s="537">
        <v>1</v>
      </c>
      <c r="K79" s="537">
        <v>1</v>
      </c>
      <c r="L79" s="537">
        <v>1</v>
      </c>
      <c r="M79" s="483"/>
    </row>
    <row r="80" spans="1:13" s="308" customFormat="1" x14ac:dyDescent="0.2">
      <c r="A80" s="309"/>
      <c r="B80" s="211"/>
      <c r="C80" s="212">
        <v>292017</v>
      </c>
      <c r="D80" s="213" t="s">
        <v>355</v>
      </c>
      <c r="E80" s="203"/>
      <c r="F80" s="537">
        <v>0.3</v>
      </c>
      <c r="G80" s="537">
        <v>2</v>
      </c>
      <c r="H80" s="537">
        <v>2</v>
      </c>
      <c r="I80" s="537">
        <v>2</v>
      </c>
      <c r="J80" s="537">
        <v>2</v>
      </c>
      <c r="K80" s="537">
        <v>2</v>
      </c>
      <c r="L80" s="537">
        <v>2</v>
      </c>
      <c r="M80" s="443"/>
    </row>
    <row r="81" spans="1:13" s="308" customFormat="1" x14ac:dyDescent="0.2">
      <c r="A81" s="309"/>
      <c r="B81" s="211"/>
      <c r="C81" s="212">
        <v>292019</v>
      </c>
      <c r="D81" s="213" t="s">
        <v>620</v>
      </c>
      <c r="E81" s="222"/>
      <c r="F81" s="537">
        <v>1.8</v>
      </c>
      <c r="G81" s="537">
        <v>1</v>
      </c>
      <c r="H81" s="537">
        <v>1</v>
      </c>
      <c r="I81" s="537">
        <v>1</v>
      </c>
      <c r="J81" s="537">
        <v>1</v>
      </c>
      <c r="K81" s="537">
        <v>1</v>
      </c>
      <c r="L81" s="537">
        <v>1</v>
      </c>
      <c r="M81" s="445"/>
    </row>
    <row r="82" spans="1:13" s="407" customFormat="1" x14ac:dyDescent="0.2">
      <c r="A82" s="399"/>
      <c r="B82" s="211"/>
      <c r="C82" s="212">
        <v>2920271</v>
      </c>
      <c r="D82" s="213" t="s">
        <v>302</v>
      </c>
      <c r="E82" s="537"/>
      <c r="F82" s="537">
        <v>0</v>
      </c>
      <c r="G82" s="537">
        <v>0</v>
      </c>
      <c r="H82" s="537">
        <v>0</v>
      </c>
      <c r="I82" s="537">
        <v>0</v>
      </c>
      <c r="J82" s="537">
        <v>0</v>
      </c>
      <c r="K82" s="537">
        <v>0</v>
      </c>
      <c r="L82" s="537">
        <v>0</v>
      </c>
      <c r="M82" s="445"/>
    </row>
    <row r="83" spans="1:13" s="308" customFormat="1" x14ac:dyDescent="0.2">
      <c r="A83" s="309"/>
      <c r="B83" s="211"/>
      <c r="C83" s="212">
        <v>2920272</v>
      </c>
      <c r="D83" s="213" t="s">
        <v>258</v>
      </c>
      <c r="E83" s="223"/>
      <c r="F83" s="537">
        <v>0</v>
      </c>
      <c r="G83" s="537">
        <v>6</v>
      </c>
      <c r="H83" s="537">
        <v>3</v>
      </c>
      <c r="I83" s="537">
        <v>7.8</v>
      </c>
      <c r="J83" s="537">
        <v>7.8</v>
      </c>
      <c r="K83" s="537">
        <v>3</v>
      </c>
      <c r="L83" s="537">
        <v>3</v>
      </c>
      <c r="M83" s="443"/>
    </row>
    <row r="84" spans="1:13" s="308" customFormat="1" x14ac:dyDescent="0.2">
      <c r="A84" s="307"/>
      <c r="B84" s="285"/>
      <c r="C84" s="286"/>
      <c r="D84" s="275" t="s">
        <v>29</v>
      </c>
      <c r="E84" s="336"/>
      <c r="F84" s="336">
        <f t="shared" ref="F84:L84" si="35">SUM(F85:F141)</f>
        <v>3010.7000000000012</v>
      </c>
      <c r="G84" s="336">
        <f t="shared" si="35"/>
        <v>2972.7999999999993</v>
      </c>
      <c r="H84" s="336">
        <f t="shared" si="35"/>
        <v>3545.7</v>
      </c>
      <c r="I84" s="336">
        <f t="shared" si="35"/>
        <v>3702.5</v>
      </c>
      <c r="J84" s="336">
        <f t="shared" si="35"/>
        <v>4082.9</v>
      </c>
      <c r="K84" s="336">
        <f t="shared" si="35"/>
        <v>3199.1</v>
      </c>
      <c r="L84" s="336">
        <f t="shared" si="35"/>
        <v>3106</v>
      </c>
      <c r="M84" s="237"/>
    </row>
    <row r="85" spans="1:13" s="308" customFormat="1" x14ac:dyDescent="0.2">
      <c r="A85" s="309"/>
      <c r="B85" s="211">
        <v>311</v>
      </c>
      <c r="C85" s="212">
        <v>311</v>
      </c>
      <c r="D85" s="213" t="s">
        <v>426</v>
      </c>
      <c r="E85" s="222"/>
      <c r="F85" s="537">
        <v>0</v>
      </c>
      <c r="G85" s="537">
        <v>0</v>
      </c>
      <c r="H85" s="537">
        <v>0</v>
      </c>
      <c r="I85" s="537">
        <v>0</v>
      </c>
      <c r="J85" s="537">
        <v>0</v>
      </c>
      <c r="K85" s="537">
        <v>0</v>
      </c>
      <c r="L85" s="537">
        <v>0</v>
      </c>
      <c r="M85" s="432"/>
    </row>
    <row r="86" spans="1:13" s="308" customFormat="1" x14ac:dyDescent="0.2">
      <c r="A86" s="309"/>
      <c r="B86" s="214"/>
      <c r="C86" s="212">
        <v>311</v>
      </c>
      <c r="D86" s="213" t="s">
        <v>924</v>
      </c>
      <c r="E86" s="222"/>
      <c r="F86" s="537">
        <v>3.7</v>
      </c>
      <c r="G86" s="537">
        <v>3</v>
      </c>
      <c r="H86" s="537">
        <v>0</v>
      </c>
      <c r="I86" s="537">
        <v>0</v>
      </c>
      <c r="J86" s="537">
        <v>0</v>
      </c>
      <c r="K86" s="537">
        <v>0</v>
      </c>
      <c r="L86" s="537">
        <v>0</v>
      </c>
      <c r="M86" s="445"/>
    </row>
    <row r="87" spans="1:13" s="407" customFormat="1" x14ac:dyDescent="0.2">
      <c r="A87" s="399"/>
      <c r="B87" s="214"/>
      <c r="C87" s="212">
        <v>311</v>
      </c>
      <c r="D87" s="213" t="s">
        <v>1349</v>
      </c>
      <c r="E87" s="222"/>
      <c r="F87" s="537">
        <v>0</v>
      </c>
      <c r="G87" s="537">
        <v>0</v>
      </c>
      <c r="H87" s="537">
        <v>0</v>
      </c>
      <c r="I87" s="537">
        <v>0</v>
      </c>
      <c r="J87" s="577">
        <v>9.6</v>
      </c>
      <c r="K87" s="537">
        <v>0</v>
      </c>
      <c r="L87" s="537">
        <v>0</v>
      </c>
      <c r="M87" s="443" t="s">
        <v>1338</v>
      </c>
    </row>
    <row r="88" spans="1:13" s="308" customFormat="1" x14ac:dyDescent="0.2">
      <c r="A88" s="309"/>
      <c r="B88" s="211">
        <v>312</v>
      </c>
      <c r="C88" s="212" t="s">
        <v>573</v>
      </c>
      <c r="D88" s="213" t="s">
        <v>35</v>
      </c>
      <c r="E88" s="222"/>
      <c r="F88" s="537">
        <v>39.200000000000003</v>
      </c>
      <c r="G88" s="537">
        <v>60</v>
      </c>
      <c r="H88" s="537">
        <v>130</v>
      </c>
      <c r="I88" s="537">
        <v>105</v>
      </c>
      <c r="J88" s="577">
        <v>176</v>
      </c>
      <c r="K88" s="537">
        <v>130</v>
      </c>
      <c r="L88" s="537">
        <v>130</v>
      </c>
      <c r="M88" s="443" t="s">
        <v>1338</v>
      </c>
    </row>
    <row r="89" spans="1:13" s="407" customFormat="1" x14ac:dyDescent="0.2">
      <c r="A89" s="399"/>
      <c r="B89" s="211"/>
      <c r="C89" s="212">
        <v>312012</v>
      </c>
      <c r="D89" s="213" t="s">
        <v>890</v>
      </c>
      <c r="E89" s="203"/>
      <c r="F89" s="538">
        <v>38</v>
      </c>
      <c r="G89" s="538">
        <v>40</v>
      </c>
      <c r="H89" s="538">
        <v>46</v>
      </c>
      <c r="I89" s="538">
        <v>46</v>
      </c>
      <c r="J89" s="578">
        <v>51.3</v>
      </c>
      <c r="K89" s="538">
        <v>46</v>
      </c>
      <c r="L89" s="538">
        <v>46</v>
      </c>
      <c r="M89" s="443" t="s">
        <v>1338</v>
      </c>
    </row>
    <row r="90" spans="1:13" s="407" customFormat="1" x14ac:dyDescent="0.2">
      <c r="A90" s="399"/>
      <c r="B90" s="211"/>
      <c r="C90" s="212">
        <v>312012</v>
      </c>
      <c r="D90" s="213" t="s">
        <v>893</v>
      </c>
      <c r="E90" s="203"/>
      <c r="F90" s="537">
        <v>18.5</v>
      </c>
      <c r="G90" s="537">
        <v>18</v>
      </c>
      <c r="H90" s="537">
        <v>20</v>
      </c>
      <c r="I90" s="537">
        <v>20</v>
      </c>
      <c r="J90" s="537">
        <v>20</v>
      </c>
      <c r="K90" s="537">
        <v>20</v>
      </c>
      <c r="L90" s="537">
        <v>20</v>
      </c>
      <c r="M90" s="432"/>
    </row>
    <row r="91" spans="1:13" s="308" customFormat="1" x14ac:dyDescent="0.2">
      <c r="A91" s="309"/>
      <c r="B91" s="211"/>
      <c r="C91" s="212" t="s">
        <v>572</v>
      </c>
      <c r="D91" s="213" t="s">
        <v>34</v>
      </c>
      <c r="E91" s="222"/>
      <c r="F91" s="537">
        <v>5.4</v>
      </c>
      <c r="G91" s="537">
        <v>8.5</v>
      </c>
      <c r="H91" s="537">
        <v>8.5</v>
      </c>
      <c r="I91" s="537">
        <v>8.5</v>
      </c>
      <c r="J91" s="537">
        <v>8.5</v>
      </c>
      <c r="K91" s="537">
        <v>8.5</v>
      </c>
      <c r="L91" s="537">
        <v>8.5</v>
      </c>
      <c r="M91" s="432"/>
    </row>
    <row r="92" spans="1:13" s="308" customFormat="1" x14ac:dyDescent="0.2">
      <c r="A92" s="309"/>
      <c r="B92" s="211"/>
      <c r="C92" s="212" t="s">
        <v>570</v>
      </c>
      <c r="D92" s="213" t="s">
        <v>31</v>
      </c>
      <c r="E92" s="222"/>
      <c r="F92" s="537">
        <v>3.2</v>
      </c>
      <c r="G92" s="537">
        <v>5</v>
      </c>
      <c r="H92" s="537">
        <v>15</v>
      </c>
      <c r="I92" s="537">
        <v>15</v>
      </c>
      <c r="J92" s="537">
        <v>15</v>
      </c>
      <c r="K92" s="537">
        <v>0</v>
      </c>
      <c r="L92" s="537">
        <v>0</v>
      </c>
      <c r="M92" s="432"/>
    </row>
    <row r="93" spans="1:13" s="308" customFormat="1" x14ac:dyDescent="0.2">
      <c r="A93" s="309"/>
      <c r="B93" s="211"/>
      <c r="C93" s="212" t="s">
        <v>728</v>
      </c>
      <c r="D93" s="213" t="s">
        <v>729</v>
      </c>
      <c r="E93" s="222"/>
      <c r="F93" s="537">
        <v>14.7</v>
      </c>
      <c r="G93" s="537">
        <v>15</v>
      </c>
      <c r="H93" s="537">
        <v>0</v>
      </c>
      <c r="I93" s="537">
        <v>0</v>
      </c>
      <c r="J93" s="537">
        <v>0</v>
      </c>
      <c r="K93" s="537">
        <v>0</v>
      </c>
      <c r="L93" s="537">
        <v>0</v>
      </c>
      <c r="M93" s="432"/>
    </row>
    <row r="94" spans="1:13" s="308" customFormat="1" x14ac:dyDescent="0.2">
      <c r="A94" s="309"/>
      <c r="B94" s="211"/>
      <c r="C94" s="212" t="s">
        <v>571</v>
      </c>
      <c r="D94" s="213" t="s">
        <v>33</v>
      </c>
      <c r="E94" s="222"/>
      <c r="F94" s="537">
        <v>88.6</v>
      </c>
      <c r="G94" s="537">
        <v>90</v>
      </c>
      <c r="H94" s="537">
        <v>90</v>
      </c>
      <c r="I94" s="537">
        <v>90</v>
      </c>
      <c r="J94" s="537">
        <v>90</v>
      </c>
      <c r="K94" s="537">
        <v>90</v>
      </c>
      <c r="L94" s="537">
        <v>90</v>
      </c>
      <c r="M94" s="432"/>
    </row>
    <row r="95" spans="1:13" s="407" customFormat="1" x14ac:dyDescent="0.2">
      <c r="A95" s="399"/>
      <c r="B95" s="211"/>
      <c r="C95" s="212">
        <v>312001</v>
      </c>
      <c r="D95" s="213" t="s">
        <v>1347</v>
      </c>
      <c r="E95" s="222"/>
      <c r="F95" s="537">
        <v>0</v>
      </c>
      <c r="G95" s="537">
        <v>0</v>
      </c>
      <c r="H95" s="537">
        <v>0</v>
      </c>
      <c r="I95" s="537">
        <v>0</v>
      </c>
      <c r="J95" s="577">
        <v>68.099999999999994</v>
      </c>
      <c r="K95" s="537">
        <v>0</v>
      </c>
      <c r="L95" s="537">
        <v>0</v>
      </c>
      <c r="M95" s="443" t="s">
        <v>1338</v>
      </c>
    </row>
    <row r="96" spans="1:13" s="308" customFormat="1" x14ac:dyDescent="0.2">
      <c r="A96" s="309"/>
      <c r="B96" s="211"/>
      <c r="C96" s="212">
        <v>3120016</v>
      </c>
      <c r="D96" s="213" t="s">
        <v>345</v>
      </c>
      <c r="E96" s="222"/>
      <c r="F96" s="538">
        <v>23.3</v>
      </c>
      <c r="G96" s="538">
        <v>5</v>
      </c>
      <c r="H96" s="538">
        <v>21</v>
      </c>
      <c r="I96" s="538">
        <v>21</v>
      </c>
      <c r="J96" s="578">
        <v>31</v>
      </c>
      <c r="K96" s="538">
        <v>0</v>
      </c>
      <c r="L96" s="538">
        <v>20</v>
      </c>
      <c r="M96" s="443" t="s">
        <v>1338</v>
      </c>
    </row>
    <row r="97" spans="1:13" s="407" customFormat="1" x14ac:dyDescent="0.2">
      <c r="A97" s="399"/>
      <c r="B97" s="211"/>
      <c r="C97" s="212">
        <v>312012132</v>
      </c>
      <c r="D97" s="213" t="s">
        <v>1154</v>
      </c>
      <c r="E97" s="222"/>
      <c r="F97" s="537">
        <v>0</v>
      </c>
      <c r="G97" s="537">
        <v>0</v>
      </c>
      <c r="H97" s="537">
        <v>0</v>
      </c>
      <c r="I97" s="537">
        <v>0</v>
      </c>
      <c r="J97" s="537">
        <v>0</v>
      </c>
      <c r="K97" s="537">
        <v>0</v>
      </c>
      <c r="L97" s="537">
        <v>0</v>
      </c>
      <c r="M97" s="443"/>
    </row>
    <row r="98" spans="1:13" s="407" customFormat="1" x14ac:dyDescent="0.2">
      <c r="A98" s="399"/>
      <c r="B98" s="211"/>
      <c r="C98" s="212">
        <v>312001</v>
      </c>
      <c r="D98" s="213" t="s">
        <v>1179</v>
      </c>
      <c r="E98" s="222"/>
      <c r="F98" s="537">
        <v>0</v>
      </c>
      <c r="G98" s="537">
        <v>0</v>
      </c>
      <c r="H98" s="537">
        <v>0</v>
      </c>
      <c r="I98" s="537">
        <v>0</v>
      </c>
      <c r="J98" s="537">
        <v>0</v>
      </c>
      <c r="K98" s="537">
        <v>0</v>
      </c>
      <c r="L98" s="537">
        <v>0</v>
      </c>
      <c r="M98" s="443"/>
    </row>
    <row r="99" spans="1:13" s="407" customFormat="1" x14ac:dyDescent="0.2">
      <c r="A99" s="399"/>
      <c r="B99" s="211"/>
      <c r="C99" s="212">
        <v>312001</v>
      </c>
      <c r="D99" s="213" t="s">
        <v>1233</v>
      </c>
      <c r="E99" s="538"/>
      <c r="F99" s="537">
        <v>0</v>
      </c>
      <c r="G99" s="537">
        <v>0</v>
      </c>
      <c r="H99" s="537">
        <v>0</v>
      </c>
      <c r="I99" s="537">
        <v>0</v>
      </c>
      <c r="J99" s="537">
        <v>0</v>
      </c>
      <c r="K99" s="537">
        <v>0</v>
      </c>
      <c r="L99" s="537">
        <v>0</v>
      </c>
      <c r="M99" s="443"/>
    </row>
    <row r="100" spans="1:13" s="308" customFormat="1" ht="12" customHeight="1" x14ac:dyDescent="0.2">
      <c r="A100" s="309"/>
      <c r="B100" s="211"/>
      <c r="C100" s="212">
        <v>312001814</v>
      </c>
      <c r="D100" s="213" t="s">
        <v>656</v>
      </c>
      <c r="E100" s="203"/>
      <c r="F100" s="537">
        <v>6</v>
      </c>
      <c r="G100" s="537">
        <v>5</v>
      </c>
      <c r="H100" s="537">
        <v>0</v>
      </c>
      <c r="I100" s="537">
        <v>0</v>
      </c>
      <c r="J100" s="577">
        <v>9.6</v>
      </c>
      <c r="K100" s="537">
        <v>0</v>
      </c>
      <c r="L100" s="537">
        <v>0</v>
      </c>
      <c r="M100" s="443" t="s">
        <v>1338</v>
      </c>
    </row>
    <row r="101" spans="1:13" s="308" customFormat="1" ht="12" customHeight="1" x14ac:dyDescent="0.2">
      <c r="A101" s="309"/>
      <c r="B101" s="211"/>
      <c r="C101" s="212">
        <v>312001824</v>
      </c>
      <c r="D101" s="213" t="s">
        <v>655</v>
      </c>
      <c r="E101" s="203"/>
      <c r="F101" s="538">
        <v>10.199999999999999</v>
      </c>
      <c r="G101" s="538">
        <v>6</v>
      </c>
      <c r="H101" s="538">
        <v>0</v>
      </c>
      <c r="I101" s="538">
        <v>0</v>
      </c>
      <c r="J101" s="578">
        <v>10.5</v>
      </c>
      <c r="K101" s="538">
        <v>0</v>
      </c>
      <c r="L101" s="538">
        <v>0</v>
      </c>
      <c r="M101" s="443" t="s">
        <v>1338</v>
      </c>
    </row>
    <row r="102" spans="1:13" s="407" customFormat="1" ht="12" customHeight="1" x14ac:dyDescent="0.2">
      <c r="A102" s="399"/>
      <c r="B102" s="211"/>
      <c r="C102" s="212">
        <v>312001</v>
      </c>
      <c r="D102" s="213" t="s">
        <v>1023</v>
      </c>
      <c r="E102" s="203"/>
      <c r="F102" s="538">
        <v>1</v>
      </c>
      <c r="G102" s="538">
        <v>3</v>
      </c>
      <c r="H102" s="538">
        <v>0</v>
      </c>
      <c r="I102" s="538">
        <v>0</v>
      </c>
      <c r="J102" s="578">
        <v>0.5</v>
      </c>
      <c r="K102" s="538">
        <v>0</v>
      </c>
      <c r="L102" s="538">
        <v>0</v>
      </c>
      <c r="M102" s="443" t="s">
        <v>1338</v>
      </c>
    </row>
    <row r="103" spans="1:13" s="407" customFormat="1" ht="12" customHeight="1" x14ac:dyDescent="0.2">
      <c r="A103" s="399"/>
      <c r="B103" s="211"/>
      <c r="C103" s="212">
        <v>312001</v>
      </c>
      <c r="D103" s="213" t="s">
        <v>1039</v>
      </c>
      <c r="E103" s="203"/>
      <c r="F103" s="538">
        <v>48.7</v>
      </c>
      <c r="G103" s="538">
        <v>33.6</v>
      </c>
      <c r="H103" s="538">
        <v>0</v>
      </c>
      <c r="I103" s="538">
        <v>0</v>
      </c>
      <c r="J103" s="538">
        <v>0</v>
      </c>
      <c r="K103" s="538">
        <v>0</v>
      </c>
      <c r="L103" s="538">
        <v>0</v>
      </c>
      <c r="M103" s="443"/>
    </row>
    <row r="104" spans="1:13" s="407" customFormat="1" ht="12" customHeight="1" x14ac:dyDescent="0.2">
      <c r="A104" s="399"/>
      <c r="B104" s="211"/>
      <c r="C104" s="212">
        <v>312001</v>
      </c>
      <c r="D104" s="213" t="s">
        <v>1170</v>
      </c>
      <c r="E104" s="203"/>
      <c r="F104" s="538">
        <v>62.1</v>
      </c>
      <c r="G104" s="538">
        <v>63</v>
      </c>
      <c r="H104" s="538">
        <v>0</v>
      </c>
      <c r="I104" s="538">
        <v>0</v>
      </c>
      <c r="J104" s="538">
        <v>0</v>
      </c>
      <c r="K104" s="538">
        <v>0</v>
      </c>
      <c r="L104" s="538">
        <v>0</v>
      </c>
      <c r="M104" s="432"/>
    </row>
    <row r="105" spans="1:13" s="407" customFormat="1" ht="12" customHeight="1" x14ac:dyDescent="0.2">
      <c r="A105" s="399"/>
      <c r="B105" s="211"/>
      <c r="C105" s="212">
        <v>312001</v>
      </c>
      <c r="D105" s="213" t="s">
        <v>1282</v>
      </c>
      <c r="E105" s="203"/>
      <c r="F105" s="538">
        <v>0</v>
      </c>
      <c r="G105" s="538">
        <v>0</v>
      </c>
      <c r="H105" s="538">
        <v>129.4</v>
      </c>
      <c r="I105" s="538">
        <v>129.4</v>
      </c>
      <c r="J105" s="538">
        <v>129.4</v>
      </c>
      <c r="K105" s="538">
        <v>129.4</v>
      </c>
      <c r="L105" s="538">
        <v>129.4</v>
      </c>
      <c r="M105" s="432"/>
    </row>
    <row r="106" spans="1:13" s="407" customFormat="1" ht="12" customHeight="1" x14ac:dyDescent="0.2">
      <c r="A106" s="399"/>
      <c r="B106" s="211"/>
      <c r="C106" s="212">
        <v>312001</v>
      </c>
      <c r="D106" s="213" t="s">
        <v>1283</v>
      </c>
      <c r="E106" s="203"/>
      <c r="F106" s="538">
        <v>0</v>
      </c>
      <c r="G106" s="538">
        <v>0</v>
      </c>
      <c r="H106" s="538">
        <v>23.1</v>
      </c>
      <c r="I106" s="538">
        <v>23.1</v>
      </c>
      <c r="J106" s="538">
        <v>23.1</v>
      </c>
      <c r="K106" s="538">
        <v>0</v>
      </c>
      <c r="L106" s="538">
        <v>0</v>
      </c>
      <c r="M106" s="432"/>
    </row>
    <row r="107" spans="1:13" s="407" customFormat="1" ht="12" customHeight="1" x14ac:dyDescent="0.2">
      <c r="A107" s="399"/>
      <c r="B107" s="211"/>
      <c r="C107" s="212">
        <v>312001</v>
      </c>
      <c r="D107" s="213" t="s">
        <v>1323</v>
      </c>
      <c r="E107" s="203"/>
      <c r="F107" s="538">
        <v>0</v>
      </c>
      <c r="G107" s="538">
        <v>0</v>
      </c>
      <c r="H107" s="538">
        <v>75.900000000000006</v>
      </c>
      <c r="I107" s="538">
        <v>75.900000000000006</v>
      </c>
      <c r="J107" s="538">
        <v>75.900000000000006</v>
      </c>
      <c r="K107" s="538">
        <v>0</v>
      </c>
      <c r="L107" s="538">
        <v>0</v>
      </c>
      <c r="M107" s="432"/>
    </row>
    <row r="108" spans="1:13" s="407" customFormat="1" ht="12" customHeight="1" x14ac:dyDescent="0.2">
      <c r="A108" s="399"/>
      <c r="B108" s="211"/>
      <c r="C108" s="212">
        <v>312001</v>
      </c>
      <c r="D108" s="213" t="s">
        <v>1246</v>
      </c>
      <c r="E108" s="203"/>
      <c r="F108" s="538">
        <v>28.6</v>
      </c>
      <c r="G108" s="538">
        <v>0</v>
      </c>
      <c r="H108" s="538">
        <v>0</v>
      </c>
      <c r="I108" s="538">
        <v>0</v>
      </c>
      <c r="J108" s="578">
        <v>30</v>
      </c>
      <c r="K108" s="538">
        <v>0</v>
      </c>
      <c r="L108" s="538">
        <v>0</v>
      </c>
      <c r="M108" s="443" t="s">
        <v>1338</v>
      </c>
    </row>
    <row r="109" spans="1:13" s="407" customFormat="1" ht="12" customHeight="1" x14ac:dyDescent="0.2">
      <c r="A109" s="399"/>
      <c r="B109" s="211"/>
      <c r="C109" s="212">
        <v>3120019</v>
      </c>
      <c r="D109" s="213" t="s">
        <v>1296</v>
      </c>
      <c r="E109" s="203"/>
      <c r="F109" s="538">
        <v>0</v>
      </c>
      <c r="G109" s="538">
        <v>0</v>
      </c>
      <c r="H109" s="538">
        <v>0</v>
      </c>
      <c r="I109" s="538">
        <v>0</v>
      </c>
      <c r="J109" s="578">
        <v>15.3</v>
      </c>
      <c r="K109" s="538">
        <v>0</v>
      </c>
      <c r="L109" s="538">
        <v>0</v>
      </c>
      <c r="M109" s="443" t="s">
        <v>1338</v>
      </c>
    </row>
    <row r="110" spans="1:13" s="407" customFormat="1" ht="12" customHeight="1" x14ac:dyDescent="0.2">
      <c r="A110" s="399"/>
      <c r="B110" s="211"/>
      <c r="C110" s="212">
        <v>312001</v>
      </c>
      <c r="D110" s="213" t="s">
        <v>1297</v>
      </c>
      <c r="E110" s="203"/>
      <c r="F110" s="538">
        <v>0</v>
      </c>
      <c r="G110" s="538">
        <v>0</v>
      </c>
      <c r="H110" s="538">
        <v>0</v>
      </c>
      <c r="I110" s="538">
        <v>0</v>
      </c>
      <c r="J110" s="538">
        <v>0</v>
      </c>
      <c r="K110" s="538">
        <v>0</v>
      </c>
      <c r="L110" s="538">
        <v>0</v>
      </c>
      <c r="M110" s="432"/>
    </row>
    <row r="111" spans="1:13" s="407" customFormat="1" ht="12" customHeight="1" x14ac:dyDescent="0.2">
      <c r="A111" s="399"/>
      <c r="B111" s="211"/>
      <c r="C111" s="212">
        <v>312001</v>
      </c>
      <c r="D111" s="213" t="s">
        <v>1209</v>
      </c>
      <c r="E111" s="203"/>
      <c r="F111" s="538">
        <v>0</v>
      </c>
      <c r="G111" s="538">
        <v>0</v>
      </c>
      <c r="H111" s="538">
        <v>0</v>
      </c>
      <c r="I111" s="538">
        <v>70</v>
      </c>
      <c r="J111" s="538">
        <v>70</v>
      </c>
      <c r="K111" s="538">
        <v>0</v>
      </c>
      <c r="L111" s="538">
        <v>0</v>
      </c>
      <c r="M111" s="443"/>
    </row>
    <row r="112" spans="1:13" s="407" customFormat="1" ht="12" customHeight="1" x14ac:dyDescent="0.2">
      <c r="A112" s="399"/>
      <c r="B112" s="211"/>
      <c r="C112" s="212">
        <v>312001</v>
      </c>
      <c r="D112" s="213" t="s">
        <v>1034</v>
      </c>
      <c r="E112" s="203"/>
      <c r="F112" s="538">
        <v>0</v>
      </c>
      <c r="G112" s="538">
        <v>0</v>
      </c>
      <c r="H112" s="538">
        <v>0</v>
      </c>
      <c r="I112" s="538">
        <v>0</v>
      </c>
      <c r="J112" s="538">
        <v>0</v>
      </c>
      <c r="K112" s="538">
        <v>0</v>
      </c>
      <c r="L112" s="538">
        <v>0</v>
      </c>
      <c r="M112" s="432"/>
    </row>
    <row r="113" spans="1:13" s="308" customFormat="1" x14ac:dyDescent="0.2">
      <c r="A113" s="309"/>
      <c r="B113" s="211"/>
      <c r="C113" s="212">
        <v>312012</v>
      </c>
      <c r="D113" s="213" t="s">
        <v>745</v>
      </c>
      <c r="E113" s="222"/>
      <c r="F113" s="538">
        <v>2038.9</v>
      </c>
      <c r="G113" s="538">
        <v>2220.1999999999998</v>
      </c>
      <c r="H113" s="448">
        <v>2328.1</v>
      </c>
      <c r="I113" s="538">
        <v>2382</v>
      </c>
      <c r="J113" s="578">
        <v>2454</v>
      </c>
      <c r="K113" s="538">
        <v>2350.1</v>
      </c>
      <c r="L113" s="538">
        <v>2350.1</v>
      </c>
      <c r="M113" s="443" t="s">
        <v>1338</v>
      </c>
    </row>
    <row r="114" spans="1:13" s="308" customFormat="1" x14ac:dyDescent="0.2">
      <c r="A114" s="309"/>
      <c r="B114" s="211"/>
      <c r="C114" s="212">
        <v>312012</v>
      </c>
      <c r="D114" s="213" t="s">
        <v>748</v>
      </c>
      <c r="E114" s="222"/>
      <c r="F114" s="538">
        <v>206.5</v>
      </c>
      <c r="G114" s="538">
        <v>144.1</v>
      </c>
      <c r="H114" s="448">
        <v>165.1</v>
      </c>
      <c r="I114" s="538">
        <v>127.2</v>
      </c>
      <c r="J114" s="578">
        <v>196.9</v>
      </c>
      <c r="K114" s="538">
        <v>167.1</v>
      </c>
      <c r="L114" s="538">
        <v>167.1</v>
      </c>
      <c r="M114" s="443" t="s">
        <v>1338</v>
      </c>
    </row>
    <row r="115" spans="1:13" s="308" customFormat="1" x14ac:dyDescent="0.2">
      <c r="A115" s="309"/>
      <c r="B115" s="211"/>
      <c r="C115" s="212">
        <v>312012</v>
      </c>
      <c r="D115" s="213" t="s">
        <v>746</v>
      </c>
      <c r="E115" s="222"/>
      <c r="F115" s="537">
        <v>36.4</v>
      </c>
      <c r="G115" s="537">
        <v>0</v>
      </c>
      <c r="H115" s="537">
        <v>71.599999999999994</v>
      </c>
      <c r="I115" s="537">
        <v>95.4</v>
      </c>
      <c r="J115" s="577">
        <v>92.2</v>
      </c>
      <c r="K115" s="537">
        <v>0</v>
      </c>
      <c r="L115" s="537">
        <v>0</v>
      </c>
      <c r="M115" s="443" t="s">
        <v>1338</v>
      </c>
    </row>
    <row r="116" spans="1:13" s="407" customFormat="1" x14ac:dyDescent="0.2">
      <c r="A116" s="399"/>
      <c r="B116" s="211"/>
      <c r="C116" s="212">
        <v>312002</v>
      </c>
      <c r="D116" s="213" t="s">
        <v>1298</v>
      </c>
      <c r="E116" s="538"/>
      <c r="F116" s="537">
        <v>0</v>
      </c>
      <c r="G116" s="537">
        <v>0</v>
      </c>
      <c r="H116" s="537">
        <v>0</v>
      </c>
      <c r="I116" s="537">
        <v>0</v>
      </c>
      <c r="J116" s="537">
        <v>0</v>
      </c>
      <c r="K116" s="537">
        <v>0</v>
      </c>
      <c r="L116" s="537">
        <v>0</v>
      </c>
      <c r="M116" s="443"/>
    </row>
    <row r="117" spans="1:13" s="407" customFormat="1" x14ac:dyDescent="0.2">
      <c r="A117" s="399"/>
      <c r="B117" s="211"/>
      <c r="C117" s="212">
        <v>312002</v>
      </c>
      <c r="D117" s="213" t="s">
        <v>1299</v>
      </c>
      <c r="E117" s="538"/>
      <c r="F117" s="537">
        <v>0</v>
      </c>
      <c r="G117" s="537">
        <v>0</v>
      </c>
      <c r="H117" s="537">
        <v>3</v>
      </c>
      <c r="I117" s="537">
        <v>3</v>
      </c>
      <c r="J117" s="537">
        <v>3</v>
      </c>
      <c r="K117" s="537">
        <v>0</v>
      </c>
      <c r="L117" s="537">
        <v>0</v>
      </c>
      <c r="M117" s="443"/>
    </row>
    <row r="118" spans="1:13" s="407" customFormat="1" x14ac:dyDescent="0.2">
      <c r="A118" s="399"/>
      <c r="B118" s="211"/>
      <c r="C118" s="212">
        <v>312012</v>
      </c>
      <c r="D118" s="213" t="s">
        <v>1201</v>
      </c>
      <c r="E118" s="222"/>
      <c r="F118" s="537">
        <v>0</v>
      </c>
      <c r="G118" s="537">
        <v>0</v>
      </c>
      <c r="H118" s="537">
        <v>0</v>
      </c>
      <c r="I118" s="537">
        <v>0</v>
      </c>
      <c r="J118" s="537">
        <v>0</v>
      </c>
      <c r="K118" s="537">
        <v>0</v>
      </c>
      <c r="L118" s="537">
        <v>0</v>
      </c>
      <c r="M118" s="443"/>
    </row>
    <row r="119" spans="1:13" s="407" customFormat="1" x14ac:dyDescent="0.2">
      <c r="A119" s="399"/>
      <c r="B119" s="211"/>
      <c r="C119" s="212">
        <v>312012</v>
      </c>
      <c r="D119" s="213" t="s">
        <v>922</v>
      </c>
      <c r="E119" s="222"/>
      <c r="F119" s="537">
        <v>0</v>
      </c>
      <c r="G119" s="537">
        <v>0</v>
      </c>
      <c r="H119" s="537">
        <v>0</v>
      </c>
      <c r="I119" s="537">
        <v>0</v>
      </c>
      <c r="J119" s="537">
        <v>0</v>
      </c>
      <c r="K119" s="537">
        <v>0</v>
      </c>
      <c r="L119" s="537">
        <v>0</v>
      </c>
      <c r="M119" s="432"/>
    </row>
    <row r="120" spans="1:13" s="308" customFormat="1" x14ac:dyDescent="0.2">
      <c r="A120" s="309"/>
      <c r="B120" s="211"/>
      <c r="C120" s="212">
        <v>312012</v>
      </c>
      <c r="D120" s="213" t="s">
        <v>1128</v>
      </c>
      <c r="E120" s="222"/>
      <c r="F120" s="537">
        <v>0</v>
      </c>
      <c r="G120" s="537">
        <v>0</v>
      </c>
      <c r="H120" s="537">
        <v>0</v>
      </c>
      <c r="I120" s="537">
        <v>0</v>
      </c>
      <c r="J120" s="537">
        <v>0</v>
      </c>
      <c r="K120" s="537">
        <v>0</v>
      </c>
      <c r="L120" s="537">
        <v>0</v>
      </c>
      <c r="M120" s="443"/>
    </row>
    <row r="121" spans="1:13" s="308" customFormat="1" x14ac:dyDescent="0.2">
      <c r="A121" s="309"/>
      <c r="B121" s="211"/>
      <c r="C121" s="212">
        <v>312012</v>
      </c>
      <c r="D121" s="213" t="s">
        <v>747</v>
      </c>
      <c r="E121" s="222"/>
      <c r="F121" s="538">
        <v>0</v>
      </c>
      <c r="G121" s="538">
        <v>0</v>
      </c>
      <c r="H121" s="538">
        <v>0</v>
      </c>
      <c r="I121" s="538">
        <v>0</v>
      </c>
      <c r="J121" s="538">
        <v>0</v>
      </c>
      <c r="K121" s="538">
        <v>0</v>
      </c>
      <c r="L121" s="538">
        <v>0</v>
      </c>
      <c r="M121" s="432"/>
    </row>
    <row r="122" spans="1:13" s="308" customFormat="1" x14ac:dyDescent="0.2">
      <c r="A122" s="309"/>
      <c r="B122" s="211"/>
      <c r="C122" s="212">
        <v>312012</v>
      </c>
      <c r="D122" s="213" t="s">
        <v>295</v>
      </c>
      <c r="E122" s="222"/>
      <c r="F122" s="537">
        <v>1</v>
      </c>
      <c r="G122" s="537">
        <v>1</v>
      </c>
      <c r="H122" s="537">
        <v>1.1000000000000001</v>
      </c>
      <c r="I122" s="537">
        <v>1.1000000000000001</v>
      </c>
      <c r="J122" s="537">
        <v>1.1000000000000001</v>
      </c>
      <c r="K122" s="537">
        <v>1.1000000000000001</v>
      </c>
      <c r="L122" s="537">
        <v>1.1000000000000001</v>
      </c>
      <c r="M122" s="432"/>
    </row>
    <row r="123" spans="1:13" s="308" customFormat="1" x14ac:dyDescent="0.2">
      <c r="A123" s="309"/>
      <c r="B123" s="211"/>
      <c r="C123" s="212">
        <v>312012</v>
      </c>
      <c r="D123" s="213" t="s">
        <v>36</v>
      </c>
      <c r="E123" s="203"/>
      <c r="F123" s="538">
        <v>23</v>
      </c>
      <c r="G123" s="538">
        <v>21</v>
      </c>
      <c r="H123" s="538">
        <v>29</v>
      </c>
      <c r="I123" s="538">
        <v>29</v>
      </c>
      <c r="J123" s="538">
        <v>29</v>
      </c>
      <c r="K123" s="538">
        <v>28</v>
      </c>
      <c r="L123" s="538">
        <v>28</v>
      </c>
      <c r="M123" s="432"/>
    </row>
    <row r="124" spans="1:13" s="407" customFormat="1" x14ac:dyDescent="0.2">
      <c r="A124" s="399"/>
      <c r="B124" s="211"/>
      <c r="C124" s="212">
        <v>312012</v>
      </c>
      <c r="D124" s="213" t="s">
        <v>259</v>
      </c>
      <c r="E124" s="222"/>
      <c r="F124" s="537">
        <v>2.8</v>
      </c>
      <c r="G124" s="537">
        <v>2.7</v>
      </c>
      <c r="H124" s="537">
        <v>2.4</v>
      </c>
      <c r="I124" s="537">
        <v>2.4</v>
      </c>
      <c r="J124" s="537">
        <v>2.4</v>
      </c>
      <c r="K124" s="537">
        <v>2.4</v>
      </c>
      <c r="L124" s="537">
        <v>2.2999999999999998</v>
      </c>
      <c r="M124" s="432"/>
    </row>
    <row r="125" spans="1:13" s="308" customFormat="1" ht="12" customHeight="1" x14ac:dyDescent="0.2">
      <c r="A125" s="309"/>
      <c r="B125" s="211"/>
      <c r="C125" s="212">
        <v>312012</v>
      </c>
      <c r="D125" s="213" t="s">
        <v>935</v>
      </c>
      <c r="E125" s="222"/>
      <c r="F125" s="537">
        <v>0.4</v>
      </c>
      <c r="G125" s="537">
        <v>1</v>
      </c>
      <c r="H125" s="537">
        <v>1</v>
      </c>
      <c r="I125" s="537">
        <v>1</v>
      </c>
      <c r="J125" s="537">
        <v>1</v>
      </c>
      <c r="K125" s="537">
        <v>1</v>
      </c>
      <c r="L125" s="537">
        <v>1</v>
      </c>
      <c r="M125" s="432"/>
    </row>
    <row r="126" spans="1:13" s="308" customFormat="1" x14ac:dyDescent="0.2">
      <c r="A126" s="309"/>
      <c r="B126" s="211"/>
      <c r="C126" s="212">
        <v>312012</v>
      </c>
      <c r="D126" s="213" t="s">
        <v>607</v>
      </c>
      <c r="E126" s="222"/>
      <c r="F126" s="537">
        <v>0.2</v>
      </c>
      <c r="G126" s="537">
        <v>0.2</v>
      </c>
      <c r="H126" s="537">
        <v>0.2</v>
      </c>
      <c r="I126" s="537">
        <v>0.2</v>
      </c>
      <c r="J126" s="537">
        <v>0.2</v>
      </c>
      <c r="K126" s="537">
        <v>0.2</v>
      </c>
      <c r="L126" s="537">
        <v>0.2</v>
      </c>
      <c r="M126" s="432"/>
    </row>
    <row r="127" spans="1:13" s="308" customFormat="1" x14ac:dyDescent="0.2">
      <c r="A127" s="309"/>
      <c r="B127" s="211"/>
      <c r="C127" s="212">
        <v>312012</v>
      </c>
      <c r="D127" s="213" t="s">
        <v>37</v>
      </c>
      <c r="E127" s="222"/>
      <c r="F127" s="537">
        <v>1.4</v>
      </c>
      <c r="G127" s="537">
        <v>0.8</v>
      </c>
      <c r="H127" s="537">
        <v>0.8</v>
      </c>
      <c r="I127" s="537">
        <v>0.8</v>
      </c>
      <c r="J127" s="537">
        <v>0.8</v>
      </c>
      <c r="K127" s="537">
        <v>0.8</v>
      </c>
      <c r="L127" s="537">
        <v>0.8</v>
      </c>
      <c r="M127" s="432"/>
    </row>
    <row r="128" spans="1:13" s="308" customFormat="1" x14ac:dyDescent="0.2">
      <c r="A128" s="309"/>
      <c r="B128" s="211"/>
      <c r="C128" s="212">
        <v>312012</v>
      </c>
      <c r="D128" s="213" t="s">
        <v>659</v>
      </c>
      <c r="E128" s="222"/>
      <c r="F128" s="537">
        <v>0.4</v>
      </c>
      <c r="G128" s="537">
        <v>0.4</v>
      </c>
      <c r="H128" s="537">
        <v>0.5</v>
      </c>
      <c r="I128" s="537">
        <v>0.5</v>
      </c>
      <c r="J128" s="537">
        <v>0.5</v>
      </c>
      <c r="K128" s="537">
        <v>0.5</v>
      </c>
      <c r="L128" s="537">
        <v>0.5</v>
      </c>
      <c r="M128" s="432"/>
    </row>
    <row r="129" spans="1:13" s="407" customFormat="1" x14ac:dyDescent="0.2">
      <c r="A129" s="399"/>
      <c r="B129" s="211"/>
      <c r="C129" s="212" t="s">
        <v>734</v>
      </c>
      <c r="D129" s="213" t="s">
        <v>735</v>
      </c>
      <c r="E129" s="222"/>
      <c r="F129" s="537">
        <v>0</v>
      </c>
      <c r="G129" s="537">
        <v>0</v>
      </c>
      <c r="H129" s="537">
        <v>0</v>
      </c>
      <c r="I129" s="537">
        <v>0</v>
      </c>
      <c r="J129" s="537">
        <v>0</v>
      </c>
      <c r="K129" s="537">
        <v>0</v>
      </c>
      <c r="L129" s="537">
        <v>0</v>
      </c>
      <c r="M129" s="445"/>
    </row>
    <row r="130" spans="1:13" s="308" customFormat="1" x14ac:dyDescent="0.2">
      <c r="A130" s="309"/>
      <c r="B130" s="211"/>
      <c r="C130" s="212">
        <v>312012</v>
      </c>
      <c r="D130" s="213" t="s">
        <v>985</v>
      </c>
      <c r="E130" s="222"/>
      <c r="F130" s="537">
        <v>0</v>
      </c>
      <c r="G130" s="537">
        <v>0</v>
      </c>
      <c r="H130" s="537">
        <v>0</v>
      </c>
      <c r="I130" s="537">
        <v>0</v>
      </c>
      <c r="J130" s="537">
        <v>0</v>
      </c>
      <c r="K130" s="537">
        <v>0</v>
      </c>
      <c r="L130" s="537">
        <v>0</v>
      </c>
      <c r="M130" s="432"/>
    </row>
    <row r="131" spans="1:13" s="407" customFormat="1" x14ac:dyDescent="0.2">
      <c r="A131" s="399"/>
      <c r="B131" s="211"/>
      <c r="C131" s="212">
        <v>312012</v>
      </c>
      <c r="D131" s="213" t="s">
        <v>1205</v>
      </c>
      <c r="E131" s="222"/>
      <c r="F131" s="537">
        <v>0</v>
      </c>
      <c r="G131" s="537">
        <v>0</v>
      </c>
      <c r="H131" s="537">
        <v>0</v>
      </c>
      <c r="I131" s="537">
        <v>0</v>
      </c>
      <c r="J131" s="537">
        <v>0</v>
      </c>
      <c r="K131" s="537">
        <v>0</v>
      </c>
      <c r="L131" s="537">
        <v>0</v>
      </c>
      <c r="M131" s="443"/>
    </row>
    <row r="132" spans="1:13" s="407" customFormat="1" x14ac:dyDescent="0.2">
      <c r="A132" s="399"/>
      <c r="B132" s="211"/>
      <c r="C132" s="212">
        <v>312012</v>
      </c>
      <c r="D132" s="213" t="s">
        <v>863</v>
      </c>
      <c r="E132" s="222"/>
      <c r="F132" s="537">
        <v>6.8</v>
      </c>
      <c r="G132" s="537">
        <v>91.2</v>
      </c>
      <c r="H132" s="389">
        <v>0</v>
      </c>
      <c r="I132" s="537">
        <v>72</v>
      </c>
      <c r="J132" s="537">
        <v>72</v>
      </c>
      <c r="K132" s="537">
        <v>4</v>
      </c>
      <c r="L132" s="537">
        <v>4</v>
      </c>
      <c r="M132" s="443"/>
    </row>
    <row r="133" spans="1:13" s="407" customFormat="1" x14ac:dyDescent="0.2">
      <c r="A133" s="399"/>
      <c r="B133" s="211"/>
      <c r="C133" s="212">
        <v>312012</v>
      </c>
      <c r="D133" s="213" t="s">
        <v>921</v>
      </c>
      <c r="E133" s="222"/>
      <c r="F133" s="537">
        <v>21.6</v>
      </c>
      <c r="G133" s="537">
        <v>15</v>
      </c>
      <c r="H133" s="537">
        <v>16</v>
      </c>
      <c r="I133" s="537">
        <v>16</v>
      </c>
      <c r="J133" s="577">
        <v>28</v>
      </c>
      <c r="K133" s="537">
        <v>16</v>
      </c>
      <c r="L133" s="537">
        <v>16</v>
      </c>
      <c r="M133" s="443" t="s">
        <v>1338</v>
      </c>
    </row>
    <row r="134" spans="1:13" s="308" customFormat="1" x14ac:dyDescent="0.2">
      <c r="A134" s="309"/>
      <c r="B134" s="211"/>
      <c r="C134" s="212">
        <v>312012</v>
      </c>
      <c r="D134" s="213" t="s">
        <v>917</v>
      </c>
      <c r="E134" s="222"/>
      <c r="F134" s="537">
        <v>91.6</v>
      </c>
      <c r="G134" s="537">
        <v>26.5</v>
      </c>
      <c r="H134" s="537">
        <v>108</v>
      </c>
      <c r="I134" s="537">
        <v>108</v>
      </c>
      <c r="J134" s="537">
        <v>108</v>
      </c>
      <c r="K134" s="537">
        <v>0</v>
      </c>
      <c r="L134" s="537">
        <v>0</v>
      </c>
      <c r="M134" s="432"/>
    </row>
    <row r="135" spans="1:13" s="407" customFormat="1" x14ac:dyDescent="0.2">
      <c r="A135" s="399"/>
      <c r="B135" s="211"/>
      <c r="C135" s="212" t="s">
        <v>956</v>
      </c>
      <c r="D135" s="213" t="s">
        <v>727</v>
      </c>
      <c r="E135" s="222"/>
      <c r="F135" s="538">
        <v>52.4</v>
      </c>
      <c r="G135" s="538">
        <v>31</v>
      </c>
      <c r="H135" s="538">
        <v>64</v>
      </c>
      <c r="I135" s="538">
        <v>64</v>
      </c>
      <c r="J135" s="538">
        <v>64</v>
      </c>
      <c r="K135" s="538">
        <v>0</v>
      </c>
      <c r="L135" s="538">
        <v>0</v>
      </c>
      <c r="M135" s="443"/>
    </row>
    <row r="136" spans="1:13" s="308" customFormat="1" x14ac:dyDescent="0.2">
      <c r="A136" s="309"/>
      <c r="B136" s="211"/>
      <c r="C136" s="212" t="s">
        <v>957</v>
      </c>
      <c r="D136" s="213" t="s">
        <v>958</v>
      </c>
      <c r="E136" s="222"/>
      <c r="F136" s="537">
        <v>135.80000000000001</v>
      </c>
      <c r="G136" s="537">
        <v>58.6</v>
      </c>
      <c r="H136" s="537">
        <v>195</v>
      </c>
      <c r="I136" s="537">
        <v>195</v>
      </c>
      <c r="J136" s="537">
        <v>195</v>
      </c>
      <c r="K136" s="537">
        <v>203</v>
      </c>
      <c r="L136" s="537">
        <v>90</v>
      </c>
      <c r="M136" s="443"/>
    </row>
    <row r="137" spans="1:13" s="407" customFormat="1" x14ac:dyDescent="0.2">
      <c r="A137" s="399"/>
      <c r="B137" s="211"/>
      <c r="C137" s="212">
        <v>312001</v>
      </c>
      <c r="D137" s="213" t="s">
        <v>1234</v>
      </c>
      <c r="E137" s="538"/>
      <c r="F137" s="537">
        <v>0</v>
      </c>
      <c r="G137" s="537">
        <v>1</v>
      </c>
      <c r="H137" s="537">
        <v>1</v>
      </c>
      <c r="I137" s="537">
        <v>1</v>
      </c>
      <c r="J137" s="537">
        <v>1</v>
      </c>
      <c r="K137" s="537">
        <v>1</v>
      </c>
      <c r="L137" s="537">
        <v>1</v>
      </c>
      <c r="M137" s="443"/>
    </row>
    <row r="138" spans="1:13" s="407" customFormat="1" x14ac:dyDescent="0.2">
      <c r="A138" s="399"/>
      <c r="B138" s="211">
        <v>331</v>
      </c>
      <c r="C138" s="212" t="s">
        <v>574</v>
      </c>
      <c r="D138" s="213" t="s">
        <v>600</v>
      </c>
      <c r="E138" s="203"/>
      <c r="F138" s="537">
        <v>0</v>
      </c>
      <c r="G138" s="537">
        <v>3</v>
      </c>
      <c r="H138" s="537">
        <v>0</v>
      </c>
      <c r="I138" s="537">
        <v>0</v>
      </c>
      <c r="J138" s="537">
        <v>0</v>
      </c>
      <c r="K138" s="537">
        <v>0</v>
      </c>
      <c r="L138" s="537">
        <v>0</v>
      </c>
      <c r="M138" s="443"/>
    </row>
    <row r="139" spans="1:13" s="308" customFormat="1" x14ac:dyDescent="0.2">
      <c r="A139" s="309"/>
      <c r="B139" s="211"/>
      <c r="C139" s="212">
        <v>331001</v>
      </c>
      <c r="D139" s="213" t="s">
        <v>1086</v>
      </c>
      <c r="E139" s="203"/>
      <c r="F139" s="537">
        <v>0</v>
      </c>
      <c r="G139" s="537">
        <v>0</v>
      </c>
      <c r="H139" s="537">
        <v>0</v>
      </c>
      <c r="I139" s="537">
        <v>0</v>
      </c>
      <c r="J139" s="537">
        <v>0</v>
      </c>
      <c r="K139" s="537">
        <v>0</v>
      </c>
      <c r="L139" s="537">
        <v>0</v>
      </c>
      <c r="M139" s="432"/>
    </row>
    <row r="140" spans="1:13" s="407" customFormat="1" x14ac:dyDescent="0.2">
      <c r="A140" s="399"/>
      <c r="B140" s="211"/>
      <c r="C140" s="212">
        <v>331001</v>
      </c>
      <c r="D140" s="213" t="s">
        <v>940</v>
      </c>
      <c r="E140" s="203"/>
      <c r="F140" s="537">
        <v>0</v>
      </c>
      <c r="G140" s="537">
        <v>0</v>
      </c>
      <c r="H140" s="537">
        <v>0</v>
      </c>
      <c r="I140" s="537">
        <v>0</v>
      </c>
      <c r="J140" s="537">
        <v>0</v>
      </c>
      <c r="K140" s="537">
        <v>0</v>
      </c>
      <c r="L140" s="537">
        <v>0</v>
      </c>
      <c r="M140" s="432"/>
    </row>
    <row r="141" spans="1:13" s="308" customFormat="1" x14ac:dyDescent="0.2">
      <c r="A141" s="309"/>
      <c r="B141" s="211"/>
      <c r="C141" s="212" t="s">
        <v>634</v>
      </c>
      <c r="D141" s="213" t="s">
        <v>657</v>
      </c>
      <c r="E141" s="222"/>
      <c r="F141" s="537">
        <v>0.3</v>
      </c>
      <c r="G141" s="537">
        <v>0</v>
      </c>
      <c r="H141" s="537">
        <v>0</v>
      </c>
      <c r="I141" s="537">
        <v>0</v>
      </c>
      <c r="J141" s="537">
        <v>0</v>
      </c>
      <c r="K141" s="537">
        <v>0</v>
      </c>
      <c r="L141" s="537">
        <v>0</v>
      </c>
      <c r="M141" s="456"/>
    </row>
    <row r="142" spans="1:13" s="308" customFormat="1" x14ac:dyDescent="0.2">
      <c r="A142" s="309"/>
      <c r="B142" s="285"/>
      <c r="C142" s="286"/>
      <c r="D142" s="275" t="s">
        <v>40</v>
      </c>
      <c r="E142" s="276"/>
      <c r="F142" s="276">
        <f t="shared" ref="F142" si="36">SUM(F143+F164)</f>
        <v>736.40000000000009</v>
      </c>
      <c r="G142" s="276">
        <f t="shared" ref="G142" si="37">SUM(G143+G164)</f>
        <v>346.6</v>
      </c>
      <c r="H142" s="276">
        <f t="shared" ref="H142:I142" si="38">SUM(H143+H164)</f>
        <v>68.599999999999994</v>
      </c>
      <c r="I142" s="276">
        <f t="shared" si="38"/>
        <v>308.39999999999998</v>
      </c>
      <c r="J142" s="276">
        <f t="shared" ref="J142" si="39">SUM(J143+J164)</f>
        <v>1000.8</v>
      </c>
      <c r="K142" s="276">
        <f t="shared" ref="K142:L142" si="40">SUM(K143+K164)</f>
        <v>68.599999999999994</v>
      </c>
      <c r="L142" s="276">
        <f t="shared" si="40"/>
        <v>68.599999999999994</v>
      </c>
      <c r="M142" s="432"/>
    </row>
    <row r="143" spans="1:13" s="308" customFormat="1" x14ac:dyDescent="0.2">
      <c r="A143" s="309"/>
      <c r="B143" s="211"/>
      <c r="C143" s="219"/>
      <c r="D143" s="220" t="s">
        <v>250</v>
      </c>
      <c r="E143" s="223"/>
      <c r="F143" s="203">
        <f t="shared" ref="F143" si="41">SUM(F144:F163)</f>
        <v>371.70000000000005</v>
      </c>
      <c r="G143" s="203">
        <f>SUM(G144:G163)</f>
        <v>218.6</v>
      </c>
      <c r="H143" s="203">
        <f>SUM(H144:H163)</f>
        <v>68.599999999999994</v>
      </c>
      <c r="I143" s="203">
        <f>SUM(I144:I163)</f>
        <v>68.599999999999994</v>
      </c>
      <c r="J143" s="203">
        <f>SUM(J144:J163)</f>
        <v>1000.8</v>
      </c>
      <c r="K143" s="203">
        <f t="shared" ref="K143:L143" si="42">SUM(K144:K163)</f>
        <v>68.599999999999994</v>
      </c>
      <c r="L143" s="203">
        <f t="shared" si="42"/>
        <v>68.599999999999994</v>
      </c>
      <c r="M143" s="432"/>
    </row>
    <row r="144" spans="1:13" s="308" customFormat="1" x14ac:dyDescent="0.2">
      <c r="A144" s="309"/>
      <c r="B144" s="211">
        <v>400</v>
      </c>
      <c r="C144" s="212">
        <v>411005</v>
      </c>
      <c r="D144" s="213" t="s">
        <v>698</v>
      </c>
      <c r="E144" s="223"/>
      <c r="F144" s="537">
        <v>30</v>
      </c>
      <c r="G144" s="537">
        <v>30</v>
      </c>
      <c r="H144" s="537">
        <v>30</v>
      </c>
      <c r="I144" s="537">
        <v>30</v>
      </c>
      <c r="J144" s="537">
        <v>30</v>
      </c>
      <c r="K144" s="537">
        <v>30</v>
      </c>
      <c r="L144" s="537">
        <v>30</v>
      </c>
      <c r="M144" s="432"/>
    </row>
    <row r="145" spans="1:13" s="308" customFormat="1" x14ac:dyDescent="0.2">
      <c r="A145" s="307"/>
      <c r="B145" s="211"/>
      <c r="C145" s="212">
        <v>411005</v>
      </c>
      <c r="D145" s="213" t="s">
        <v>699</v>
      </c>
      <c r="E145" s="223"/>
      <c r="F145" s="537">
        <v>4.7</v>
      </c>
      <c r="G145" s="537">
        <v>4.5999999999999996</v>
      </c>
      <c r="H145" s="537">
        <v>4.5999999999999996</v>
      </c>
      <c r="I145" s="537">
        <v>4.5999999999999996</v>
      </c>
      <c r="J145" s="537">
        <v>4.5999999999999996</v>
      </c>
      <c r="K145" s="537">
        <v>4.5999999999999996</v>
      </c>
      <c r="L145" s="537">
        <v>4.5999999999999996</v>
      </c>
      <c r="M145" s="443"/>
    </row>
    <row r="146" spans="1:13" s="308" customFormat="1" x14ac:dyDescent="0.2">
      <c r="A146" s="307"/>
      <c r="B146" s="211"/>
      <c r="C146" s="212" t="s">
        <v>654</v>
      </c>
      <c r="D146" s="213" t="s">
        <v>868</v>
      </c>
      <c r="E146" s="203"/>
      <c r="F146" s="538">
        <v>115.9</v>
      </c>
      <c r="G146" s="538">
        <v>150</v>
      </c>
      <c r="H146" s="538">
        <v>0</v>
      </c>
      <c r="I146" s="538">
        <v>0</v>
      </c>
      <c r="J146" s="578">
        <v>288.2</v>
      </c>
      <c r="K146" s="538">
        <v>0</v>
      </c>
      <c r="L146" s="538">
        <v>0</v>
      </c>
      <c r="M146" s="443" t="s">
        <v>1338</v>
      </c>
    </row>
    <row r="147" spans="1:13" s="308" customFormat="1" x14ac:dyDescent="0.2">
      <c r="A147" s="307"/>
      <c r="B147" s="211"/>
      <c r="C147" s="212">
        <v>451</v>
      </c>
      <c r="D147" s="213" t="s">
        <v>1337</v>
      </c>
      <c r="E147" s="203"/>
      <c r="F147" s="537">
        <v>0</v>
      </c>
      <c r="G147" s="537">
        <v>0</v>
      </c>
      <c r="H147" s="537">
        <v>0</v>
      </c>
      <c r="I147" s="537">
        <v>0</v>
      </c>
      <c r="J147" s="577">
        <v>644</v>
      </c>
      <c r="K147" s="537">
        <v>0</v>
      </c>
      <c r="L147" s="537">
        <v>0</v>
      </c>
      <c r="M147" s="443" t="s">
        <v>1338</v>
      </c>
    </row>
    <row r="148" spans="1:13" s="308" customFormat="1" x14ac:dyDescent="0.2">
      <c r="A148" s="307"/>
      <c r="B148" s="211"/>
      <c r="C148" s="212">
        <v>453</v>
      </c>
      <c r="D148" s="213" t="s">
        <v>1237</v>
      </c>
      <c r="E148" s="203"/>
      <c r="F148" s="537">
        <v>0</v>
      </c>
      <c r="G148" s="537">
        <v>0</v>
      </c>
      <c r="H148" s="537">
        <v>0</v>
      </c>
      <c r="I148" s="537">
        <v>0</v>
      </c>
      <c r="J148" s="537">
        <v>0</v>
      </c>
      <c r="K148" s="537">
        <v>0</v>
      </c>
      <c r="L148" s="537">
        <v>0</v>
      </c>
      <c r="M148" s="445"/>
    </row>
    <row r="149" spans="1:13" s="308" customFormat="1" x14ac:dyDescent="0.2">
      <c r="A149" s="307"/>
      <c r="B149" s="211"/>
      <c r="C149" s="212">
        <v>453</v>
      </c>
      <c r="D149" s="213" t="s">
        <v>867</v>
      </c>
      <c r="E149" s="203"/>
      <c r="F149" s="537">
        <v>8.5</v>
      </c>
      <c r="G149" s="537">
        <v>0</v>
      </c>
      <c r="H149" s="537">
        <v>0</v>
      </c>
      <c r="I149" s="537">
        <v>0</v>
      </c>
      <c r="J149" s="537">
        <v>0</v>
      </c>
      <c r="K149" s="537">
        <v>0</v>
      </c>
      <c r="L149" s="537">
        <v>0</v>
      </c>
      <c r="M149" s="443"/>
    </row>
    <row r="150" spans="1:13" s="407" customFormat="1" x14ac:dyDescent="0.2">
      <c r="A150" s="406"/>
      <c r="B150" s="211"/>
      <c r="C150" s="212">
        <v>453</v>
      </c>
      <c r="D150" s="453" t="s">
        <v>975</v>
      </c>
      <c r="E150" s="203"/>
      <c r="F150" s="537">
        <v>33.9</v>
      </c>
      <c r="G150" s="537">
        <v>0</v>
      </c>
      <c r="H150" s="537">
        <v>0</v>
      </c>
      <c r="I150" s="537">
        <v>0</v>
      </c>
      <c r="J150" s="537">
        <v>0</v>
      </c>
      <c r="K150" s="537">
        <v>0</v>
      </c>
      <c r="L150" s="537">
        <v>0</v>
      </c>
      <c r="M150" s="443"/>
    </row>
    <row r="151" spans="1:13" s="407" customFormat="1" x14ac:dyDescent="0.2">
      <c r="A151" s="406"/>
      <c r="B151" s="211"/>
      <c r="C151" s="212">
        <v>453</v>
      </c>
      <c r="D151" s="453" t="s">
        <v>1238</v>
      </c>
      <c r="E151" s="203"/>
      <c r="F151" s="537">
        <v>0</v>
      </c>
      <c r="G151" s="537">
        <v>0</v>
      </c>
      <c r="H151" s="537">
        <v>0</v>
      </c>
      <c r="I151" s="537">
        <v>0</v>
      </c>
      <c r="J151" s="537">
        <v>0</v>
      </c>
      <c r="K151" s="537">
        <v>0</v>
      </c>
      <c r="L151" s="537">
        <v>0</v>
      </c>
      <c r="M151" s="445"/>
    </row>
    <row r="152" spans="1:13" s="308" customFormat="1" x14ac:dyDescent="0.2">
      <c r="A152" s="307"/>
      <c r="B152" s="211"/>
      <c r="C152" s="212">
        <v>453</v>
      </c>
      <c r="D152" s="453" t="s">
        <v>976</v>
      </c>
      <c r="E152" s="203"/>
      <c r="F152" s="537">
        <v>11.3</v>
      </c>
      <c r="G152" s="537">
        <v>0</v>
      </c>
      <c r="H152" s="537">
        <v>0</v>
      </c>
      <c r="I152" s="537">
        <v>0</v>
      </c>
      <c r="J152" s="537">
        <v>0</v>
      </c>
      <c r="K152" s="537">
        <v>0</v>
      </c>
      <c r="L152" s="537">
        <v>0</v>
      </c>
      <c r="M152" s="432"/>
    </row>
    <row r="153" spans="1:13" s="407" customFormat="1" x14ac:dyDescent="0.2">
      <c r="A153" s="406"/>
      <c r="B153" s="211"/>
      <c r="C153" s="212">
        <v>453</v>
      </c>
      <c r="D153" s="213" t="s">
        <v>1006</v>
      </c>
      <c r="E153" s="203"/>
      <c r="F153" s="537">
        <v>0</v>
      </c>
      <c r="G153" s="537">
        <v>0</v>
      </c>
      <c r="H153" s="537">
        <v>0</v>
      </c>
      <c r="I153" s="537">
        <v>0</v>
      </c>
      <c r="J153" s="537">
        <v>0</v>
      </c>
      <c r="K153" s="537">
        <v>0</v>
      </c>
      <c r="L153" s="537">
        <v>0</v>
      </c>
      <c r="M153" s="443"/>
    </row>
    <row r="154" spans="1:13" s="308" customFormat="1" x14ac:dyDescent="0.2">
      <c r="A154" s="307"/>
      <c r="B154" s="211"/>
      <c r="C154" s="212">
        <v>453</v>
      </c>
      <c r="D154" s="213" t="s">
        <v>1119</v>
      </c>
      <c r="E154" s="203"/>
      <c r="F154" s="537">
        <v>0</v>
      </c>
      <c r="G154" s="537">
        <v>0</v>
      </c>
      <c r="H154" s="537">
        <v>0</v>
      </c>
      <c r="I154" s="537">
        <v>0</v>
      </c>
      <c r="J154" s="537">
        <v>0</v>
      </c>
      <c r="K154" s="537">
        <v>0</v>
      </c>
      <c r="L154" s="537">
        <v>0</v>
      </c>
      <c r="M154" s="432"/>
    </row>
    <row r="155" spans="1:13" s="407" customFormat="1" x14ac:dyDescent="0.2">
      <c r="A155" s="406"/>
      <c r="B155" s="211"/>
      <c r="C155" s="212">
        <v>453</v>
      </c>
      <c r="D155" s="213" t="s">
        <v>931</v>
      </c>
      <c r="E155" s="203"/>
      <c r="F155" s="537">
        <v>24.9</v>
      </c>
      <c r="G155" s="537">
        <v>24</v>
      </c>
      <c r="H155" s="537">
        <v>24</v>
      </c>
      <c r="I155" s="537">
        <v>24</v>
      </c>
      <c r="J155" s="537">
        <v>24</v>
      </c>
      <c r="K155" s="537">
        <v>24</v>
      </c>
      <c r="L155" s="537">
        <v>24</v>
      </c>
      <c r="M155" s="445"/>
    </row>
    <row r="156" spans="1:13" s="407" customFormat="1" x14ac:dyDescent="0.2">
      <c r="A156" s="406"/>
      <c r="B156" s="211"/>
      <c r="C156" s="212">
        <v>453</v>
      </c>
      <c r="D156" s="213" t="s">
        <v>932</v>
      </c>
      <c r="E156" s="203"/>
      <c r="F156" s="537">
        <v>24.9</v>
      </c>
      <c r="G156" s="537">
        <v>0</v>
      </c>
      <c r="H156" s="537">
        <v>0</v>
      </c>
      <c r="I156" s="537">
        <v>0</v>
      </c>
      <c r="J156" s="537">
        <v>0</v>
      </c>
      <c r="K156" s="537">
        <v>0</v>
      </c>
      <c r="L156" s="537">
        <v>0</v>
      </c>
      <c r="M156" s="445"/>
    </row>
    <row r="157" spans="1:13" s="407" customFormat="1" x14ac:dyDescent="0.2">
      <c r="A157" s="406"/>
      <c r="B157" s="211"/>
      <c r="C157" s="212">
        <v>453</v>
      </c>
      <c r="D157" s="213" t="s">
        <v>1050</v>
      </c>
      <c r="E157" s="203"/>
      <c r="F157" s="537">
        <v>0</v>
      </c>
      <c r="G157" s="537">
        <v>0</v>
      </c>
      <c r="H157" s="537">
        <v>0</v>
      </c>
      <c r="I157" s="537">
        <v>0</v>
      </c>
      <c r="J157" s="537">
        <v>0</v>
      </c>
      <c r="K157" s="537">
        <v>0</v>
      </c>
      <c r="L157" s="537">
        <v>0</v>
      </c>
      <c r="M157" s="445"/>
    </row>
    <row r="158" spans="1:13" s="308" customFormat="1" x14ac:dyDescent="0.2">
      <c r="A158" s="309"/>
      <c r="B158" s="211"/>
      <c r="C158" s="212">
        <v>453</v>
      </c>
      <c r="D158" s="213" t="s">
        <v>930</v>
      </c>
      <c r="E158" s="203"/>
      <c r="F158" s="537">
        <v>1.6</v>
      </c>
      <c r="G158" s="537">
        <v>0</v>
      </c>
      <c r="H158" s="537">
        <v>0</v>
      </c>
      <c r="I158" s="537">
        <v>0</v>
      </c>
      <c r="J158" s="537">
        <v>0</v>
      </c>
      <c r="K158" s="537">
        <v>0</v>
      </c>
      <c r="L158" s="537">
        <v>0</v>
      </c>
      <c r="M158" s="432"/>
    </row>
    <row r="159" spans="1:13" s="407" customFormat="1" x14ac:dyDescent="0.2">
      <c r="A159" s="399"/>
      <c r="B159" s="211"/>
      <c r="C159" s="212">
        <v>454</v>
      </c>
      <c r="D159" s="213" t="s">
        <v>1208</v>
      </c>
      <c r="E159" s="203"/>
      <c r="F159" s="537">
        <v>43.5</v>
      </c>
      <c r="G159" s="537">
        <v>0</v>
      </c>
      <c r="H159" s="537">
        <v>0</v>
      </c>
      <c r="I159" s="537">
        <v>0</v>
      </c>
      <c r="J159" s="537">
        <v>0</v>
      </c>
      <c r="K159" s="537">
        <v>0</v>
      </c>
      <c r="L159" s="537">
        <v>0</v>
      </c>
      <c r="M159" s="443"/>
    </row>
    <row r="160" spans="1:13" s="308" customFormat="1" x14ac:dyDescent="0.2">
      <c r="A160" s="309"/>
      <c r="B160" s="211"/>
      <c r="C160" s="212" t="s">
        <v>652</v>
      </c>
      <c r="D160" s="213" t="s">
        <v>648</v>
      </c>
      <c r="E160" s="203"/>
      <c r="F160" s="537">
        <v>0</v>
      </c>
      <c r="G160" s="537">
        <v>0</v>
      </c>
      <c r="H160" s="537">
        <v>0</v>
      </c>
      <c r="I160" s="537">
        <v>0</v>
      </c>
      <c r="J160" s="537">
        <v>0</v>
      </c>
      <c r="K160" s="537">
        <v>0</v>
      </c>
      <c r="L160" s="537">
        <v>0</v>
      </c>
      <c r="M160" s="445"/>
    </row>
    <row r="161" spans="1:13" s="407" customFormat="1" x14ac:dyDescent="0.2">
      <c r="A161" s="399"/>
      <c r="B161" s="211"/>
      <c r="C161" s="212" t="s">
        <v>653</v>
      </c>
      <c r="D161" s="213" t="s">
        <v>1122</v>
      </c>
      <c r="E161" s="203"/>
      <c r="F161" s="537">
        <v>0</v>
      </c>
      <c r="G161" s="537">
        <v>0</v>
      </c>
      <c r="H161" s="537">
        <v>0</v>
      </c>
      <c r="I161" s="537">
        <v>0</v>
      </c>
      <c r="J161" s="537">
        <v>0</v>
      </c>
      <c r="K161" s="537">
        <v>0</v>
      </c>
      <c r="L161" s="537">
        <v>0</v>
      </c>
      <c r="M161" s="443"/>
    </row>
    <row r="162" spans="1:13" s="308" customFormat="1" x14ac:dyDescent="0.2">
      <c r="A162" s="309"/>
      <c r="B162" s="211"/>
      <c r="C162" s="212">
        <v>456002</v>
      </c>
      <c r="D162" s="213" t="s">
        <v>965</v>
      </c>
      <c r="E162" s="203"/>
      <c r="F162" s="537">
        <v>0</v>
      </c>
      <c r="G162" s="537">
        <v>0</v>
      </c>
      <c r="H162" s="537">
        <v>0</v>
      </c>
      <c r="I162" s="537">
        <v>0</v>
      </c>
      <c r="J162" s="537">
        <v>0</v>
      </c>
      <c r="K162" s="537">
        <v>0</v>
      </c>
      <c r="L162" s="537">
        <v>0</v>
      </c>
      <c r="M162" s="445"/>
    </row>
    <row r="163" spans="1:13" s="308" customFormat="1" x14ac:dyDescent="0.2">
      <c r="A163" s="309"/>
      <c r="B163" s="211"/>
      <c r="C163" s="212" t="s">
        <v>993</v>
      </c>
      <c r="D163" s="213" t="s">
        <v>995</v>
      </c>
      <c r="E163" s="203"/>
      <c r="F163" s="537">
        <v>72.5</v>
      </c>
      <c r="G163" s="537">
        <v>10</v>
      </c>
      <c r="H163" s="537">
        <v>10</v>
      </c>
      <c r="I163" s="537">
        <v>10</v>
      </c>
      <c r="J163" s="537">
        <v>10</v>
      </c>
      <c r="K163" s="537">
        <v>10</v>
      </c>
      <c r="L163" s="537">
        <v>10</v>
      </c>
      <c r="M163" s="206"/>
    </row>
    <row r="164" spans="1:13" s="308" customFormat="1" x14ac:dyDescent="0.2">
      <c r="A164" s="309"/>
      <c r="B164" s="285"/>
      <c r="C164" s="286"/>
      <c r="D164" s="275" t="s">
        <v>278</v>
      </c>
      <c r="E164" s="276"/>
      <c r="F164" s="276">
        <f t="shared" ref="F164" si="43">SUM(F165:F172)</f>
        <v>364.70000000000005</v>
      </c>
      <c r="G164" s="276">
        <f>SUM(G165:G172)</f>
        <v>128</v>
      </c>
      <c r="H164" s="276">
        <f>SUM(H165:H172)</f>
        <v>0</v>
      </c>
      <c r="I164" s="276">
        <f>SUM(I165:I172)</f>
        <v>239.8</v>
      </c>
      <c r="J164" s="276">
        <f>SUM(J165:J172)</f>
        <v>0</v>
      </c>
      <c r="K164" s="276">
        <f t="shared" ref="K164:L164" si="44">SUM(K165:K172)</f>
        <v>0</v>
      </c>
      <c r="L164" s="276">
        <f t="shared" si="44"/>
        <v>0</v>
      </c>
      <c r="M164" s="432"/>
    </row>
    <row r="165" spans="1:13" s="308" customFormat="1" x14ac:dyDescent="0.2">
      <c r="A165" s="307"/>
      <c r="B165" s="211">
        <v>500</v>
      </c>
      <c r="C165" s="212">
        <v>513003</v>
      </c>
      <c r="D165" s="213" t="s">
        <v>427</v>
      </c>
      <c r="E165" s="203"/>
      <c r="F165" s="537">
        <v>2.1</v>
      </c>
      <c r="G165" s="537">
        <v>0</v>
      </c>
      <c r="H165" s="537">
        <v>0</v>
      </c>
      <c r="I165" s="537">
        <v>0</v>
      </c>
      <c r="J165" s="537">
        <v>0</v>
      </c>
      <c r="K165" s="537">
        <v>0</v>
      </c>
      <c r="L165" s="537">
        <v>0</v>
      </c>
      <c r="M165" s="432"/>
    </row>
    <row r="166" spans="1:13" s="407" customFormat="1" x14ac:dyDescent="0.2">
      <c r="A166" s="406"/>
      <c r="B166" s="232"/>
      <c r="C166" s="212">
        <v>513002</v>
      </c>
      <c r="D166" s="213" t="s">
        <v>1005</v>
      </c>
      <c r="E166" s="222"/>
      <c r="F166" s="537">
        <v>0</v>
      </c>
      <c r="G166" s="537">
        <v>0</v>
      </c>
      <c r="H166" s="537">
        <v>0</v>
      </c>
      <c r="I166" s="537">
        <v>0</v>
      </c>
      <c r="J166" s="537">
        <v>0</v>
      </c>
      <c r="K166" s="537">
        <v>0</v>
      </c>
      <c r="L166" s="537">
        <v>0</v>
      </c>
      <c r="M166" s="445"/>
    </row>
    <row r="167" spans="1:13" s="308" customFormat="1" x14ac:dyDescent="0.2">
      <c r="A167" s="307"/>
      <c r="B167" s="232"/>
      <c r="C167" s="212">
        <v>513002</v>
      </c>
      <c r="D167" s="213" t="s">
        <v>1245</v>
      </c>
      <c r="E167" s="222"/>
      <c r="F167" s="537">
        <v>362.6</v>
      </c>
      <c r="G167" s="537">
        <v>128</v>
      </c>
      <c r="H167" s="537">
        <v>0</v>
      </c>
      <c r="I167" s="537">
        <v>239.8</v>
      </c>
      <c r="J167" s="577">
        <v>0</v>
      </c>
      <c r="K167" s="537">
        <v>0</v>
      </c>
      <c r="L167" s="537">
        <v>0</v>
      </c>
      <c r="M167" s="443" t="s">
        <v>1338</v>
      </c>
    </row>
    <row r="168" spans="1:13" s="308" customFormat="1" x14ac:dyDescent="0.2">
      <c r="A168" s="309"/>
      <c r="B168" s="232"/>
      <c r="C168" s="212"/>
      <c r="D168" s="213" t="s">
        <v>999</v>
      </c>
      <c r="E168" s="222"/>
      <c r="F168" s="537">
        <v>0</v>
      </c>
      <c r="G168" s="537">
        <v>0</v>
      </c>
      <c r="H168" s="537">
        <v>0</v>
      </c>
      <c r="I168" s="537">
        <v>0</v>
      </c>
      <c r="J168" s="537">
        <v>0</v>
      </c>
      <c r="K168" s="537">
        <v>0</v>
      </c>
      <c r="L168" s="537">
        <v>0</v>
      </c>
      <c r="M168" s="432"/>
    </row>
    <row r="169" spans="1:13" s="308" customFormat="1" x14ac:dyDescent="0.2">
      <c r="A169" s="309"/>
      <c r="B169" s="232"/>
      <c r="C169" s="212">
        <v>513002</v>
      </c>
      <c r="D169" s="213" t="s">
        <v>972</v>
      </c>
      <c r="E169" s="222"/>
      <c r="F169" s="537">
        <v>0</v>
      </c>
      <c r="G169" s="537">
        <v>0</v>
      </c>
      <c r="H169" s="537">
        <v>0</v>
      </c>
      <c r="I169" s="537">
        <v>0</v>
      </c>
      <c r="J169" s="537">
        <v>0</v>
      </c>
      <c r="K169" s="537">
        <v>0</v>
      </c>
      <c r="L169" s="537">
        <v>0</v>
      </c>
      <c r="M169" s="432"/>
    </row>
    <row r="170" spans="1:13" s="308" customFormat="1" ht="11.25" customHeight="1" x14ac:dyDescent="0.2">
      <c r="A170" s="307"/>
      <c r="B170" s="211"/>
      <c r="C170" s="212">
        <v>513002</v>
      </c>
      <c r="D170" s="213" t="s">
        <v>966</v>
      </c>
      <c r="E170" s="203"/>
      <c r="F170" s="537">
        <v>0</v>
      </c>
      <c r="G170" s="537">
        <v>0</v>
      </c>
      <c r="H170" s="537">
        <v>0</v>
      </c>
      <c r="I170" s="537">
        <v>0</v>
      </c>
      <c r="J170" s="537">
        <v>0</v>
      </c>
      <c r="K170" s="537">
        <v>0</v>
      </c>
      <c r="L170" s="537">
        <v>0</v>
      </c>
      <c r="M170" s="432"/>
    </row>
    <row r="171" spans="1:13" s="308" customFormat="1" x14ac:dyDescent="0.2">
      <c r="A171" s="307"/>
      <c r="B171" s="211"/>
      <c r="C171" s="212">
        <v>513002</v>
      </c>
      <c r="D171" s="213" t="s">
        <v>831</v>
      </c>
      <c r="E171" s="203"/>
      <c r="F171" s="537">
        <v>0</v>
      </c>
      <c r="G171" s="537">
        <v>0</v>
      </c>
      <c r="H171" s="537">
        <v>0</v>
      </c>
      <c r="I171" s="537">
        <v>0</v>
      </c>
      <c r="J171" s="537">
        <v>0</v>
      </c>
      <c r="K171" s="537">
        <v>0</v>
      </c>
      <c r="L171" s="537">
        <v>0</v>
      </c>
      <c r="M171" s="350"/>
    </row>
    <row r="172" spans="1:13" s="407" customFormat="1" x14ac:dyDescent="0.2">
      <c r="A172" s="406"/>
      <c r="B172" s="211"/>
      <c r="C172" s="212">
        <v>514002</v>
      </c>
      <c r="D172" s="213" t="s">
        <v>1156</v>
      </c>
      <c r="E172" s="223"/>
      <c r="F172" s="537">
        <v>0</v>
      </c>
      <c r="G172" s="537">
        <v>0</v>
      </c>
      <c r="H172" s="537">
        <v>0</v>
      </c>
      <c r="I172" s="537">
        <v>0</v>
      </c>
      <c r="J172" s="537">
        <v>0</v>
      </c>
      <c r="K172" s="537">
        <v>0</v>
      </c>
      <c r="L172" s="537">
        <v>0</v>
      </c>
      <c r="M172" s="456"/>
    </row>
    <row r="173" spans="1:13" s="407" customFormat="1" x14ac:dyDescent="0.2">
      <c r="A173" s="406"/>
      <c r="B173" s="285"/>
      <c r="C173" s="286"/>
      <c r="D173" s="275" t="s">
        <v>41</v>
      </c>
      <c r="E173" s="276"/>
      <c r="F173" s="276">
        <f t="shared" ref="F173" si="45">SUM(F174+F178)</f>
        <v>485.9</v>
      </c>
      <c r="G173" s="276">
        <f t="shared" ref="G173" si="46">SUM(G174+G178)</f>
        <v>3305.3</v>
      </c>
      <c r="H173" s="276">
        <f t="shared" ref="H173:I173" si="47">SUM(H174+H178)</f>
        <v>20</v>
      </c>
      <c r="I173" s="276">
        <f t="shared" si="47"/>
        <v>1186.3</v>
      </c>
      <c r="J173" s="276">
        <f t="shared" ref="J173" si="48">SUM(J174+J178)</f>
        <v>566.9</v>
      </c>
      <c r="K173" s="276">
        <f t="shared" ref="K173:L173" si="49">SUM(K174+K178)</f>
        <v>0</v>
      </c>
      <c r="L173" s="276">
        <f t="shared" si="49"/>
        <v>0</v>
      </c>
      <c r="M173" s="432"/>
    </row>
    <row r="174" spans="1:13" s="308" customFormat="1" x14ac:dyDescent="0.2">
      <c r="A174" s="309"/>
      <c r="B174" s="285"/>
      <c r="C174" s="286"/>
      <c r="D174" s="275" t="s">
        <v>42</v>
      </c>
      <c r="E174" s="276"/>
      <c r="F174" s="277">
        <f t="shared" ref="F174" si="50">SUM(F175:F176)</f>
        <v>9.9</v>
      </c>
      <c r="G174" s="277">
        <f t="shared" ref="G174" si="51">SUM(G175:G176)</f>
        <v>20</v>
      </c>
      <c r="H174" s="277">
        <f t="shared" ref="H174:L174" si="52">SUM(H175:H176)</f>
        <v>20</v>
      </c>
      <c r="I174" s="277">
        <f t="shared" si="52"/>
        <v>20</v>
      </c>
      <c r="J174" s="277">
        <f t="shared" ref="J174" si="53">SUM(J175:J176)</f>
        <v>51</v>
      </c>
      <c r="K174" s="277">
        <f t="shared" si="52"/>
        <v>0</v>
      </c>
      <c r="L174" s="277">
        <f t="shared" si="52"/>
        <v>0</v>
      </c>
      <c r="M174" s="432"/>
    </row>
    <row r="175" spans="1:13" s="308" customFormat="1" x14ac:dyDescent="0.2">
      <c r="A175" s="309"/>
      <c r="B175" s="211">
        <v>230</v>
      </c>
      <c r="C175" s="212">
        <v>231</v>
      </c>
      <c r="D175" s="213" t="s">
        <v>749</v>
      </c>
      <c r="E175" s="203"/>
      <c r="F175" s="537">
        <v>0</v>
      </c>
      <c r="G175" s="537">
        <v>0</v>
      </c>
      <c r="H175" s="537">
        <v>0</v>
      </c>
      <c r="I175" s="537">
        <v>0</v>
      </c>
      <c r="J175" s="537">
        <v>0</v>
      </c>
      <c r="K175" s="537">
        <v>0</v>
      </c>
      <c r="L175" s="537">
        <v>0</v>
      </c>
      <c r="M175" s="445"/>
    </row>
    <row r="176" spans="1:13" s="407" customFormat="1" x14ac:dyDescent="0.2">
      <c r="A176" s="399"/>
      <c r="B176" s="232"/>
      <c r="C176" s="212">
        <v>233001</v>
      </c>
      <c r="D176" s="213" t="s">
        <v>43</v>
      </c>
      <c r="E176" s="203"/>
      <c r="F176" s="537">
        <v>9.9</v>
      </c>
      <c r="G176" s="537">
        <v>20</v>
      </c>
      <c r="H176" s="537">
        <v>20</v>
      </c>
      <c r="I176" s="537">
        <v>20</v>
      </c>
      <c r="J176" s="577">
        <v>51</v>
      </c>
      <c r="K176" s="537">
        <v>0</v>
      </c>
      <c r="L176" s="537">
        <v>0</v>
      </c>
      <c r="M176" s="443" t="s">
        <v>1338</v>
      </c>
    </row>
    <row r="177" spans="1:13" s="407" customFormat="1" x14ac:dyDescent="0.2">
      <c r="A177" s="399"/>
      <c r="B177" s="232"/>
      <c r="C177" s="212"/>
      <c r="D177" s="213" t="s">
        <v>1189</v>
      </c>
      <c r="E177" s="223"/>
      <c r="F177" s="537">
        <v>0</v>
      </c>
      <c r="G177" s="537">
        <v>0</v>
      </c>
      <c r="H177" s="537">
        <v>0</v>
      </c>
      <c r="I177" s="537">
        <v>0</v>
      </c>
      <c r="J177" s="537">
        <v>0</v>
      </c>
      <c r="K177" s="537">
        <v>0</v>
      </c>
      <c r="L177" s="537">
        <v>0</v>
      </c>
      <c r="M177" s="445"/>
    </row>
    <row r="178" spans="1:13" s="308" customFormat="1" x14ac:dyDescent="0.2">
      <c r="A178" s="309"/>
      <c r="B178" s="285"/>
      <c r="C178" s="286"/>
      <c r="D178" s="275" t="s">
        <v>44</v>
      </c>
      <c r="E178" s="276"/>
      <c r="F178" s="276">
        <f t="shared" ref="F178:I178" si="54">SUM(F179:F200)</f>
        <v>476</v>
      </c>
      <c r="G178" s="276">
        <f t="shared" ref="G178" si="55">SUM(G179:G200)</f>
        <v>3285.3</v>
      </c>
      <c r="H178" s="276">
        <f t="shared" si="54"/>
        <v>0</v>
      </c>
      <c r="I178" s="276">
        <f t="shared" si="54"/>
        <v>1166.3</v>
      </c>
      <c r="J178" s="276">
        <f t="shared" ref="J178" si="56">SUM(J179:J200)</f>
        <v>515.9</v>
      </c>
      <c r="K178" s="276">
        <f t="shared" ref="K178:L178" si="57">SUM(K179:K200)</f>
        <v>0</v>
      </c>
      <c r="L178" s="276">
        <f t="shared" si="57"/>
        <v>0</v>
      </c>
      <c r="M178" s="432"/>
    </row>
    <row r="179" spans="1:13" s="308" customFormat="1" x14ac:dyDescent="0.2">
      <c r="A179" s="309"/>
      <c r="B179" s="208"/>
      <c r="C179" s="212">
        <v>322</v>
      </c>
      <c r="D179" s="213" t="s">
        <v>1004</v>
      </c>
      <c r="E179" s="223"/>
      <c r="F179" s="537">
        <v>0</v>
      </c>
      <c r="G179" s="537">
        <v>0</v>
      </c>
      <c r="H179" s="537">
        <v>0</v>
      </c>
      <c r="I179" s="537">
        <v>0</v>
      </c>
      <c r="J179" s="537">
        <v>0</v>
      </c>
      <c r="K179" s="537">
        <v>0</v>
      </c>
      <c r="L179" s="537">
        <v>0</v>
      </c>
      <c r="M179" s="432"/>
    </row>
    <row r="180" spans="1:13" s="407" customFormat="1" x14ac:dyDescent="0.2">
      <c r="A180" s="399"/>
      <c r="B180" s="208"/>
      <c r="C180" s="212">
        <v>321</v>
      </c>
      <c r="D180" s="213" t="s">
        <v>1312</v>
      </c>
      <c r="E180" s="223"/>
      <c r="F180" s="537">
        <v>0</v>
      </c>
      <c r="G180" s="537">
        <v>0</v>
      </c>
      <c r="H180" s="537">
        <v>0</v>
      </c>
      <c r="I180" s="537">
        <v>0</v>
      </c>
      <c r="J180" s="537">
        <v>0</v>
      </c>
      <c r="K180" s="537">
        <v>0</v>
      </c>
      <c r="L180" s="537">
        <v>0</v>
      </c>
      <c r="M180" s="443"/>
    </row>
    <row r="181" spans="1:13" s="407" customFormat="1" x14ac:dyDescent="0.2">
      <c r="A181" s="399"/>
      <c r="B181" s="208"/>
      <c r="C181" s="212">
        <v>321</v>
      </c>
      <c r="D181" s="213" t="s">
        <v>1248</v>
      </c>
      <c r="E181" s="223"/>
      <c r="F181" s="537">
        <v>4.3</v>
      </c>
      <c r="G181" s="537">
        <v>0</v>
      </c>
      <c r="H181" s="537">
        <v>0</v>
      </c>
      <c r="I181" s="537">
        <v>0</v>
      </c>
      <c r="J181" s="537">
        <v>0</v>
      </c>
      <c r="K181" s="537">
        <v>0</v>
      </c>
      <c r="L181" s="537">
        <v>0</v>
      </c>
      <c r="M181" s="443"/>
    </row>
    <row r="182" spans="1:13" s="407" customFormat="1" x14ac:dyDescent="0.2">
      <c r="A182" s="399"/>
      <c r="B182" s="208"/>
      <c r="C182" s="212">
        <v>321</v>
      </c>
      <c r="D182" s="213" t="s">
        <v>1346</v>
      </c>
      <c r="E182" s="223"/>
      <c r="F182" s="537">
        <v>0</v>
      </c>
      <c r="G182" s="537">
        <v>0</v>
      </c>
      <c r="H182" s="537">
        <v>0</v>
      </c>
      <c r="I182" s="537">
        <v>170</v>
      </c>
      <c r="J182" s="577">
        <v>0</v>
      </c>
      <c r="K182" s="537">
        <v>0</v>
      </c>
      <c r="L182" s="537">
        <v>0</v>
      </c>
      <c r="M182" s="443" t="s">
        <v>1338</v>
      </c>
    </row>
    <row r="183" spans="1:13" s="407" customFormat="1" x14ac:dyDescent="0.2">
      <c r="A183" s="399"/>
      <c r="B183" s="208"/>
      <c r="C183" s="212">
        <v>321</v>
      </c>
      <c r="D183" s="213" t="s">
        <v>1016</v>
      </c>
      <c r="E183" s="223"/>
      <c r="F183" s="537">
        <v>0</v>
      </c>
      <c r="G183" s="537">
        <v>179.1</v>
      </c>
      <c r="H183" s="537">
        <v>0</v>
      </c>
      <c r="I183" s="537">
        <v>0</v>
      </c>
      <c r="J183" s="537">
        <v>0</v>
      </c>
      <c r="K183" s="537">
        <v>0</v>
      </c>
      <c r="L183" s="537">
        <v>0</v>
      </c>
      <c r="M183" s="443"/>
    </row>
    <row r="184" spans="1:13" s="407" customFormat="1" x14ac:dyDescent="0.2">
      <c r="A184" s="399"/>
      <c r="B184" s="208"/>
      <c r="C184" s="212">
        <v>321</v>
      </c>
      <c r="D184" s="213" t="s">
        <v>1268</v>
      </c>
      <c r="E184" s="223"/>
      <c r="F184" s="537">
        <v>0</v>
      </c>
      <c r="G184" s="537">
        <v>261.3</v>
      </c>
      <c r="H184" s="537">
        <v>0</v>
      </c>
      <c r="I184" s="537">
        <v>0</v>
      </c>
      <c r="J184" s="537">
        <v>0</v>
      </c>
      <c r="K184" s="537">
        <v>0</v>
      </c>
      <c r="L184" s="537">
        <v>0</v>
      </c>
      <c r="M184" s="443"/>
    </row>
    <row r="185" spans="1:13" s="407" customFormat="1" x14ac:dyDescent="0.2">
      <c r="A185" s="399"/>
      <c r="B185" s="208"/>
      <c r="C185" s="212">
        <v>321</v>
      </c>
      <c r="D185" s="213" t="s">
        <v>1239</v>
      </c>
      <c r="E185" s="223"/>
      <c r="F185" s="537">
        <v>0</v>
      </c>
      <c r="G185" s="537">
        <v>0</v>
      </c>
      <c r="H185" s="537">
        <v>0</v>
      </c>
      <c r="I185" s="537">
        <v>0</v>
      </c>
      <c r="J185" s="537">
        <v>0</v>
      </c>
      <c r="K185" s="537">
        <v>0</v>
      </c>
      <c r="L185" s="537">
        <v>0</v>
      </c>
      <c r="M185" s="432"/>
    </row>
    <row r="186" spans="1:13" s="407" customFormat="1" x14ac:dyDescent="0.2">
      <c r="A186" s="399"/>
      <c r="B186" s="208"/>
      <c r="C186" s="212">
        <v>321</v>
      </c>
      <c r="D186" s="213" t="s">
        <v>1249</v>
      </c>
      <c r="E186" s="223"/>
      <c r="F186" s="537">
        <v>9</v>
      </c>
      <c r="G186" s="537">
        <v>0</v>
      </c>
      <c r="H186" s="537">
        <v>0</v>
      </c>
      <c r="I186" s="537">
        <v>0</v>
      </c>
      <c r="J186" s="537">
        <v>0</v>
      </c>
      <c r="K186" s="537">
        <v>0</v>
      </c>
      <c r="L186" s="537">
        <v>0</v>
      </c>
      <c r="M186" s="443"/>
    </row>
    <row r="187" spans="1:13" s="407" customFormat="1" x14ac:dyDescent="0.2">
      <c r="A187" s="399"/>
      <c r="B187" s="208"/>
      <c r="C187" s="212">
        <v>322</v>
      </c>
      <c r="D187" s="213" t="s">
        <v>1250</v>
      </c>
      <c r="E187" s="223"/>
      <c r="F187" s="537">
        <v>441.3</v>
      </c>
      <c r="G187" s="537">
        <v>559</v>
      </c>
      <c r="H187" s="537">
        <v>0</v>
      </c>
      <c r="I187" s="537">
        <v>0</v>
      </c>
      <c r="J187" s="537">
        <v>0</v>
      </c>
      <c r="K187" s="537">
        <v>0</v>
      </c>
      <c r="L187" s="537">
        <v>0</v>
      </c>
      <c r="M187" s="445"/>
    </row>
    <row r="188" spans="1:13" s="407" customFormat="1" x14ac:dyDescent="0.2">
      <c r="A188" s="399"/>
      <c r="B188" s="208"/>
      <c r="C188" s="212">
        <v>321</v>
      </c>
      <c r="D188" s="213" t="s">
        <v>984</v>
      </c>
      <c r="E188" s="223"/>
      <c r="F188" s="537">
        <v>0</v>
      </c>
      <c r="G188" s="537">
        <v>0</v>
      </c>
      <c r="H188" s="537">
        <v>0</v>
      </c>
      <c r="I188" s="537">
        <v>0</v>
      </c>
      <c r="J188" s="537">
        <v>0</v>
      </c>
      <c r="K188" s="537">
        <v>0</v>
      </c>
      <c r="L188" s="537">
        <v>0</v>
      </c>
      <c r="M188" s="445"/>
    </row>
    <row r="189" spans="1:13" s="407" customFormat="1" x14ac:dyDescent="0.2">
      <c r="A189" s="399"/>
      <c r="B189" s="208"/>
      <c r="C189" s="212">
        <v>321</v>
      </c>
      <c r="D189" s="213" t="s">
        <v>1196</v>
      </c>
      <c r="E189" s="223"/>
      <c r="F189" s="537">
        <v>0</v>
      </c>
      <c r="G189" s="537">
        <v>0</v>
      </c>
      <c r="H189" s="537">
        <v>0</v>
      </c>
      <c r="I189" s="537">
        <v>0</v>
      </c>
      <c r="J189" s="537">
        <v>0</v>
      </c>
      <c r="K189" s="537">
        <v>0</v>
      </c>
      <c r="L189" s="537">
        <v>0</v>
      </c>
      <c r="M189" s="443"/>
    </row>
    <row r="190" spans="1:13" s="407" customFormat="1" x14ac:dyDescent="0.2">
      <c r="A190" s="399"/>
      <c r="B190" s="208"/>
      <c r="C190" s="212">
        <v>321</v>
      </c>
      <c r="D190" s="213" t="s">
        <v>1226</v>
      </c>
      <c r="E190" s="223"/>
      <c r="F190" s="537">
        <v>0</v>
      </c>
      <c r="G190" s="537">
        <v>557</v>
      </c>
      <c r="H190" s="537">
        <v>0</v>
      </c>
      <c r="I190" s="537">
        <v>0</v>
      </c>
      <c r="J190" s="577">
        <v>452.8</v>
      </c>
      <c r="K190" s="537">
        <v>0</v>
      </c>
      <c r="L190" s="537">
        <v>0</v>
      </c>
      <c r="M190" s="443" t="s">
        <v>1338</v>
      </c>
    </row>
    <row r="191" spans="1:13" s="308" customFormat="1" x14ac:dyDescent="0.2">
      <c r="A191" s="307"/>
      <c r="B191" s="208"/>
      <c r="C191" s="212">
        <v>321</v>
      </c>
      <c r="D191" s="213" t="s">
        <v>896</v>
      </c>
      <c r="E191" s="223"/>
      <c r="F191" s="537">
        <v>0</v>
      </c>
      <c r="G191" s="537">
        <v>0</v>
      </c>
      <c r="H191" s="537">
        <v>0</v>
      </c>
      <c r="I191" s="537">
        <v>0</v>
      </c>
      <c r="J191" s="537">
        <v>0</v>
      </c>
      <c r="K191" s="537">
        <v>0</v>
      </c>
      <c r="L191" s="537">
        <v>0</v>
      </c>
      <c r="M191" s="443"/>
    </row>
    <row r="192" spans="1:13" s="308" customFormat="1" x14ac:dyDescent="0.2">
      <c r="A192" s="307"/>
      <c r="B192" s="208"/>
      <c r="C192" s="212">
        <v>321</v>
      </c>
      <c r="D192" s="213" t="s">
        <v>895</v>
      </c>
      <c r="E192" s="223"/>
      <c r="F192" s="537">
        <v>0</v>
      </c>
      <c r="G192" s="537">
        <v>0</v>
      </c>
      <c r="H192" s="537">
        <v>0</v>
      </c>
      <c r="I192" s="537">
        <v>0</v>
      </c>
      <c r="J192" s="537">
        <v>0</v>
      </c>
      <c r="K192" s="537">
        <v>0</v>
      </c>
      <c r="L192" s="537">
        <v>0</v>
      </c>
      <c r="M192" s="443"/>
    </row>
    <row r="193" spans="1:24" s="308" customFormat="1" x14ac:dyDescent="0.2">
      <c r="A193" s="309"/>
      <c r="B193" s="208"/>
      <c r="C193" s="212">
        <v>321</v>
      </c>
      <c r="D193" s="213" t="s">
        <v>1090</v>
      </c>
      <c r="E193" s="223"/>
      <c r="F193" s="537">
        <v>0</v>
      </c>
      <c r="G193" s="537">
        <v>741</v>
      </c>
      <c r="H193" s="537">
        <v>0</v>
      </c>
      <c r="I193" s="537">
        <v>996.3</v>
      </c>
      <c r="J193" s="577">
        <v>0</v>
      </c>
      <c r="K193" s="537">
        <v>0</v>
      </c>
      <c r="L193" s="537">
        <v>0</v>
      </c>
      <c r="M193" s="443" t="s">
        <v>1338</v>
      </c>
    </row>
    <row r="194" spans="1:24" s="308" customFormat="1" x14ac:dyDescent="0.2">
      <c r="A194" s="309"/>
      <c r="B194" s="208"/>
      <c r="C194" s="212">
        <v>321</v>
      </c>
      <c r="D194" s="213" t="s">
        <v>962</v>
      </c>
      <c r="E194" s="223"/>
      <c r="F194" s="537">
        <v>0</v>
      </c>
      <c r="G194" s="537">
        <v>0</v>
      </c>
      <c r="H194" s="537">
        <v>0</v>
      </c>
      <c r="I194" s="537">
        <v>0</v>
      </c>
      <c r="J194" s="537">
        <v>0</v>
      </c>
      <c r="K194" s="537">
        <v>0</v>
      </c>
      <c r="L194" s="537">
        <v>0</v>
      </c>
      <c r="M194" s="432"/>
    </row>
    <row r="195" spans="1:24" s="407" customFormat="1" x14ac:dyDescent="0.2">
      <c r="A195" s="399"/>
      <c r="B195" s="232"/>
      <c r="C195" s="212">
        <v>321</v>
      </c>
      <c r="D195" s="213" t="s">
        <v>1017</v>
      </c>
      <c r="E195" s="222"/>
      <c r="F195" s="537">
        <v>21.4</v>
      </c>
      <c r="G195" s="537">
        <v>0</v>
      </c>
      <c r="H195" s="537">
        <v>0</v>
      </c>
      <c r="I195" s="537">
        <v>0</v>
      </c>
      <c r="J195" s="537">
        <v>0</v>
      </c>
      <c r="K195" s="537">
        <v>0</v>
      </c>
      <c r="L195" s="537">
        <v>0</v>
      </c>
      <c r="M195" s="443"/>
    </row>
    <row r="196" spans="1:24" s="308" customFormat="1" x14ac:dyDescent="0.2">
      <c r="A196" s="309"/>
      <c r="B196" s="232"/>
      <c r="C196" s="212">
        <v>321</v>
      </c>
      <c r="D196" s="213" t="s">
        <v>1080</v>
      </c>
      <c r="E196" s="222"/>
      <c r="F196" s="537">
        <v>0</v>
      </c>
      <c r="G196" s="537">
        <v>0</v>
      </c>
      <c r="H196" s="537">
        <v>0</v>
      </c>
      <c r="I196" s="537">
        <v>0</v>
      </c>
      <c r="J196" s="537">
        <v>0</v>
      </c>
      <c r="K196" s="537">
        <v>0</v>
      </c>
      <c r="L196" s="537">
        <v>0</v>
      </c>
      <c r="M196" s="432"/>
    </row>
    <row r="197" spans="1:24" s="407" customFormat="1" x14ac:dyDescent="0.2">
      <c r="A197" s="399"/>
      <c r="B197" s="232"/>
      <c r="C197" s="212">
        <v>321</v>
      </c>
      <c r="D197" s="213" t="s">
        <v>1091</v>
      </c>
      <c r="E197" s="222"/>
      <c r="F197" s="537">
        <v>0</v>
      </c>
      <c r="G197" s="537">
        <v>624.4</v>
      </c>
      <c r="H197" s="537">
        <v>0</v>
      </c>
      <c r="I197" s="537">
        <v>0</v>
      </c>
      <c r="J197" s="537">
        <v>0</v>
      </c>
      <c r="K197" s="537">
        <v>0</v>
      </c>
      <c r="L197" s="537">
        <v>0</v>
      </c>
    </row>
    <row r="198" spans="1:24" s="308" customFormat="1" x14ac:dyDescent="0.2">
      <c r="A198" s="309"/>
      <c r="B198" s="232"/>
      <c r="C198" s="212">
        <v>322</v>
      </c>
      <c r="D198" s="213" t="s">
        <v>1278</v>
      </c>
      <c r="E198" s="222"/>
      <c r="F198" s="537">
        <v>0</v>
      </c>
      <c r="G198" s="537">
        <v>0</v>
      </c>
      <c r="H198" s="537">
        <v>0</v>
      </c>
      <c r="I198" s="537">
        <v>0</v>
      </c>
      <c r="J198" s="537">
        <v>0</v>
      </c>
      <c r="K198" s="537">
        <v>0</v>
      </c>
      <c r="L198" s="537">
        <v>0</v>
      </c>
      <c r="M198" s="432"/>
    </row>
    <row r="199" spans="1:24" s="308" customFormat="1" x14ac:dyDescent="0.2">
      <c r="A199" s="309"/>
      <c r="B199" s="211"/>
      <c r="C199" s="212">
        <v>3320012</v>
      </c>
      <c r="D199" s="213" t="s">
        <v>636</v>
      </c>
      <c r="E199" s="222"/>
      <c r="F199" s="537">
        <v>0</v>
      </c>
      <c r="G199" s="537">
        <v>0</v>
      </c>
      <c r="H199" s="537">
        <v>0</v>
      </c>
      <c r="I199" s="537">
        <v>0</v>
      </c>
      <c r="J199" s="537">
        <v>0</v>
      </c>
      <c r="K199" s="537">
        <v>0</v>
      </c>
      <c r="L199" s="537">
        <v>0</v>
      </c>
      <c r="M199" s="432"/>
    </row>
    <row r="200" spans="1:24" s="308" customFormat="1" x14ac:dyDescent="0.2">
      <c r="A200" s="309"/>
      <c r="B200" s="211"/>
      <c r="C200" s="212">
        <v>321</v>
      </c>
      <c r="D200" s="213" t="s">
        <v>1018</v>
      </c>
      <c r="E200" s="222"/>
      <c r="F200" s="537">
        <v>0</v>
      </c>
      <c r="G200" s="537">
        <v>363.5</v>
      </c>
      <c r="H200" s="537">
        <v>0</v>
      </c>
      <c r="I200" s="537">
        <v>0</v>
      </c>
      <c r="J200" s="577">
        <v>63.1</v>
      </c>
      <c r="K200" s="537">
        <v>0</v>
      </c>
      <c r="L200" s="537">
        <v>0</v>
      </c>
      <c r="M200" s="443" t="s">
        <v>1338</v>
      </c>
    </row>
    <row r="201" spans="1:24" s="407" customFormat="1" x14ac:dyDescent="0.2">
      <c r="A201" s="399"/>
      <c r="B201" s="211"/>
      <c r="C201" s="212"/>
      <c r="D201" s="213"/>
      <c r="E201" s="538"/>
      <c r="F201" s="537"/>
      <c r="G201" s="537"/>
      <c r="H201" s="537"/>
      <c r="I201" s="537"/>
      <c r="J201" s="537"/>
      <c r="K201" s="537"/>
      <c r="L201" s="537"/>
      <c r="M201" s="206"/>
    </row>
    <row r="202" spans="1:24" s="310" customFormat="1" ht="12.75" customHeight="1" x14ac:dyDescent="0.25">
      <c r="A202" s="468"/>
      <c r="B202" s="469"/>
      <c r="C202" s="470"/>
      <c r="D202" s="471" t="s">
        <v>1033</v>
      </c>
      <c r="E202" s="472"/>
      <c r="F202" s="473">
        <f>SUM(F203+F213+F221+F227)</f>
        <v>279.7</v>
      </c>
      <c r="G202" s="473">
        <f t="shared" ref="G202" si="58">SUM(G203+G213+G221+G227)</f>
        <v>209.8</v>
      </c>
      <c r="H202" s="473">
        <f t="shared" ref="H202:I202" si="59">SUM(H203+H213+H221+H227)</f>
        <v>198.6</v>
      </c>
      <c r="I202" s="473">
        <f t="shared" si="59"/>
        <v>179.4</v>
      </c>
      <c r="J202" s="473">
        <f t="shared" ref="J202" si="60">SUM(J203+J213+J221+J227)</f>
        <v>218.2</v>
      </c>
      <c r="K202" s="473">
        <f t="shared" ref="K202:L202" si="61">SUM(K203+K213+K221+K227)</f>
        <v>194.1</v>
      </c>
      <c r="L202" s="473">
        <f t="shared" si="61"/>
        <v>194.1</v>
      </c>
      <c r="M202" s="224"/>
    </row>
    <row r="203" spans="1:24" s="310" customFormat="1" ht="12.75" customHeight="1" x14ac:dyDescent="0.25">
      <c r="A203" s="468"/>
      <c r="B203" s="211"/>
      <c r="C203" s="219"/>
      <c r="D203" s="485" t="s">
        <v>1064</v>
      </c>
      <c r="E203" s="203"/>
      <c r="F203" s="223">
        <f>SUM(F204:F212)</f>
        <v>138.5</v>
      </c>
      <c r="G203" s="223">
        <f>SUM(G204:G212)</f>
        <v>55.8</v>
      </c>
      <c r="H203" s="223">
        <f>SUM(H204:H212)</f>
        <v>42.6</v>
      </c>
      <c r="I203" s="223">
        <f>SUM(I204:I212)</f>
        <v>46.1</v>
      </c>
      <c r="J203" s="223">
        <f>SUM(J204:J212)</f>
        <v>57.199999999999996</v>
      </c>
      <c r="K203" s="223">
        <f t="shared" ref="K203:L203" si="62">SUM(K204:K212)</f>
        <v>35.6</v>
      </c>
      <c r="L203" s="223">
        <f t="shared" si="62"/>
        <v>35.6</v>
      </c>
      <c r="M203" s="443"/>
    </row>
    <row r="204" spans="1:24" s="310" customFormat="1" ht="12.75" customHeight="1" x14ac:dyDescent="0.25">
      <c r="A204" s="468"/>
      <c r="B204" s="211"/>
      <c r="C204" s="212">
        <v>212003</v>
      </c>
      <c r="D204" s="453" t="s">
        <v>1113</v>
      </c>
      <c r="E204" s="222"/>
      <c r="F204" s="537">
        <v>5.6</v>
      </c>
      <c r="G204" s="537">
        <v>2.8</v>
      </c>
      <c r="H204" s="537">
        <v>5.6</v>
      </c>
      <c r="I204" s="537">
        <v>5.6</v>
      </c>
      <c r="J204" s="577">
        <v>6.3</v>
      </c>
      <c r="K204" s="537">
        <v>5.6</v>
      </c>
      <c r="L204" s="537">
        <v>5.6</v>
      </c>
      <c r="M204" s="443" t="s">
        <v>1338</v>
      </c>
    </row>
    <row r="205" spans="1:24" s="310" customFormat="1" ht="12.75" customHeight="1" x14ac:dyDescent="0.25">
      <c r="A205" s="468"/>
      <c r="B205" s="211"/>
      <c r="C205" s="212">
        <v>223002</v>
      </c>
      <c r="D205" s="453" t="s">
        <v>1216</v>
      </c>
      <c r="E205" s="222"/>
      <c r="F205" s="537">
        <v>7.2</v>
      </c>
      <c r="G205" s="537">
        <v>7</v>
      </c>
      <c r="H205" s="537">
        <v>7</v>
      </c>
      <c r="I205" s="537">
        <v>7</v>
      </c>
      <c r="J205" s="577">
        <v>15</v>
      </c>
      <c r="K205" s="537">
        <v>0</v>
      </c>
      <c r="L205" s="537">
        <v>0</v>
      </c>
      <c r="M205" s="443" t="s">
        <v>1338</v>
      </c>
    </row>
    <row r="206" spans="1:24" s="310" customFormat="1" ht="12.75" customHeight="1" x14ac:dyDescent="0.25">
      <c r="A206" s="468"/>
      <c r="B206" s="211"/>
      <c r="C206" s="212">
        <v>223003</v>
      </c>
      <c r="D206" s="453" t="s">
        <v>1066</v>
      </c>
      <c r="E206" s="222"/>
      <c r="F206" s="537">
        <v>57.4</v>
      </c>
      <c r="G206" s="537">
        <v>40</v>
      </c>
      <c r="H206" s="537">
        <v>15</v>
      </c>
      <c r="I206" s="537">
        <v>15</v>
      </c>
      <c r="J206" s="577">
        <v>17</v>
      </c>
      <c r="K206" s="537">
        <v>15</v>
      </c>
      <c r="L206" s="537">
        <v>15</v>
      </c>
      <c r="M206" s="443" t="s">
        <v>1338</v>
      </c>
      <c r="O206" s="514"/>
      <c r="P206" s="514"/>
      <c r="Q206" s="514"/>
      <c r="R206" s="514"/>
      <c r="S206" s="514"/>
      <c r="T206" s="514"/>
      <c r="U206" s="514"/>
      <c r="V206" s="514"/>
      <c r="W206" s="514"/>
      <c r="X206" s="514"/>
    </row>
    <row r="207" spans="1:24" s="310" customFormat="1" ht="12.75" customHeight="1" x14ac:dyDescent="0.25">
      <c r="A207" s="468"/>
      <c r="B207" s="211"/>
      <c r="C207" s="212">
        <v>223003</v>
      </c>
      <c r="D207" s="453" t="s">
        <v>1230</v>
      </c>
      <c r="E207" s="537"/>
      <c r="F207" s="537">
        <v>13.7</v>
      </c>
      <c r="G207" s="537">
        <v>6</v>
      </c>
      <c r="H207" s="537">
        <v>15</v>
      </c>
      <c r="I207" s="537">
        <v>15</v>
      </c>
      <c r="J207" s="537">
        <v>15</v>
      </c>
      <c r="K207" s="537">
        <v>15</v>
      </c>
      <c r="L207" s="537">
        <v>15</v>
      </c>
      <c r="M207" s="224"/>
      <c r="O207" s="514"/>
      <c r="P207" s="514"/>
      <c r="Q207" s="514"/>
      <c r="R207" s="514"/>
      <c r="S207" s="514"/>
      <c r="T207" s="514"/>
      <c r="U207" s="514"/>
      <c r="V207" s="514"/>
      <c r="W207" s="514"/>
      <c r="X207" s="514"/>
    </row>
    <row r="208" spans="1:24" s="310" customFormat="1" ht="12.75" customHeight="1" x14ac:dyDescent="0.25">
      <c r="A208" s="468"/>
      <c r="B208" s="211"/>
      <c r="C208" s="212">
        <v>292017</v>
      </c>
      <c r="D208" s="213" t="s">
        <v>1067</v>
      </c>
      <c r="E208" s="349"/>
      <c r="F208" s="537">
        <v>0.2</v>
      </c>
      <c r="G208" s="537">
        <v>0</v>
      </c>
      <c r="H208" s="537">
        <v>0</v>
      </c>
      <c r="I208" s="537">
        <v>2.4</v>
      </c>
      <c r="J208" s="537">
        <v>2.4</v>
      </c>
      <c r="K208" s="537">
        <v>0</v>
      </c>
      <c r="L208" s="537">
        <v>0</v>
      </c>
      <c r="M208" s="443"/>
    </row>
    <row r="209" spans="1:24" s="310" customFormat="1" ht="12.75" customHeight="1" x14ac:dyDescent="0.25">
      <c r="A209" s="468"/>
      <c r="B209" s="211"/>
      <c r="C209" s="212">
        <v>311</v>
      </c>
      <c r="D209" s="213" t="s">
        <v>1251</v>
      </c>
      <c r="E209" s="339"/>
      <c r="F209" s="537">
        <v>0.5</v>
      </c>
      <c r="G209" s="537">
        <v>0</v>
      </c>
      <c r="H209" s="537">
        <v>0</v>
      </c>
      <c r="I209" s="537">
        <v>1.1000000000000001</v>
      </c>
      <c r="J209" s="577">
        <v>1.5</v>
      </c>
      <c r="K209" s="537">
        <v>0</v>
      </c>
      <c r="L209" s="537">
        <v>0</v>
      </c>
      <c r="M209" s="443" t="s">
        <v>1338</v>
      </c>
    </row>
    <row r="210" spans="1:24" s="310" customFormat="1" ht="12.75" customHeight="1" x14ac:dyDescent="0.25">
      <c r="A210" s="468"/>
      <c r="B210" s="211"/>
      <c r="C210" s="212">
        <v>312001</v>
      </c>
      <c r="D210" s="213" t="s">
        <v>1114</v>
      </c>
      <c r="E210" s="339"/>
      <c r="F210" s="537">
        <v>0</v>
      </c>
      <c r="G210" s="538">
        <v>0</v>
      </c>
      <c r="H210" s="538">
        <v>0</v>
      </c>
      <c r="I210" s="538">
        <v>0</v>
      </c>
      <c r="J210" s="538">
        <v>0</v>
      </c>
      <c r="K210" s="538">
        <v>0</v>
      </c>
      <c r="L210" s="538">
        <v>0</v>
      </c>
      <c r="M210" s="443"/>
    </row>
    <row r="211" spans="1:24" s="310" customFormat="1" ht="12.75" customHeight="1" x14ac:dyDescent="0.25">
      <c r="A211" s="468"/>
      <c r="B211" s="211"/>
      <c r="C211" s="212">
        <v>453</v>
      </c>
      <c r="D211" s="213" t="s">
        <v>1240</v>
      </c>
      <c r="E211" s="339"/>
      <c r="F211" s="538">
        <v>0</v>
      </c>
      <c r="G211" s="537">
        <v>0</v>
      </c>
      <c r="H211" s="537">
        <v>0</v>
      </c>
      <c r="I211" s="537">
        <v>0</v>
      </c>
      <c r="J211" s="537">
        <v>0</v>
      </c>
      <c r="K211" s="537">
        <v>0</v>
      </c>
      <c r="L211" s="537">
        <v>0</v>
      </c>
      <c r="M211" s="443"/>
    </row>
    <row r="212" spans="1:24" s="310" customFormat="1" ht="12.75" customHeight="1" x14ac:dyDescent="0.25">
      <c r="A212" s="468"/>
      <c r="B212" s="211"/>
      <c r="C212" s="212">
        <v>312001</v>
      </c>
      <c r="D212" s="213" t="s">
        <v>1081</v>
      </c>
      <c r="E212" s="339"/>
      <c r="F212" s="537">
        <v>53.9</v>
      </c>
      <c r="G212" s="537">
        <v>0</v>
      </c>
      <c r="H212" s="537">
        <v>0</v>
      </c>
      <c r="I212" s="537">
        <v>0</v>
      </c>
      <c r="J212" s="537">
        <v>0</v>
      </c>
      <c r="K212" s="537">
        <v>0</v>
      </c>
      <c r="L212" s="537">
        <v>0</v>
      </c>
      <c r="M212" s="443"/>
    </row>
    <row r="213" spans="1:24" s="310" customFormat="1" ht="12.75" customHeight="1" x14ac:dyDescent="0.25">
      <c r="A213" s="468"/>
      <c r="B213" s="211"/>
      <c r="C213" s="219"/>
      <c r="D213" s="485" t="s">
        <v>1063</v>
      </c>
      <c r="E213" s="203"/>
      <c r="F213" s="223">
        <f t="shared" ref="F213" si="63">SUM(F214:F220)</f>
        <v>64.599999999999994</v>
      </c>
      <c r="G213" s="223">
        <f>SUM(G214:G220)</f>
        <v>84</v>
      </c>
      <c r="H213" s="223">
        <f>SUM(H214:H220)</f>
        <v>86</v>
      </c>
      <c r="I213" s="223">
        <f>SUM(I214:I220)</f>
        <v>56.4</v>
      </c>
      <c r="J213" s="223">
        <f>SUM(J214:J220)</f>
        <v>72</v>
      </c>
      <c r="K213" s="223">
        <f t="shared" ref="K213:L213" si="64">SUM(K214:K220)</f>
        <v>86</v>
      </c>
      <c r="L213" s="223">
        <f t="shared" si="64"/>
        <v>86</v>
      </c>
      <c r="M213" s="224"/>
    </row>
    <row r="214" spans="1:24" s="514" customFormat="1" ht="12.75" customHeight="1" x14ac:dyDescent="0.2">
      <c r="A214" s="511"/>
      <c r="B214" s="213"/>
      <c r="C214" s="212">
        <v>223002</v>
      </c>
      <c r="D214" s="213" t="s">
        <v>1169</v>
      </c>
      <c r="E214" s="512"/>
      <c r="F214" s="513">
        <v>3.6</v>
      </c>
      <c r="G214" s="513">
        <v>4</v>
      </c>
      <c r="H214" s="513">
        <v>4</v>
      </c>
      <c r="I214" s="513">
        <v>4</v>
      </c>
      <c r="J214" s="584">
        <v>8.1</v>
      </c>
      <c r="K214" s="513">
        <v>4</v>
      </c>
      <c r="L214" s="513">
        <v>4</v>
      </c>
      <c r="M214" s="443" t="s">
        <v>1338</v>
      </c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</row>
    <row r="215" spans="1:24" s="310" customFormat="1" ht="12.75" customHeight="1" x14ac:dyDescent="0.25">
      <c r="A215" s="468"/>
      <c r="B215" s="211"/>
      <c r="C215" s="212">
        <v>212003</v>
      </c>
      <c r="D215" s="453" t="s">
        <v>882</v>
      </c>
      <c r="E215" s="222"/>
      <c r="F215" s="537">
        <v>1.3</v>
      </c>
      <c r="G215" s="537">
        <v>2</v>
      </c>
      <c r="H215" s="537">
        <v>2</v>
      </c>
      <c r="I215" s="537">
        <v>2</v>
      </c>
      <c r="J215" s="537">
        <v>2</v>
      </c>
      <c r="K215" s="537">
        <v>2</v>
      </c>
      <c r="L215" s="537">
        <v>2</v>
      </c>
      <c r="M215" s="233"/>
    </row>
    <row r="216" spans="1:24" s="310" customFormat="1" ht="12.75" customHeight="1" x14ac:dyDescent="0.25">
      <c r="A216" s="468"/>
      <c r="B216" s="211"/>
      <c r="C216" s="212">
        <v>223003</v>
      </c>
      <c r="D216" s="453" t="s">
        <v>1066</v>
      </c>
      <c r="E216" s="222"/>
      <c r="F216" s="537">
        <v>49.5</v>
      </c>
      <c r="G216" s="537">
        <v>70</v>
      </c>
      <c r="H216" s="537">
        <v>70</v>
      </c>
      <c r="I216" s="537">
        <v>40</v>
      </c>
      <c r="J216" s="537">
        <v>40</v>
      </c>
      <c r="K216" s="537">
        <v>70</v>
      </c>
      <c r="L216" s="537">
        <v>70</v>
      </c>
      <c r="M216" s="224"/>
    </row>
    <row r="217" spans="1:24" s="310" customFormat="1" ht="12.75" customHeight="1" x14ac:dyDescent="0.25">
      <c r="A217" s="468"/>
      <c r="B217" s="211"/>
      <c r="C217" s="212">
        <v>223003</v>
      </c>
      <c r="D217" s="453" t="s">
        <v>1230</v>
      </c>
      <c r="E217" s="538"/>
      <c r="F217" s="537">
        <v>7.5</v>
      </c>
      <c r="G217" s="537">
        <v>8</v>
      </c>
      <c r="H217" s="537">
        <v>10</v>
      </c>
      <c r="I217" s="537">
        <v>10</v>
      </c>
      <c r="J217" s="577">
        <v>21.5</v>
      </c>
      <c r="K217" s="537">
        <v>10</v>
      </c>
      <c r="L217" s="537">
        <v>10</v>
      </c>
      <c r="M217" s="443" t="s">
        <v>1338</v>
      </c>
    </row>
    <row r="218" spans="1:24" s="310" customFormat="1" ht="12.75" customHeight="1" x14ac:dyDescent="0.25">
      <c r="A218" s="468"/>
      <c r="B218" s="211"/>
      <c r="C218" s="212">
        <v>292017</v>
      </c>
      <c r="D218" s="453" t="s">
        <v>1145</v>
      </c>
      <c r="E218" s="222"/>
      <c r="F218" s="537">
        <v>2.7</v>
      </c>
      <c r="G218" s="537">
        <v>0</v>
      </c>
      <c r="H218" s="537">
        <v>0</v>
      </c>
      <c r="I218" s="537">
        <v>0.4</v>
      </c>
      <c r="J218" s="537">
        <v>0.4</v>
      </c>
      <c r="K218" s="537">
        <v>0</v>
      </c>
      <c r="L218" s="537">
        <v>0</v>
      </c>
      <c r="M218" s="443"/>
    </row>
    <row r="219" spans="1:24" s="310" customFormat="1" ht="12.75" customHeight="1" x14ac:dyDescent="0.25">
      <c r="A219" s="468"/>
      <c r="B219" s="211"/>
      <c r="C219" s="212">
        <v>312001</v>
      </c>
      <c r="D219" s="213" t="s">
        <v>1068</v>
      </c>
      <c r="E219" s="222"/>
      <c r="F219" s="537">
        <v>0</v>
      </c>
      <c r="G219" s="537">
        <v>0</v>
      </c>
      <c r="H219" s="537">
        <v>0</v>
      </c>
      <c r="I219" s="537">
        <v>0</v>
      </c>
      <c r="J219" s="537">
        <v>0</v>
      </c>
      <c r="K219" s="537">
        <v>0</v>
      </c>
      <c r="L219" s="537">
        <v>0</v>
      </c>
      <c r="M219" s="443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</row>
    <row r="220" spans="1:24" s="310" customFormat="1" ht="12.75" customHeight="1" x14ac:dyDescent="0.25">
      <c r="A220" s="468"/>
      <c r="B220" s="211"/>
      <c r="C220" s="212">
        <v>223</v>
      </c>
      <c r="D220" s="213" t="s">
        <v>1217</v>
      </c>
      <c r="E220" s="222"/>
      <c r="F220" s="537">
        <v>0</v>
      </c>
      <c r="G220" s="537">
        <v>0</v>
      </c>
      <c r="H220" s="537">
        <v>0</v>
      </c>
      <c r="I220" s="537">
        <v>0</v>
      </c>
      <c r="J220" s="537">
        <v>0</v>
      </c>
      <c r="K220" s="537">
        <v>0</v>
      </c>
      <c r="L220" s="537">
        <v>0</v>
      </c>
      <c r="M220" s="443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</row>
    <row r="221" spans="1:24" s="310" customFormat="1" ht="12.75" customHeight="1" x14ac:dyDescent="0.25">
      <c r="A221" s="468"/>
      <c r="B221" s="211"/>
      <c r="C221" s="219"/>
      <c r="D221" s="485" t="s">
        <v>241</v>
      </c>
      <c r="E221" s="203"/>
      <c r="F221" s="223">
        <f t="shared" ref="F221" si="65">SUM(F222:F226)</f>
        <v>29.8</v>
      </c>
      <c r="G221" s="223">
        <f>SUM(G222:G226)</f>
        <v>30</v>
      </c>
      <c r="H221" s="223">
        <f>SUM(H222:H226)</f>
        <v>30</v>
      </c>
      <c r="I221" s="223">
        <f>SUM(I222:I226)</f>
        <v>34</v>
      </c>
      <c r="J221" s="223">
        <f>SUM(J222:J226)</f>
        <v>46</v>
      </c>
      <c r="K221" s="223">
        <f t="shared" ref="K221:L221" si="66">SUM(K222:K226)</f>
        <v>30</v>
      </c>
      <c r="L221" s="223">
        <f t="shared" si="66"/>
        <v>30</v>
      </c>
      <c r="M221" s="224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</row>
    <row r="222" spans="1:24" s="310" customFormat="1" ht="12.75" customHeight="1" x14ac:dyDescent="0.25">
      <c r="A222" s="468"/>
      <c r="B222" s="211"/>
      <c r="C222" s="212">
        <v>292017</v>
      </c>
      <c r="D222" s="213" t="s">
        <v>1069</v>
      </c>
      <c r="E222" s="349"/>
      <c r="F222" s="537">
        <v>0</v>
      </c>
      <c r="G222" s="537">
        <v>0</v>
      </c>
      <c r="H222" s="537">
        <v>0</v>
      </c>
      <c r="I222" s="537">
        <v>4</v>
      </c>
      <c r="J222" s="537">
        <v>4</v>
      </c>
      <c r="K222" s="537">
        <v>0</v>
      </c>
      <c r="L222" s="537">
        <v>0</v>
      </c>
      <c r="M222" s="437"/>
      <c r="O222" s="407"/>
      <c r="P222" s="407"/>
      <c r="Q222" s="407"/>
      <c r="R222" s="407"/>
      <c r="S222" s="407"/>
      <c r="T222" s="407"/>
      <c r="U222" s="407"/>
      <c r="V222" s="407"/>
      <c r="W222" s="407"/>
      <c r="X222" s="407"/>
    </row>
    <row r="223" spans="1:24" s="310" customFormat="1" ht="12.75" customHeight="1" x14ac:dyDescent="0.25">
      <c r="A223" s="468"/>
      <c r="B223" s="211"/>
      <c r="C223" s="212">
        <v>312001</v>
      </c>
      <c r="D223" s="213" t="s">
        <v>1300</v>
      </c>
      <c r="E223" s="349"/>
      <c r="F223" s="537">
        <v>0</v>
      </c>
      <c r="G223" s="537">
        <v>0</v>
      </c>
      <c r="H223" s="537">
        <v>0</v>
      </c>
      <c r="I223" s="537">
        <v>0</v>
      </c>
      <c r="J223" s="537">
        <v>0</v>
      </c>
      <c r="K223" s="537">
        <v>0</v>
      </c>
      <c r="L223" s="537">
        <v>0</v>
      </c>
      <c r="M223" s="437"/>
      <c r="O223" s="407"/>
      <c r="P223" s="407"/>
      <c r="Q223" s="407"/>
      <c r="R223" s="407"/>
      <c r="S223" s="407"/>
      <c r="T223" s="407"/>
      <c r="U223" s="407"/>
      <c r="V223" s="407"/>
      <c r="W223" s="407"/>
      <c r="X223" s="407"/>
    </row>
    <row r="224" spans="1:24" s="310" customFormat="1" ht="12.75" customHeight="1" x14ac:dyDescent="0.25">
      <c r="A224" s="468"/>
      <c r="B224" s="211"/>
      <c r="C224" s="212">
        <v>223002</v>
      </c>
      <c r="D224" s="213" t="s">
        <v>1168</v>
      </c>
      <c r="E224" s="349"/>
      <c r="F224" s="537">
        <v>29.8</v>
      </c>
      <c r="G224" s="537">
        <v>30</v>
      </c>
      <c r="H224" s="537">
        <v>30</v>
      </c>
      <c r="I224" s="537">
        <v>30</v>
      </c>
      <c r="J224" s="577">
        <v>42</v>
      </c>
      <c r="K224" s="537">
        <v>30</v>
      </c>
      <c r="L224" s="537">
        <v>30</v>
      </c>
      <c r="M224" s="443" t="s">
        <v>1338</v>
      </c>
      <c r="O224" s="407"/>
      <c r="P224" s="407"/>
      <c r="Q224" s="407"/>
      <c r="R224" s="407"/>
      <c r="S224" s="407"/>
      <c r="T224" s="407"/>
      <c r="U224" s="407"/>
      <c r="V224" s="407"/>
      <c r="W224" s="407"/>
      <c r="X224" s="407"/>
    </row>
    <row r="225" spans="1:24" s="310" customFormat="1" ht="12.75" customHeight="1" x14ac:dyDescent="0.25">
      <c r="A225" s="468"/>
      <c r="B225" s="211"/>
      <c r="C225" s="212">
        <v>311</v>
      </c>
      <c r="D225" s="213" t="s">
        <v>1180</v>
      </c>
      <c r="E225" s="349"/>
      <c r="F225" s="537">
        <v>0</v>
      </c>
      <c r="G225" s="537">
        <v>0</v>
      </c>
      <c r="H225" s="537">
        <v>0</v>
      </c>
      <c r="I225" s="537">
        <v>0</v>
      </c>
      <c r="J225" s="537">
        <v>0</v>
      </c>
      <c r="K225" s="537">
        <v>0</v>
      </c>
      <c r="L225" s="537">
        <v>0</v>
      </c>
      <c r="M225" s="443"/>
      <c r="O225" s="407"/>
      <c r="P225" s="407"/>
      <c r="Q225" s="407"/>
      <c r="R225" s="407"/>
      <c r="S225" s="407"/>
      <c r="T225" s="407"/>
      <c r="U225" s="407"/>
      <c r="V225" s="407"/>
      <c r="W225" s="407"/>
      <c r="X225" s="407"/>
    </row>
    <row r="226" spans="1:24" s="407" customFormat="1" ht="12.75" customHeight="1" x14ac:dyDescent="0.25">
      <c r="A226" s="322"/>
      <c r="B226" s="211"/>
      <c r="C226" s="212">
        <v>312001</v>
      </c>
      <c r="D226" s="213" t="s">
        <v>1070</v>
      </c>
      <c r="E226" s="349"/>
      <c r="F226" s="537">
        <v>0</v>
      </c>
      <c r="G226" s="537">
        <v>0</v>
      </c>
      <c r="H226" s="537">
        <v>0</v>
      </c>
      <c r="I226" s="537">
        <v>0</v>
      </c>
      <c r="J226" s="537">
        <v>0</v>
      </c>
      <c r="K226" s="537">
        <v>0</v>
      </c>
      <c r="L226" s="537">
        <v>0</v>
      </c>
      <c r="M226" s="443"/>
    </row>
    <row r="227" spans="1:24" s="407" customFormat="1" ht="12.75" customHeight="1" x14ac:dyDescent="0.25">
      <c r="A227" s="322"/>
      <c r="B227" s="211"/>
      <c r="C227" s="219"/>
      <c r="D227" s="485" t="s">
        <v>1065</v>
      </c>
      <c r="E227" s="203"/>
      <c r="F227" s="223">
        <f>SUM(F228:F235)</f>
        <v>46.8</v>
      </c>
      <c r="G227" s="223">
        <f>SUM(G228:G235)</f>
        <v>40</v>
      </c>
      <c r="H227" s="223">
        <f>SUM(H228:H235)</f>
        <v>40</v>
      </c>
      <c r="I227" s="223">
        <f>SUM(I228:I235)</f>
        <v>42.900000000000006</v>
      </c>
      <c r="J227" s="223">
        <f>SUM(J228:J235)</f>
        <v>43</v>
      </c>
      <c r="K227" s="223">
        <f t="shared" ref="K227:L227" si="67">SUM(K228:K235)</f>
        <v>42.5</v>
      </c>
      <c r="L227" s="223">
        <f t="shared" si="67"/>
        <v>42.5</v>
      </c>
      <c r="M227" s="443"/>
    </row>
    <row r="228" spans="1:24" s="514" customFormat="1" ht="12.75" customHeight="1" x14ac:dyDescent="0.2">
      <c r="A228" s="511"/>
      <c r="B228" s="213"/>
      <c r="C228" s="539">
        <v>223001</v>
      </c>
      <c r="D228" s="213" t="s">
        <v>1241</v>
      </c>
      <c r="E228" s="513"/>
      <c r="F228" s="537">
        <v>13.7</v>
      </c>
      <c r="G228" s="537">
        <v>0</v>
      </c>
      <c r="H228" s="537">
        <v>0</v>
      </c>
      <c r="I228" s="537">
        <v>0</v>
      </c>
      <c r="J228" s="537">
        <v>0</v>
      </c>
      <c r="K228" s="537">
        <v>0</v>
      </c>
      <c r="L228" s="537">
        <v>0</v>
      </c>
      <c r="M228" s="540"/>
    </row>
    <row r="229" spans="1:24" s="407" customFormat="1" ht="12.75" customHeight="1" x14ac:dyDescent="0.25">
      <c r="A229" s="322"/>
      <c r="B229" s="214"/>
      <c r="C229" s="212">
        <v>223002</v>
      </c>
      <c r="D229" s="213" t="s">
        <v>1168</v>
      </c>
      <c r="E229" s="221"/>
      <c r="F229" s="537">
        <v>29.6</v>
      </c>
      <c r="G229" s="537">
        <v>10</v>
      </c>
      <c r="H229" s="537">
        <v>10</v>
      </c>
      <c r="I229" s="537">
        <v>10</v>
      </c>
      <c r="J229" s="537">
        <v>10</v>
      </c>
      <c r="K229" s="537">
        <v>10.5</v>
      </c>
      <c r="L229" s="537">
        <v>10.5</v>
      </c>
      <c r="M229" s="451"/>
    </row>
    <row r="230" spans="1:24" s="407" customFormat="1" ht="12.75" customHeight="1" x14ac:dyDescent="0.25">
      <c r="A230" s="322"/>
      <c r="B230" s="211"/>
      <c r="C230" s="212">
        <v>223003</v>
      </c>
      <c r="D230" s="453" t="s">
        <v>1066</v>
      </c>
      <c r="E230" s="349"/>
      <c r="F230" s="537">
        <v>0.9</v>
      </c>
      <c r="G230" s="537">
        <v>30</v>
      </c>
      <c r="H230" s="575">
        <v>30</v>
      </c>
      <c r="I230" s="575">
        <v>30</v>
      </c>
      <c r="J230" s="575">
        <v>30</v>
      </c>
      <c r="K230" s="537">
        <v>32</v>
      </c>
      <c r="L230" s="537">
        <v>32</v>
      </c>
      <c r="M230" s="456"/>
    </row>
    <row r="231" spans="1:24" s="407" customFormat="1" ht="12.75" customHeight="1" x14ac:dyDescent="0.25">
      <c r="A231" s="322"/>
      <c r="B231" s="211"/>
      <c r="C231" s="212">
        <v>292017</v>
      </c>
      <c r="D231" s="213" t="s">
        <v>1073</v>
      </c>
      <c r="E231" s="349"/>
      <c r="F231" s="537">
        <v>0</v>
      </c>
      <c r="G231" s="537">
        <v>0</v>
      </c>
      <c r="H231" s="537">
        <v>0</v>
      </c>
      <c r="I231" s="537">
        <v>1.7</v>
      </c>
      <c r="J231" s="537">
        <v>1.7</v>
      </c>
      <c r="K231" s="537">
        <v>0</v>
      </c>
      <c r="L231" s="537">
        <v>0</v>
      </c>
      <c r="M231" s="456"/>
    </row>
    <row r="232" spans="1:24" s="407" customFormat="1" ht="12.75" customHeight="1" x14ac:dyDescent="0.25">
      <c r="A232" s="322"/>
      <c r="B232" s="211"/>
      <c r="C232" s="212">
        <v>311</v>
      </c>
      <c r="D232" s="213" t="s">
        <v>1159</v>
      </c>
      <c r="E232" s="349"/>
      <c r="F232" s="537">
        <v>0</v>
      </c>
      <c r="G232" s="537">
        <v>0</v>
      </c>
      <c r="H232" s="537">
        <v>0</v>
      </c>
      <c r="I232" s="537">
        <v>0</v>
      </c>
      <c r="J232" s="537">
        <v>0</v>
      </c>
      <c r="K232" s="537">
        <v>0</v>
      </c>
      <c r="L232" s="537">
        <v>0</v>
      </c>
      <c r="M232" s="456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</row>
    <row r="233" spans="1:24" s="407" customFormat="1" ht="12.75" customHeight="1" x14ac:dyDescent="0.25">
      <c r="A233" s="322"/>
      <c r="B233" s="211"/>
      <c r="C233" s="212">
        <v>311</v>
      </c>
      <c r="D233" s="213" t="s">
        <v>1071</v>
      </c>
      <c r="E233" s="349"/>
      <c r="F233" s="537">
        <v>2.6</v>
      </c>
      <c r="G233" s="537">
        <v>0</v>
      </c>
      <c r="H233" s="537">
        <v>0</v>
      </c>
      <c r="I233" s="537">
        <v>1.2</v>
      </c>
      <c r="J233" s="577">
        <v>1.3</v>
      </c>
      <c r="K233" s="537">
        <v>0</v>
      </c>
      <c r="L233" s="537">
        <v>0</v>
      </c>
      <c r="M233" s="443" t="s">
        <v>1338</v>
      </c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</row>
    <row r="234" spans="1:24" s="407" customFormat="1" ht="12.75" customHeight="1" x14ac:dyDescent="0.25">
      <c r="A234" s="322"/>
      <c r="B234" s="211"/>
      <c r="C234" s="212">
        <v>331001</v>
      </c>
      <c r="D234" s="213" t="s">
        <v>1072</v>
      </c>
      <c r="E234" s="349"/>
      <c r="F234" s="537">
        <v>0</v>
      </c>
      <c r="G234" s="537">
        <v>0</v>
      </c>
      <c r="H234" s="537">
        <v>0</v>
      </c>
      <c r="I234" s="537">
        <v>0</v>
      </c>
      <c r="J234" s="537">
        <v>0</v>
      </c>
      <c r="K234" s="537">
        <v>0</v>
      </c>
      <c r="L234" s="537">
        <v>0</v>
      </c>
      <c r="M234" s="443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</row>
    <row r="235" spans="1:24" s="407" customFormat="1" ht="12.75" customHeight="1" x14ac:dyDescent="0.25">
      <c r="A235" s="322"/>
      <c r="B235" s="211"/>
      <c r="C235" s="212">
        <v>453</v>
      </c>
      <c r="D235" s="213" t="s">
        <v>1240</v>
      </c>
      <c r="E235" s="349"/>
      <c r="F235" s="537">
        <v>0</v>
      </c>
      <c r="G235" s="537">
        <v>0</v>
      </c>
      <c r="H235" s="537">
        <v>0</v>
      </c>
      <c r="I235" s="537">
        <v>0</v>
      </c>
      <c r="J235" s="537">
        <v>0</v>
      </c>
      <c r="K235" s="537">
        <v>0</v>
      </c>
      <c r="L235" s="537">
        <v>0</v>
      </c>
      <c r="M235" s="443"/>
    </row>
    <row r="236" spans="1:24" s="407" customFormat="1" ht="12.75" customHeight="1" x14ac:dyDescent="0.2">
      <c r="A236" s="406"/>
      <c r="B236" s="211"/>
      <c r="C236" s="212"/>
      <c r="D236" s="213"/>
      <c r="E236" s="349"/>
      <c r="F236" s="537"/>
      <c r="G236" s="537"/>
      <c r="H236" s="537"/>
      <c r="I236" s="537"/>
      <c r="J236" s="537"/>
      <c r="K236" s="537"/>
      <c r="L236" s="537"/>
      <c r="M236" s="206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</row>
    <row r="237" spans="1:24" s="308" customFormat="1" ht="15" customHeight="1" x14ac:dyDescent="0.25">
      <c r="A237" s="307"/>
      <c r="B237" s="211"/>
      <c r="C237" s="338"/>
      <c r="D237" s="213"/>
      <c r="E237" s="349"/>
      <c r="F237" s="339"/>
      <c r="G237" s="339"/>
      <c r="H237" s="339"/>
      <c r="I237" s="339"/>
      <c r="J237" s="339"/>
      <c r="K237" s="339"/>
      <c r="L237" s="339"/>
      <c r="M237" s="432"/>
    </row>
    <row r="238" spans="1:24" s="308" customFormat="1" x14ac:dyDescent="0.2">
      <c r="A238" s="307"/>
      <c r="B238" s="285"/>
      <c r="C238" s="286"/>
      <c r="D238" s="275" t="s">
        <v>330</v>
      </c>
      <c r="E238" s="276"/>
      <c r="F238" s="277">
        <f t="shared" ref="F238:L238" si="68">SUM(F239+F334+F336+F341+F343+F346+F351+F383+F393+F398+F413+F439+F450+F458+F505+F511+F550+F552+F554+F556+F644+F657+F697+F703+F714)</f>
        <v>3229.4</v>
      </c>
      <c r="G238" s="277">
        <f t="shared" si="68"/>
        <v>3455.8</v>
      </c>
      <c r="H238" s="277">
        <f t="shared" si="68"/>
        <v>3750.1000000000008</v>
      </c>
      <c r="I238" s="277">
        <f t="shared" si="68"/>
        <v>3769.0000000000005</v>
      </c>
      <c r="J238" s="277">
        <f t="shared" ref="J238" si="69">SUM(J239+J334+J336+J341+J343+J346+J351+J383+J393+J398+J413+J439+J450+J458+J505+J511+J550+J552+J554+J556+J644+J657+J697+J703+J714)</f>
        <v>3558.8000000000011</v>
      </c>
      <c r="K238" s="277">
        <f t="shared" si="68"/>
        <v>3396.3</v>
      </c>
      <c r="L238" s="277">
        <f t="shared" si="68"/>
        <v>3742.8000000000006</v>
      </c>
      <c r="M238" s="432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</row>
    <row r="239" spans="1:24" s="308" customFormat="1" ht="15.75" x14ac:dyDescent="0.25">
      <c r="A239" s="309"/>
      <c r="B239" s="340" t="s">
        <v>46</v>
      </c>
      <c r="C239" s="286"/>
      <c r="D239" s="275" t="s">
        <v>48</v>
      </c>
      <c r="E239" s="288" t="s">
        <v>661</v>
      </c>
      <c r="F239" s="277">
        <f t="shared" ref="F239:G239" si="70">SUM(F240+F243+F246+F254+F270+F277+F284+F286+F322+F332)</f>
        <v>803.40000000000009</v>
      </c>
      <c r="G239" s="277">
        <f t="shared" si="70"/>
        <v>801.7</v>
      </c>
      <c r="H239" s="277">
        <f>SUM(H240+H243+H246+H254+H270+H277+H284+H286+H322+H332)</f>
        <v>867.7</v>
      </c>
      <c r="I239" s="277">
        <f>SUM(I240+I243+I246+I254+I270+I277+I284+I286+I322+I332)</f>
        <v>867.7</v>
      </c>
      <c r="J239" s="277">
        <f>SUM(J240+J243+J246+J254+J270+J277+J284+J286+J322+J332)</f>
        <v>916.5</v>
      </c>
      <c r="K239" s="277">
        <f t="shared" ref="K239:L239" si="71">SUM(K240+K243+K246+K254+K270+K277+K284+K286+K322+K332)</f>
        <v>861.7</v>
      </c>
      <c r="L239" s="277">
        <f t="shared" si="71"/>
        <v>891.7</v>
      </c>
      <c r="M239" s="432"/>
    </row>
    <row r="240" spans="1:24" s="308" customFormat="1" x14ac:dyDescent="0.2">
      <c r="A240" s="309"/>
      <c r="B240" s="211"/>
      <c r="C240" s="219"/>
      <c r="D240" s="220" t="s">
        <v>49</v>
      </c>
      <c r="E240" s="382"/>
      <c r="F240" s="223">
        <f t="shared" ref="F240:G240" si="72">SUM(F241:F242)</f>
        <v>568.1</v>
      </c>
      <c r="G240" s="223">
        <f t="shared" si="72"/>
        <v>554</v>
      </c>
      <c r="H240" s="223">
        <f t="shared" ref="H240:I240" si="73">SUM(H241:H242)</f>
        <v>556</v>
      </c>
      <c r="I240" s="223">
        <f t="shared" si="73"/>
        <v>556</v>
      </c>
      <c r="J240" s="223">
        <f t="shared" ref="J240" si="74">SUM(J241:J242)</f>
        <v>597.29999999999995</v>
      </c>
      <c r="K240" s="223">
        <f t="shared" ref="K240:L240" si="75">SUM(K241:K242)</f>
        <v>575</v>
      </c>
      <c r="L240" s="223">
        <f t="shared" si="75"/>
        <v>605</v>
      </c>
      <c r="M240" s="432"/>
    </row>
    <row r="241" spans="1:24" s="310" customFormat="1" x14ac:dyDescent="0.2">
      <c r="A241" s="307"/>
      <c r="B241" s="211">
        <v>610</v>
      </c>
      <c r="C241" s="219"/>
      <c r="D241" s="213" t="s">
        <v>50</v>
      </c>
      <c r="E241" s="206"/>
      <c r="F241" s="538">
        <v>409.3</v>
      </c>
      <c r="G241" s="538">
        <v>410</v>
      </c>
      <c r="H241" s="538">
        <v>411</v>
      </c>
      <c r="I241" s="538">
        <v>411</v>
      </c>
      <c r="J241" s="578">
        <v>427</v>
      </c>
      <c r="K241" s="538">
        <v>420</v>
      </c>
      <c r="L241" s="538">
        <v>440</v>
      </c>
      <c r="M241" s="443" t="s">
        <v>1338</v>
      </c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</row>
    <row r="242" spans="1:24" s="308" customFormat="1" x14ac:dyDescent="0.2">
      <c r="A242" s="309"/>
      <c r="B242" s="211">
        <v>620</v>
      </c>
      <c r="C242" s="209"/>
      <c r="D242" s="213" t="s">
        <v>51</v>
      </c>
      <c r="E242" s="222"/>
      <c r="F242" s="538">
        <v>158.80000000000001</v>
      </c>
      <c r="G242" s="538">
        <v>144</v>
      </c>
      <c r="H242" s="538">
        <v>145</v>
      </c>
      <c r="I242" s="538">
        <v>145</v>
      </c>
      <c r="J242" s="578">
        <v>170.3</v>
      </c>
      <c r="K242" s="538">
        <v>155</v>
      </c>
      <c r="L242" s="538">
        <v>165</v>
      </c>
      <c r="M242" s="443" t="s">
        <v>1338</v>
      </c>
    </row>
    <row r="243" spans="1:24" s="308" customFormat="1" x14ac:dyDescent="0.2">
      <c r="A243" s="309"/>
      <c r="B243" s="211">
        <v>631</v>
      </c>
      <c r="C243" s="212"/>
      <c r="D243" s="220" t="s">
        <v>52</v>
      </c>
      <c r="E243" s="203"/>
      <c r="F243" s="203">
        <f t="shared" ref="F243:G243" si="76">SUM(F244:F245)</f>
        <v>5.0999999999999996</v>
      </c>
      <c r="G243" s="203">
        <f t="shared" si="76"/>
        <v>5</v>
      </c>
      <c r="H243" s="203">
        <f t="shared" ref="H243:L243" si="77">SUM(H244:H245)</f>
        <v>5</v>
      </c>
      <c r="I243" s="203">
        <f t="shared" si="77"/>
        <v>5</v>
      </c>
      <c r="J243" s="203">
        <f t="shared" ref="J243" si="78">SUM(J244:J245)</f>
        <v>6</v>
      </c>
      <c r="K243" s="203">
        <f t="shared" si="77"/>
        <v>5</v>
      </c>
      <c r="L243" s="203">
        <f t="shared" si="77"/>
        <v>5</v>
      </c>
      <c r="M243" s="443"/>
    </row>
    <row r="244" spans="1:24" s="310" customFormat="1" x14ac:dyDescent="0.2">
      <c r="A244" s="307"/>
      <c r="B244" s="211"/>
      <c r="C244" s="212">
        <v>631001</v>
      </c>
      <c r="D244" s="213" t="s">
        <v>53</v>
      </c>
      <c r="E244" s="222"/>
      <c r="F244" s="537">
        <v>3.8</v>
      </c>
      <c r="G244" s="537">
        <v>4</v>
      </c>
      <c r="H244" s="537">
        <v>4</v>
      </c>
      <c r="I244" s="537">
        <v>4</v>
      </c>
      <c r="J244" s="577">
        <v>5</v>
      </c>
      <c r="K244" s="537">
        <v>4</v>
      </c>
      <c r="L244" s="537">
        <v>4</v>
      </c>
      <c r="M244" s="443" t="s">
        <v>1338</v>
      </c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</row>
    <row r="245" spans="1:24" s="308" customFormat="1" x14ac:dyDescent="0.2">
      <c r="A245" s="309"/>
      <c r="B245" s="211"/>
      <c r="C245" s="212">
        <v>631002</v>
      </c>
      <c r="D245" s="213" t="s">
        <v>54</v>
      </c>
      <c r="E245" s="222"/>
      <c r="F245" s="537">
        <v>1.3</v>
      </c>
      <c r="G245" s="537">
        <v>1</v>
      </c>
      <c r="H245" s="537">
        <v>1</v>
      </c>
      <c r="I245" s="537">
        <v>1</v>
      </c>
      <c r="J245" s="537">
        <v>1</v>
      </c>
      <c r="K245" s="537">
        <v>1</v>
      </c>
      <c r="L245" s="537">
        <v>1</v>
      </c>
      <c r="M245" s="224"/>
    </row>
    <row r="246" spans="1:24" s="308" customFormat="1" x14ac:dyDescent="0.2">
      <c r="A246" s="309"/>
      <c r="B246" s="211">
        <v>632</v>
      </c>
      <c r="C246" s="212"/>
      <c r="D246" s="220" t="s">
        <v>55</v>
      </c>
      <c r="E246" s="203"/>
      <c r="F246" s="203">
        <f t="shared" ref="F246:G246" si="79">SUM(F247:F253)</f>
        <v>60.8</v>
      </c>
      <c r="G246" s="203">
        <f t="shared" si="79"/>
        <v>81</v>
      </c>
      <c r="H246" s="203">
        <f t="shared" ref="H246:I246" si="80">SUM(H247:H253)</f>
        <v>81</v>
      </c>
      <c r="I246" s="203">
        <f t="shared" si="80"/>
        <v>81</v>
      </c>
      <c r="J246" s="203">
        <f t="shared" ref="J246" si="81">SUM(J247:J253)</f>
        <v>70</v>
      </c>
      <c r="K246" s="203">
        <f t="shared" ref="K246:L246" si="82">SUM(K247:K253)</f>
        <v>81</v>
      </c>
      <c r="L246" s="203">
        <f t="shared" si="82"/>
        <v>81</v>
      </c>
      <c r="M246" s="432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</row>
    <row r="247" spans="1:24" s="308" customFormat="1" x14ac:dyDescent="0.2">
      <c r="A247" s="309"/>
      <c r="B247" s="224"/>
      <c r="C247" s="212">
        <v>6320011</v>
      </c>
      <c r="D247" s="213" t="s">
        <v>56</v>
      </c>
      <c r="E247" s="222"/>
      <c r="F247" s="537">
        <v>24.9</v>
      </c>
      <c r="G247" s="537">
        <v>31</v>
      </c>
      <c r="H247" s="537">
        <v>31</v>
      </c>
      <c r="I247" s="537">
        <v>31</v>
      </c>
      <c r="J247" s="577">
        <v>20</v>
      </c>
      <c r="K247" s="537">
        <v>31</v>
      </c>
      <c r="L247" s="537">
        <v>31</v>
      </c>
      <c r="M247" s="443" t="s">
        <v>1338</v>
      </c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</row>
    <row r="248" spans="1:24" s="308" customFormat="1" x14ac:dyDescent="0.2">
      <c r="A248" s="309"/>
      <c r="B248" s="211"/>
      <c r="C248" s="212">
        <v>6320012</v>
      </c>
      <c r="D248" s="213" t="s">
        <v>57</v>
      </c>
      <c r="E248" s="222"/>
      <c r="F248" s="537">
        <v>19.5</v>
      </c>
      <c r="G248" s="537">
        <v>30</v>
      </c>
      <c r="H248" s="537">
        <v>30</v>
      </c>
      <c r="I248" s="537">
        <v>30</v>
      </c>
      <c r="J248" s="537">
        <v>30</v>
      </c>
      <c r="K248" s="537">
        <v>30</v>
      </c>
      <c r="L248" s="537">
        <v>30</v>
      </c>
      <c r="M248" s="443"/>
    </row>
    <row r="249" spans="1:24" s="308" customFormat="1" x14ac:dyDescent="0.2">
      <c r="A249" s="309"/>
      <c r="B249" s="211"/>
      <c r="C249" s="212">
        <v>632002</v>
      </c>
      <c r="D249" s="213" t="s">
        <v>58</v>
      </c>
      <c r="E249" s="222"/>
      <c r="F249" s="537">
        <v>1.1000000000000001</v>
      </c>
      <c r="G249" s="537">
        <v>2</v>
      </c>
      <c r="H249" s="537">
        <v>2</v>
      </c>
      <c r="I249" s="537">
        <v>2</v>
      </c>
      <c r="J249" s="537">
        <v>2</v>
      </c>
      <c r="K249" s="537">
        <v>2</v>
      </c>
      <c r="L249" s="537">
        <v>2</v>
      </c>
      <c r="M249" s="443"/>
    </row>
    <row r="250" spans="1:24" s="308" customFormat="1" x14ac:dyDescent="0.2">
      <c r="A250" s="309"/>
      <c r="B250" s="211"/>
      <c r="C250" s="212">
        <v>632005</v>
      </c>
      <c r="D250" s="213" t="s">
        <v>59</v>
      </c>
      <c r="E250" s="222"/>
      <c r="F250" s="537">
        <v>4.4000000000000004</v>
      </c>
      <c r="G250" s="537">
        <v>5</v>
      </c>
      <c r="H250" s="537">
        <v>5</v>
      </c>
      <c r="I250" s="537">
        <v>5</v>
      </c>
      <c r="J250" s="537">
        <v>5</v>
      </c>
      <c r="K250" s="537">
        <v>5</v>
      </c>
      <c r="L250" s="537">
        <v>5</v>
      </c>
      <c r="M250" s="443"/>
    </row>
    <row r="251" spans="1:24" s="308" customFormat="1" x14ac:dyDescent="0.2">
      <c r="A251" s="309"/>
      <c r="B251" s="211"/>
      <c r="C251" s="212">
        <v>6320032</v>
      </c>
      <c r="D251" s="213" t="s">
        <v>60</v>
      </c>
      <c r="E251" s="222"/>
      <c r="F251" s="537">
        <v>1</v>
      </c>
      <c r="G251" s="537">
        <v>1</v>
      </c>
      <c r="H251" s="537">
        <v>1</v>
      </c>
      <c r="I251" s="537">
        <v>1</v>
      </c>
      <c r="J251" s="537">
        <v>1</v>
      </c>
      <c r="K251" s="537">
        <v>1</v>
      </c>
      <c r="L251" s="537">
        <v>1</v>
      </c>
      <c r="M251" s="443"/>
    </row>
    <row r="252" spans="1:24" s="310" customFormat="1" x14ac:dyDescent="0.2">
      <c r="A252" s="307"/>
      <c r="B252" s="211"/>
      <c r="C252" s="212">
        <v>6320033</v>
      </c>
      <c r="D252" s="213" t="s">
        <v>61</v>
      </c>
      <c r="E252" s="222"/>
      <c r="F252" s="537">
        <v>9.9</v>
      </c>
      <c r="G252" s="537">
        <v>12</v>
      </c>
      <c r="H252" s="537">
        <v>12</v>
      </c>
      <c r="I252" s="537">
        <v>12</v>
      </c>
      <c r="J252" s="537">
        <v>12</v>
      </c>
      <c r="K252" s="537">
        <v>12</v>
      </c>
      <c r="L252" s="537">
        <v>12</v>
      </c>
      <c r="M252" s="456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</row>
    <row r="253" spans="1:24" s="310" customFormat="1" x14ac:dyDescent="0.2">
      <c r="A253" s="406"/>
      <c r="B253" s="211"/>
      <c r="C253" s="212">
        <v>632004</v>
      </c>
      <c r="D253" s="213" t="s">
        <v>62</v>
      </c>
      <c r="E253" s="222"/>
      <c r="F253" s="537">
        <v>0</v>
      </c>
      <c r="G253" s="537">
        <v>0</v>
      </c>
      <c r="H253" s="537">
        <v>0</v>
      </c>
      <c r="I253" s="537">
        <v>0</v>
      </c>
      <c r="J253" s="537">
        <v>0</v>
      </c>
      <c r="K253" s="537">
        <v>0</v>
      </c>
      <c r="L253" s="537">
        <v>0</v>
      </c>
      <c r="M253" s="443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</row>
    <row r="254" spans="1:24" s="308" customFormat="1" x14ac:dyDescent="0.2">
      <c r="A254" s="309"/>
      <c r="B254" s="211">
        <v>633</v>
      </c>
      <c r="C254" s="212"/>
      <c r="D254" s="220" t="s">
        <v>63</v>
      </c>
      <c r="E254" s="203"/>
      <c r="F254" s="203">
        <f t="shared" ref="F254:G254" si="83">SUM(F255:F269)</f>
        <v>22.2</v>
      </c>
      <c r="G254" s="203">
        <f t="shared" si="83"/>
        <v>25.7</v>
      </c>
      <c r="H254" s="203">
        <f t="shared" ref="H254:I254" si="84">SUM(H255:H269)</f>
        <v>27.9</v>
      </c>
      <c r="I254" s="203">
        <f t="shared" si="84"/>
        <v>27.9</v>
      </c>
      <c r="J254" s="203">
        <f t="shared" ref="J254" si="85">SUM(J255:J269)</f>
        <v>36.4</v>
      </c>
      <c r="K254" s="203">
        <f t="shared" ref="K254:L254" si="86">SUM(K255:K269)</f>
        <v>27.9</v>
      </c>
      <c r="L254" s="203">
        <f t="shared" si="86"/>
        <v>27.9</v>
      </c>
      <c r="M254" s="350"/>
    </row>
    <row r="255" spans="1:24" s="308" customFormat="1" x14ac:dyDescent="0.2">
      <c r="A255" s="309"/>
      <c r="B255" s="211"/>
      <c r="C255" s="212">
        <v>633001</v>
      </c>
      <c r="D255" s="213" t="s">
        <v>64</v>
      </c>
      <c r="E255" s="222"/>
      <c r="F255" s="537">
        <v>0.4</v>
      </c>
      <c r="G255" s="537">
        <v>4</v>
      </c>
      <c r="H255" s="537">
        <v>4</v>
      </c>
      <c r="I255" s="537">
        <v>4</v>
      </c>
      <c r="J255" s="537">
        <v>4</v>
      </c>
      <c r="K255" s="537">
        <v>4</v>
      </c>
      <c r="L255" s="537">
        <v>4</v>
      </c>
      <c r="M255" s="443"/>
    </row>
    <row r="256" spans="1:24" s="308" customFormat="1" x14ac:dyDescent="0.2">
      <c r="A256" s="309"/>
      <c r="B256" s="211"/>
      <c r="C256" s="212">
        <v>633002</v>
      </c>
      <c r="D256" s="213" t="s">
        <v>627</v>
      </c>
      <c r="E256" s="222"/>
      <c r="F256" s="537">
        <v>0.7</v>
      </c>
      <c r="G256" s="537">
        <v>1</v>
      </c>
      <c r="H256" s="537">
        <v>1</v>
      </c>
      <c r="I256" s="537">
        <v>1</v>
      </c>
      <c r="J256" s="537">
        <v>1</v>
      </c>
      <c r="K256" s="537">
        <v>1</v>
      </c>
      <c r="L256" s="537">
        <v>1</v>
      </c>
      <c r="M256" s="443"/>
    </row>
    <row r="257" spans="1:13" s="308" customFormat="1" x14ac:dyDescent="0.2">
      <c r="A257" s="309"/>
      <c r="B257" s="211"/>
      <c r="C257" s="212">
        <v>633003</v>
      </c>
      <c r="D257" s="213" t="s">
        <v>943</v>
      </c>
      <c r="E257" s="222"/>
      <c r="F257" s="537">
        <v>0</v>
      </c>
      <c r="G257" s="537">
        <v>0</v>
      </c>
      <c r="H257" s="537">
        <v>0</v>
      </c>
      <c r="I257" s="537">
        <v>0</v>
      </c>
      <c r="J257" s="537">
        <v>0</v>
      </c>
      <c r="K257" s="537">
        <v>0</v>
      </c>
      <c r="L257" s="537">
        <v>0</v>
      </c>
      <c r="M257" s="443"/>
    </row>
    <row r="258" spans="1:13" s="308" customFormat="1" x14ac:dyDescent="0.2">
      <c r="A258" s="309"/>
      <c r="B258" s="211"/>
      <c r="C258" s="212">
        <v>633004</v>
      </c>
      <c r="D258" s="213" t="s">
        <v>66</v>
      </c>
      <c r="E258" s="222"/>
      <c r="F258" s="537">
        <v>0.1</v>
      </c>
      <c r="G258" s="537">
        <v>2</v>
      </c>
      <c r="H258" s="537">
        <v>2</v>
      </c>
      <c r="I258" s="537">
        <v>2</v>
      </c>
      <c r="J258" s="577">
        <v>5</v>
      </c>
      <c r="K258" s="537">
        <v>2</v>
      </c>
      <c r="L258" s="537">
        <v>2</v>
      </c>
      <c r="M258" s="443" t="s">
        <v>1338</v>
      </c>
    </row>
    <row r="259" spans="1:13" s="308" customFormat="1" x14ac:dyDescent="0.2">
      <c r="A259" s="309"/>
      <c r="B259" s="211"/>
      <c r="C259" s="212">
        <v>6330061</v>
      </c>
      <c r="D259" s="213" t="s">
        <v>190</v>
      </c>
      <c r="E259" s="222"/>
      <c r="F259" s="537">
        <v>2.8</v>
      </c>
      <c r="G259" s="537">
        <v>3</v>
      </c>
      <c r="H259" s="537">
        <v>4</v>
      </c>
      <c r="I259" s="537">
        <v>4</v>
      </c>
      <c r="J259" s="537">
        <v>4</v>
      </c>
      <c r="K259" s="537">
        <v>4</v>
      </c>
      <c r="L259" s="537">
        <v>4</v>
      </c>
      <c r="M259" s="443"/>
    </row>
    <row r="260" spans="1:13" s="308" customFormat="1" x14ac:dyDescent="0.2">
      <c r="A260" s="309"/>
      <c r="B260" s="211"/>
      <c r="C260" s="212">
        <v>6330062</v>
      </c>
      <c r="D260" s="213" t="s">
        <v>67</v>
      </c>
      <c r="E260" s="222"/>
      <c r="F260" s="537">
        <v>1</v>
      </c>
      <c r="G260" s="537">
        <v>0</v>
      </c>
      <c r="H260" s="537">
        <v>0</v>
      </c>
      <c r="I260" s="537">
        <v>0</v>
      </c>
      <c r="J260" s="537">
        <v>0</v>
      </c>
      <c r="K260" s="537">
        <v>0</v>
      </c>
      <c r="L260" s="537">
        <v>0</v>
      </c>
      <c r="M260" s="443"/>
    </row>
    <row r="261" spans="1:13" s="308" customFormat="1" x14ac:dyDescent="0.2">
      <c r="A261" s="309"/>
      <c r="B261" s="211"/>
      <c r="C261" s="212">
        <v>6330063</v>
      </c>
      <c r="D261" s="213" t="s">
        <v>68</v>
      </c>
      <c r="E261" s="222"/>
      <c r="F261" s="537">
        <v>3.4</v>
      </c>
      <c r="G261" s="537">
        <v>3</v>
      </c>
      <c r="H261" s="537">
        <v>4</v>
      </c>
      <c r="I261" s="537">
        <v>4</v>
      </c>
      <c r="J261" s="577">
        <v>5.5</v>
      </c>
      <c r="K261" s="537">
        <v>4</v>
      </c>
      <c r="L261" s="537">
        <v>4</v>
      </c>
      <c r="M261" s="443" t="s">
        <v>1338</v>
      </c>
    </row>
    <row r="262" spans="1:13" s="308" customFormat="1" x14ac:dyDescent="0.2">
      <c r="A262" s="309"/>
      <c r="B262" s="211"/>
      <c r="C262" s="212">
        <v>6330065</v>
      </c>
      <c r="D262" s="213" t="s">
        <v>750</v>
      </c>
      <c r="E262" s="222"/>
      <c r="F262" s="537">
        <v>0.2</v>
      </c>
      <c r="G262" s="537">
        <v>0.5</v>
      </c>
      <c r="H262" s="537">
        <v>0.5</v>
      </c>
      <c r="I262" s="537">
        <v>0.5</v>
      </c>
      <c r="J262" s="537">
        <v>0.5</v>
      </c>
      <c r="K262" s="537">
        <v>0.5</v>
      </c>
      <c r="L262" s="537">
        <v>0.5</v>
      </c>
      <c r="M262" s="432"/>
    </row>
    <row r="263" spans="1:13" s="308" customFormat="1" x14ac:dyDescent="0.2">
      <c r="A263" s="309"/>
      <c r="B263" s="211"/>
      <c r="C263" s="212">
        <v>6330065</v>
      </c>
      <c r="D263" s="213" t="s">
        <v>134</v>
      </c>
      <c r="E263" s="222"/>
      <c r="F263" s="537">
        <v>4.5</v>
      </c>
      <c r="G263" s="537">
        <v>5</v>
      </c>
      <c r="H263" s="537">
        <v>5</v>
      </c>
      <c r="I263" s="537">
        <v>5</v>
      </c>
      <c r="J263" s="537">
        <v>5</v>
      </c>
      <c r="K263" s="537">
        <v>5</v>
      </c>
      <c r="L263" s="537">
        <v>5</v>
      </c>
      <c r="M263" s="443"/>
    </row>
    <row r="264" spans="1:13" s="308" customFormat="1" x14ac:dyDescent="0.2">
      <c r="A264" s="309"/>
      <c r="B264" s="211"/>
      <c r="C264" s="212">
        <v>6330066</v>
      </c>
      <c r="D264" s="213" t="s">
        <v>575</v>
      </c>
      <c r="E264" s="222"/>
      <c r="F264" s="537">
        <v>0.4</v>
      </c>
      <c r="G264" s="537">
        <v>3</v>
      </c>
      <c r="H264" s="537">
        <v>3</v>
      </c>
      <c r="I264" s="537">
        <v>3</v>
      </c>
      <c r="J264" s="537">
        <v>3</v>
      </c>
      <c r="K264" s="537">
        <v>3</v>
      </c>
      <c r="L264" s="537">
        <v>3</v>
      </c>
      <c r="M264" s="443"/>
    </row>
    <row r="265" spans="1:13" s="308" customFormat="1" x14ac:dyDescent="0.2">
      <c r="A265" s="309"/>
      <c r="B265" s="211"/>
      <c r="C265" s="212">
        <v>6330067</v>
      </c>
      <c r="D265" s="213" t="s">
        <v>72</v>
      </c>
      <c r="E265" s="222"/>
      <c r="F265" s="537">
        <v>0.3</v>
      </c>
      <c r="G265" s="537">
        <v>0.2</v>
      </c>
      <c r="H265" s="537">
        <v>0.4</v>
      </c>
      <c r="I265" s="537">
        <v>0.4</v>
      </c>
      <c r="J265" s="537">
        <v>0.4</v>
      </c>
      <c r="K265" s="537">
        <v>0.4</v>
      </c>
      <c r="L265" s="537">
        <v>0.4</v>
      </c>
      <c r="M265" s="443"/>
    </row>
    <row r="266" spans="1:13" s="308" customFormat="1" x14ac:dyDescent="0.2">
      <c r="A266" s="309"/>
      <c r="B266" s="211"/>
      <c r="C266" s="212">
        <v>6330068</v>
      </c>
      <c r="D266" s="213" t="s">
        <v>576</v>
      </c>
      <c r="E266" s="222"/>
      <c r="F266" s="537">
        <v>2.1</v>
      </c>
      <c r="G266" s="537">
        <v>0.5</v>
      </c>
      <c r="H266" s="537">
        <v>0.5</v>
      </c>
      <c r="I266" s="537">
        <v>0.5</v>
      </c>
      <c r="J266" s="537">
        <v>0.5</v>
      </c>
      <c r="K266" s="537">
        <v>0.5</v>
      </c>
      <c r="L266" s="537">
        <v>0.5</v>
      </c>
      <c r="M266" s="432"/>
    </row>
    <row r="267" spans="1:13" s="308" customFormat="1" x14ac:dyDescent="0.2">
      <c r="A267" s="309"/>
      <c r="B267" s="211"/>
      <c r="C267" s="212">
        <v>633009</v>
      </c>
      <c r="D267" s="213" t="s">
        <v>73</v>
      </c>
      <c r="E267" s="222"/>
      <c r="F267" s="537">
        <v>2.6</v>
      </c>
      <c r="G267" s="537">
        <v>0.5</v>
      </c>
      <c r="H267" s="537">
        <v>0.5</v>
      </c>
      <c r="I267" s="537">
        <v>0.5</v>
      </c>
      <c r="J267" s="577">
        <v>4.5</v>
      </c>
      <c r="K267" s="537">
        <v>0.5</v>
      </c>
      <c r="L267" s="537">
        <v>0.5</v>
      </c>
      <c r="M267" s="443" t="s">
        <v>1338</v>
      </c>
    </row>
    <row r="268" spans="1:13" s="308" customFormat="1" x14ac:dyDescent="0.2">
      <c r="A268" s="307"/>
      <c r="B268" s="211"/>
      <c r="C268" s="212">
        <v>633013</v>
      </c>
      <c r="D268" s="213" t="s">
        <v>74</v>
      </c>
      <c r="E268" s="222"/>
      <c r="F268" s="537">
        <v>0</v>
      </c>
      <c r="G268" s="537">
        <v>0</v>
      </c>
      <c r="H268" s="537">
        <v>0</v>
      </c>
      <c r="I268" s="537">
        <v>0</v>
      </c>
      <c r="J268" s="537">
        <v>0</v>
      </c>
      <c r="K268" s="537">
        <v>0</v>
      </c>
      <c r="L268" s="537">
        <v>0</v>
      </c>
      <c r="M268" s="443"/>
    </row>
    <row r="269" spans="1:13" s="308" customFormat="1" x14ac:dyDescent="0.2">
      <c r="A269" s="309"/>
      <c r="B269" s="211"/>
      <c r="C269" s="212">
        <v>633016</v>
      </c>
      <c r="D269" s="213" t="s">
        <v>75</v>
      </c>
      <c r="E269" s="222"/>
      <c r="F269" s="537">
        <v>3.7</v>
      </c>
      <c r="G269" s="537">
        <v>3</v>
      </c>
      <c r="H269" s="537">
        <v>3</v>
      </c>
      <c r="I269" s="537">
        <v>3</v>
      </c>
      <c r="J269" s="537">
        <v>3</v>
      </c>
      <c r="K269" s="537">
        <v>3</v>
      </c>
      <c r="L269" s="537">
        <v>3</v>
      </c>
      <c r="M269" s="443"/>
    </row>
    <row r="270" spans="1:13" s="308" customFormat="1" x14ac:dyDescent="0.2">
      <c r="A270" s="309"/>
      <c r="B270" s="211">
        <v>634</v>
      </c>
      <c r="C270" s="212"/>
      <c r="D270" s="220" t="s">
        <v>76</v>
      </c>
      <c r="E270" s="223"/>
      <c r="F270" s="223">
        <f t="shared" ref="F270:G270" si="87">SUM(F271:F276)</f>
        <v>1.6</v>
      </c>
      <c r="G270" s="223">
        <f t="shared" si="87"/>
        <v>3.4000000000000004</v>
      </c>
      <c r="H270" s="223">
        <f t="shared" ref="H270:I270" si="88">SUM(H271:H276)</f>
        <v>3.4000000000000004</v>
      </c>
      <c r="I270" s="223">
        <f t="shared" si="88"/>
        <v>3.4000000000000004</v>
      </c>
      <c r="J270" s="223">
        <f t="shared" ref="J270" si="89">SUM(J271:J276)</f>
        <v>3.4000000000000004</v>
      </c>
      <c r="K270" s="223">
        <f t="shared" ref="K270:L270" si="90">SUM(K271:K276)</f>
        <v>3.4000000000000004</v>
      </c>
      <c r="L270" s="223">
        <f t="shared" si="90"/>
        <v>3.4000000000000004</v>
      </c>
      <c r="M270" s="443"/>
    </row>
    <row r="271" spans="1:13" s="308" customFormat="1" x14ac:dyDescent="0.2">
      <c r="A271" s="309"/>
      <c r="B271" s="211"/>
      <c r="C271" s="212">
        <v>634001</v>
      </c>
      <c r="D271" s="213" t="s">
        <v>77</v>
      </c>
      <c r="E271" s="222"/>
      <c r="F271" s="537">
        <v>0.1</v>
      </c>
      <c r="G271" s="537">
        <v>0.5</v>
      </c>
      <c r="H271" s="537">
        <v>0.5</v>
      </c>
      <c r="I271" s="537">
        <v>0.5</v>
      </c>
      <c r="J271" s="537">
        <v>0.5</v>
      </c>
      <c r="K271" s="537">
        <v>0.5</v>
      </c>
      <c r="L271" s="537">
        <v>0.5</v>
      </c>
      <c r="M271" s="432"/>
    </row>
    <row r="272" spans="1:13" s="308" customFormat="1" x14ac:dyDescent="0.2">
      <c r="A272" s="309"/>
      <c r="B272" s="211"/>
      <c r="C272" s="212">
        <v>6340021</v>
      </c>
      <c r="D272" s="213" t="s">
        <v>78</v>
      </c>
      <c r="E272" s="222"/>
      <c r="F272" s="537">
        <v>1.3</v>
      </c>
      <c r="G272" s="537">
        <v>0.5</v>
      </c>
      <c r="H272" s="537">
        <v>0.5</v>
      </c>
      <c r="I272" s="537">
        <v>0.5</v>
      </c>
      <c r="J272" s="537">
        <v>0.5</v>
      </c>
      <c r="K272" s="537">
        <v>0.5</v>
      </c>
      <c r="L272" s="537">
        <v>0.5</v>
      </c>
      <c r="M272" s="350"/>
    </row>
    <row r="273" spans="1:24" s="308" customFormat="1" x14ac:dyDescent="0.2">
      <c r="A273" s="309"/>
      <c r="B273" s="211"/>
      <c r="C273" s="212">
        <v>6340022</v>
      </c>
      <c r="D273" s="213" t="s">
        <v>79</v>
      </c>
      <c r="E273" s="222"/>
      <c r="F273" s="537">
        <v>0</v>
      </c>
      <c r="G273" s="537">
        <v>0</v>
      </c>
      <c r="H273" s="537">
        <v>0</v>
      </c>
      <c r="I273" s="537">
        <v>0</v>
      </c>
      <c r="J273" s="537">
        <v>0</v>
      </c>
      <c r="K273" s="537">
        <v>0</v>
      </c>
      <c r="L273" s="537">
        <v>0</v>
      </c>
      <c r="M273" s="432"/>
    </row>
    <row r="274" spans="1:24" s="308" customFormat="1" x14ac:dyDescent="0.2">
      <c r="A274" s="309"/>
      <c r="B274" s="211"/>
      <c r="C274" s="212">
        <v>634003</v>
      </c>
      <c r="D274" s="213" t="s">
        <v>264</v>
      </c>
      <c r="E274" s="222"/>
      <c r="F274" s="537">
        <v>0.2</v>
      </c>
      <c r="G274" s="537">
        <v>1.2</v>
      </c>
      <c r="H274" s="537">
        <v>1.2</v>
      </c>
      <c r="I274" s="537">
        <v>1.2</v>
      </c>
      <c r="J274" s="537">
        <v>1.2</v>
      </c>
      <c r="K274" s="537">
        <v>1.2</v>
      </c>
      <c r="L274" s="537">
        <v>1.2</v>
      </c>
      <c r="M274" s="432"/>
    </row>
    <row r="275" spans="1:24" s="308" customFormat="1" x14ac:dyDescent="0.2">
      <c r="A275" s="307"/>
      <c r="B275" s="211"/>
      <c r="C275" s="212">
        <v>634004</v>
      </c>
      <c r="D275" s="213" t="s">
        <v>80</v>
      </c>
      <c r="E275" s="203"/>
      <c r="F275" s="537">
        <v>0</v>
      </c>
      <c r="G275" s="537">
        <v>1</v>
      </c>
      <c r="H275" s="537">
        <v>1</v>
      </c>
      <c r="I275" s="537">
        <v>1</v>
      </c>
      <c r="J275" s="537">
        <v>1</v>
      </c>
      <c r="K275" s="537">
        <v>1</v>
      </c>
      <c r="L275" s="537">
        <v>1</v>
      </c>
      <c r="M275" s="432"/>
    </row>
    <row r="276" spans="1:24" s="308" customFormat="1" x14ac:dyDescent="0.2">
      <c r="A276" s="309"/>
      <c r="B276" s="211"/>
      <c r="C276" s="212">
        <v>634005</v>
      </c>
      <c r="D276" s="213" t="s">
        <v>81</v>
      </c>
      <c r="E276" s="222"/>
      <c r="F276" s="537">
        <v>0</v>
      </c>
      <c r="G276" s="537">
        <v>0.2</v>
      </c>
      <c r="H276" s="537">
        <v>0.2</v>
      </c>
      <c r="I276" s="537">
        <v>0.2</v>
      </c>
      <c r="J276" s="537">
        <v>0.2</v>
      </c>
      <c r="K276" s="537">
        <v>0.2</v>
      </c>
      <c r="L276" s="537">
        <v>0.2</v>
      </c>
      <c r="M276" s="432"/>
    </row>
    <row r="277" spans="1:24" s="308" customFormat="1" x14ac:dyDescent="0.2">
      <c r="A277" s="309"/>
      <c r="B277" s="211">
        <v>635</v>
      </c>
      <c r="C277" s="212"/>
      <c r="D277" s="220" t="s">
        <v>82</v>
      </c>
      <c r="E277" s="223"/>
      <c r="F277" s="223">
        <f t="shared" ref="F277:G277" si="91">SUM(F278:F283)</f>
        <v>17.3</v>
      </c>
      <c r="G277" s="223">
        <f t="shared" si="91"/>
        <v>3</v>
      </c>
      <c r="H277" s="223">
        <f t="shared" ref="H277:I277" si="92">SUM(H278:H283)</f>
        <v>28.2</v>
      </c>
      <c r="I277" s="223">
        <f t="shared" si="92"/>
        <v>28.2</v>
      </c>
      <c r="J277" s="223">
        <f t="shared" ref="J277" si="93">SUM(J278:J283)</f>
        <v>33.200000000000003</v>
      </c>
      <c r="K277" s="223">
        <f t="shared" ref="K277:L277" si="94">SUM(K278:K283)</f>
        <v>6.2</v>
      </c>
      <c r="L277" s="223">
        <f t="shared" si="94"/>
        <v>6.2</v>
      </c>
      <c r="M277" s="432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</row>
    <row r="278" spans="1:24" s="308" customFormat="1" x14ac:dyDescent="0.2">
      <c r="A278" s="309"/>
      <c r="B278" s="211"/>
      <c r="C278" s="212">
        <v>635002</v>
      </c>
      <c r="D278" s="213" t="s">
        <v>83</v>
      </c>
      <c r="E278" s="222"/>
      <c r="F278" s="537">
        <v>4.2</v>
      </c>
      <c r="G278" s="537">
        <v>2</v>
      </c>
      <c r="H278" s="537">
        <v>25</v>
      </c>
      <c r="I278" s="537">
        <v>25</v>
      </c>
      <c r="J278" s="577">
        <v>5</v>
      </c>
      <c r="K278" s="537">
        <v>3</v>
      </c>
      <c r="L278" s="537">
        <v>3</v>
      </c>
      <c r="M278" s="443" t="s">
        <v>1338</v>
      </c>
      <c r="O278" s="407"/>
      <c r="P278" s="407"/>
      <c r="Q278" s="407"/>
      <c r="R278" s="407"/>
      <c r="S278" s="407"/>
      <c r="T278" s="407"/>
      <c r="U278" s="407"/>
      <c r="V278" s="407"/>
      <c r="W278" s="407"/>
      <c r="X278" s="407"/>
    </row>
    <row r="279" spans="1:24" s="308" customFormat="1" x14ac:dyDescent="0.2">
      <c r="A279" s="309"/>
      <c r="B279" s="211"/>
      <c r="C279" s="212">
        <v>635003</v>
      </c>
      <c r="D279" s="213" t="s">
        <v>84</v>
      </c>
      <c r="E279" s="222"/>
      <c r="F279" s="537">
        <v>0</v>
      </c>
      <c r="G279" s="537">
        <v>0</v>
      </c>
      <c r="H279" s="537">
        <v>0</v>
      </c>
      <c r="I279" s="537">
        <v>0</v>
      </c>
      <c r="J279" s="537">
        <v>0</v>
      </c>
      <c r="K279" s="537">
        <v>0</v>
      </c>
      <c r="L279" s="537">
        <v>0</v>
      </c>
      <c r="M279" s="443"/>
    </row>
    <row r="280" spans="1:24" s="308" customFormat="1" x14ac:dyDescent="0.2">
      <c r="A280" s="309"/>
      <c r="B280" s="211"/>
      <c r="C280" s="212">
        <v>6350041</v>
      </c>
      <c r="D280" s="213" t="s">
        <v>85</v>
      </c>
      <c r="E280" s="222"/>
      <c r="F280" s="537">
        <v>0</v>
      </c>
      <c r="G280" s="537">
        <v>0.5</v>
      </c>
      <c r="H280" s="537">
        <v>0.5</v>
      </c>
      <c r="I280" s="537">
        <v>0.5</v>
      </c>
      <c r="J280" s="537">
        <v>0.5</v>
      </c>
      <c r="K280" s="537">
        <v>0.5</v>
      </c>
      <c r="L280" s="537">
        <v>0.5</v>
      </c>
      <c r="M280" s="432"/>
    </row>
    <row r="281" spans="1:24" s="308" customFormat="1" x14ac:dyDescent="0.2">
      <c r="A281" s="309"/>
      <c r="B281" s="211"/>
      <c r="C281" s="212">
        <v>6350044</v>
      </c>
      <c r="D281" s="213" t="s">
        <v>86</v>
      </c>
      <c r="E281" s="222"/>
      <c r="F281" s="537">
        <v>0.4</v>
      </c>
      <c r="G281" s="537">
        <v>0.5</v>
      </c>
      <c r="H281" s="537">
        <v>0.7</v>
      </c>
      <c r="I281" s="537">
        <v>0.7</v>
      </c>
      <c r="J281" s="537">
        <v>0.7</v>
      </c>
      <c r="K281" s="537">
        <v>0.7</v>
      </c>
      <c r="L281" s="537">
        <v>0.7</v>
      </c>
      <c r="M281" s="443"/>
    </row>
    <row r="282" spans="1:24" s="308" customFormat="1" x14ac:dyDescent="0.2">
      <c r="A282" s="307"/>
      <c r="B282" s="211"/>
      <c r="C282" s="212">
        <v>635006</v>
      </c>
      <c r="D282" s="213" t="s">
        <v>87</v>
      </c>
      <c r="E282" s="222"/>
      <c r="F282" s="537">
        <v>0</v>
      </c>
      <c r="G282" s="537">
        <v>0</v>
      </c>
      <c r="H282" s="537">
        <v>2</v>
      </c>
      <c r="I282" s="537">
        <v>2</v>
      </c>
      <c r="J282" s="537">
        <v>2</v>
      </c>
      <c r="K282" s="537">
        <v>2</v>
      </c>
      <c r="L282" s="537">
        <v>2</v>
      </c>
      <c r="M282" s="432"/>
    </row>
    <row r="283" spans="1:24" s="310" customFormat="1" x14ac:dyDescent="0.2">
      <c r="A283" s="406"/>
      <c r="B283" s="211"/>
      <c r="C283" s="212">
        <v>635009</v>
      </c>
      <c r="D283" s="213" t="s">
        <v>411</v>
      </c>
      <c r="E283" s="222"/>
      <c r="F283" s="537">
        <v>12.7</v>
      </c>
      <c r="G283" s="537">
        <v>0</v>
      </c>
      <c r="H283" s="537">
        <v>0</v>
      </c>
      <c r="I283" s="537">
        <v>0</v>
      </c>
      <c r="J283" s="577">
        <v>25</v>
      </c>
      <c r="K283" s="537">
        <v>0</v>
      </c>
      <c r="L283" s="537">
        <v>0</v>
      </c>
      <c r="M283" s="443" t="s">
        <v>1338</v>
      </c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</row>
    <row r="284" spans="1:24" s="407" customFormat="1" x14ac:dyDescent="0.2">
      <c r="A284" s="406"/>
      <c r="B284" s="211">
        <v>636</v>
      </c>
      <c r="C284" s="219"/>
      <c r="D284" s="220" t="s">
        <v>1115</v>
      </c>
      <c r="E284" s="223"/>
      <c r="F284" s="223">
        <f t="shared" ref="F284:G284" si="95">SUM(F285)</f>
        <v>0.7</v>
      </c>
      <c r="G284" s="223">
        <f t="shared" si="95"/>
        <v>1.2</v>
      </c>
      <c r="H284" s="223">
        <f t="shared" ref="H284:L284" si="96">SUM(H285)</f>
        <v>1.2</v>
      </c>
      <c r="I284" s="223">
        <f t="shared" si="96"/>
        <v>1.2</v>
      </c>
      <c r="J284" s="223">
        <f t="shared" si="96"/>
        <v>1.2</v>
      </c>
      <c r="K284" s="223">
        <f t="shared" si="96"/>
        <v>1.2</v>
      </c>
      <c r="L284" s="223">
        <f t="shared" si="96"/>
        <v>1.2</v>
      </c>
      <c r="M284" s="174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</row>
    <row r="285" spans="1:24" s="308" customFormat="1" x14ac:dyDescent="0.2">
      <c r="A285" s="307"/>
      <c r="B285" s="211"/>
      <c r="C285" s="212">
        <v>636002</v>
      </c>
      <c r="D285" s="213" t="s">
        <v>1116</v>
      </c>
      <c r="E285" s="221"/>
      <c r="F285" s="537">
        <v>0.7</v>
      </c>
      <c r="G285" s="537">
        <v>1.2</v>
      </c>
      <c r="H285" s="537">
        <v>1.2</v>
      </c>
      <c r="I285" s="537">
        <v>1.2</v>
      </c>
      <c r="J285" s="537">
        <v>1.2</v>
      </c>
      <c r="K285" s="537">
        <v>1.2</v>
      </c>
      <c r="L285" s="537">
        <v>1.2</v>
      </c>
      <c r="M285" s="432"/>
    </row>
    <row r="286" spans="1:24" s="308" customFormat="1" x14ac:dyDescent="0.2">
      <c r="A286" s="309"/>
      <c r="B286" s="211">
        <v>637</v>
      </c>
      <c r="C286" s="219"/>
      <c r="D286" s="220" t="s">
        <v>88</v>
      </c>
      <c r="E286" s="223"/>
      <c r="F286" s="203">
        <f t="shared" ref="F286:G286" si="97">SUM(F287:F321)</f>
        <v>118.89999999999999</v>
      </c>
      <c r="G286" s="203">
        <f t="shared" si="97"/>
        <v>117.9</v>
      </c>
      <c r="H286" s="203">
        <f t="shared" ref="H286:I286" si="98">SUM(H287:H321)</f>
        <v>122.5</v>
      </c>
      <c r="I286" s="203">
        <f t="shared" si="98"/>
        <v>122.5</v>
      </c>
      <c r="J286" s="203">
        <f t="shared" ref="J286" si="99">SUM(J287:J321)</f>
        <v>125</v>
      </c>
      <c r="K286" s="203">
        <f t="shared" ref="K286:L286" si="100">SUM(K287:K321)</f>
        <v>119.5</v>
      </c>
      <c r="L286" s="203">
        <f t="shared" si="100"/>
        <v>119.5</v>
      </c>
      <c r="M286" s="432"/>
    </row>
    <row r="287" spans="1:24" s="308" customFormat="1" x14ac:dyDescent="0.2">
      <c r="A287" s="309"/>
      <c r="B287" s="211"/>
      <c r="C287" s="212">
        <v>636002</v>
      </c>
      <c r="D287" s="213" t="s">
        <v>289</v>
      </c>
      <c r="E287" s="222"/>
      <c r="F287" s="537">
        <v>0.1</v>
      </c>
      <c r="G287" s="537">
        <v>0</v>
      </c>
      <c r="H287" s="537">
        <v>0</v>
      </c>
      <c r="I287" s="537">
        <v>0</v>
      </c>
      <c r="J287" s="537">
        <v>0</v>
      </c>
      <c r="K287" s="537">
        <v>0</v>
      </c>
      <c r="L287" s="537">
        <v>0</v>
      </c>
      <c r="M287" s="432"/>
    </row>
    <row r="288" spans="1:24" s="308" customFormat="1" x14ac:dyDescent="0.2">
      <c r="A288" s="309"/>
      <c r="B288" s="211"/>
      <c r="C288" s="212">
        <v>637001</v>
      </c>
      <c r="D288" s="213" t="s">
        <v>89</v>
      </c>
      <c r="E288" s="222"/>
      <c r="F288" s="537">
        <v>0.7</v>
      </c>
      <c r="G288" s="537">
        <v>1</v>
      </c>
      <c r="H288" s="537">
        <v>1</v>
      </c>
      <c r="I288" s="537">
        <v>1</v>
      </c>
      <c r="J288" s="537">
        <v>1</v>
      </c>
      <c r="K288" s="537">
        <v>1</v>
      </c>
      <c r="L288" s="537">
        <v>1</v>
      </c>
      <c r="M288" s="443"/>
    </row>
    <row r="289" spans="1:24" s="308" customFormat="1" x14ac:dyDescent="0.2">
      <c r="A289" s="309"/>
      <c r="B289" s="211"/>
      <c r="C289" s="212">
        <v>637002</v>
      </c>
      <c r="D289" s="213" t="s">
        <v>368</v>
      </c>
      <c r="E289" s="222"/>
      <c r="F289" s="537">
        <v>0</v>
      </c>
      <c r="G289" s="537">
        <v>0</v>
      </c>
      <c r="H289" s="537">
        <v>5</v>
      </c>
      <c r="I289" s="537">
        <v>5</v>
      </c>
      <c r="J289" s="537">
        <v>5</v>
      </c>
      <c r="K289" s="537">
        <v>0</v>
      </c>
      <c r="L289" s="537">
        <v>0</v>
      </c>
      <c r="M289" s="443"/>
    </row>
    <row r="290" spans="1:24" s="308" customFormat="1" x14ac:dyDescent="0.2">
      <c r="A290" s="309"/>
      <c r="B290" s="211"/>
      <c r="C290" s="212">
        <v>637003</v>
      </c>
      <c r="D290" s="213" t="s">
        <v>577</v>
      </c>
      <c r="E290" s="222"/>
      <c r="F290" s="537">
        <v>0.7</v>
      </c>
      <c r="G290" s="537">
        <v>0.5</v>
      </c>
      <c r="H290" s="537">
        <v>0.5</v>
      </c>
      <c r="I290" s="537">
        <v>0.5</v>
      </c>
      <c r="J290" s="537">
        <v>0.5</v>
      </c>
      <c r="K290" s="537">
        <v>0.5</v>
      </c>
      <c r="L290" s="537">
        <v>0.5</v>
      </c>
      <c r="M290" s="432"/>
    </row>
    <row r="291" spans="1:24" s="308" customFormat="1" x14ac:dyDescent="0.2">
      <c r="A291" s="309"/>
      <c r="B291" s="211"/>
      <c r="C291" s="212">
        <v>637004</v>
      </c>
      <c r="D291" s="213" t="s">
        <v>94</v>
      </c>
      <c r="E291" s="222"/>
      <c r="F291" s="537">
        <v>0.6</v>
      </c>
      <c r="G291" s="537">
        <v>0.6</v>
      </c>
      <c r="H291" s="537">
        <v>0.6</v>
      </c>
      <c r="I291" s="537">
        <v>0.6</v>
      </c>
      <c r="J291" s="537">
        <v>0.6</v>
      </c>
      <c r="K291" s="537">
        <v>0.6</v>
      </c>
      <c r="L291" s="537">
        <v>0.6</v>
      </c>
      <c r="M291" s="443"/>
    </row>
    <row r="292" spans="1:24" s="308" customFormat="1" x14ac:dyDescent="0.2">
      <c r="A292" s="309"/>
      <c r="B292" s="211"/>
      <c r="C292" s="212">
        <v>6370041</v>
      </c>
      <c r="D292" s="213" t="s">
        <v>91</v>
      </c>
      <c r="E292" s="222"/>
      <c r="F292" s="537">
        <v>4.2</v>
      </c>
      <c r="G292" s="537">
        <v>5</v>
      </c>
      <c r="H292" s="537">
        <v>5</v>
      </c>
      <c r="I292" s="537">
        <v>5</v>
      </c>
      <c r="J292" s="577">
        <v>6</v>
      </c>
      <c r="K292" s="537">
        <v>5</v>
      </c>
      <c r="L292" s="537">
        <v>5</v>
      </c>
      <c r="M292" s="443" t="s">
        <v>1338</v>
      </c>
    </row>
    <row r="293" spans="1:24" s="308" customFormat="1" x14ac:dyDescent="0.2">
      <c r="A293" s="309"/>
      <c r="B293" s="214"/>
      <c r="C293" s="212">
        <v>63700410</v>
      </c>
      <c r="D293" s="213" t="s">
        <v>832</v>
      </c>
      <c r="E293" s="222"/>
      <c r="F293" s="537">
        <v>1.7</v>
      </c>
      <c r="G293" s="537">
        <v>1.7</v>
      </c>
      <c r="H293" s="537">
        <v>2.2999999999999998</v>
      </c>
      <c r="I293" s="537">
        <v>2.2999999999999998</v>
      </c>
      <c r="J293" s="577">
        <v>2.8</v>
      </c>
      <c r="K293" s="537">
        <v>2.2999999999999998</v>
      </c>
      <c r="L293" s="537">
        <v>2.2999999999999998</v>
      </c>
      <c r="M293" s="443" t="s">
        <v>1338</v>
      </c>
    </row>
    <row r="294" spans="1:24" s="308" customFormat="1" x14ac:dyDescent="0.2">
      <c r="A294" s="309"/>
      <c r="B294" s="214"/>
      <c r="C294" s="212">
        <v>63700412</v>
      </c>
      <c r="D294" s="213" t="s">
        <v>1000</v>
      </c>
      <c r="E294" s="222"/>
      <c r="F294" s="537">
        <v>0.1</v>
      </c>
      <c r="G294" s="537">
        <v>0</v>
      </c>
      <c r="H294" s="537">
        <v>0</v>
      </c>
      <c r="I294" s="537">
        <v>0</v>
      </c>
      <c r="J294" s="537">
        <v>0</v>
      </c>
      <c r="K294" s="537">
        <v>0</v>
      </c>
      <c r="L294" s="537">
        <v>0</v>
      </c>
      <c r="M294" s="432"/>
    </row>
    <row r="295" spans="1:24" s="308" customFormat="1" x14ac:dyDescent="0.2">
      <c r="A295" s="309"/>
      <c r="B295" s="211"/>
      <c r="C295" s="212">
        <v>6370046</v>
      </c>
      <c r="D295" s="213" t="s">
        <v>93</v>
      </c>
      <c r="E295" s="222"/>
      <c r="F295" s="537">
        <v>0</v>
      </c>
      <c r="G295" s="537">
        <v>0</v>
      </c>
      <c r="H295" s="537">
        <v>0</v>
      </c>
      <c r="I295" s="537">
        <v>0</v>
      </c>
      <c r="J295" s="537">
        <v>0</v>
      </c>
      <c r="K295" s="537">
        <v>0</v>
      </c>
      <c r="L295" s="537">
        <v>0</v>
      </c>
      <c r="M295" s="432"/>
    </row>
    <row r="296" spans="1:24" s="308" customFormat="1" ht="12.75" customHeight="1" x14ac:dyDescent="0.2">
      <c r="A296" s="309"/>
      <c r="B296" s="211"/>
      <c r="C296" s="212">
        <v>6370048</v>
      </c>
      <c r="D296" s="213" t="s">
        <v>703</v>
      </c>
      <c r="E296" s="222"/>
      <c r="F296" s="537">
        <v>7.8</v>
      </c>
      <c r="G296" s="537">
        <v>5</v>
      </c>
      <c r="H296" s="537">
        <v>7</v>
      </c>
      <c r="I296" s="537">
        <v>7</v>
      </c>
      <c r="J296" s="537">
        <v>7</v>
      </c>
      <c r="K296" s="537">
        <v>7</v>
      </c>
      <c r="L296" s="537">
        <v>7</v>
      </c>
      <c r="M296" s="432"/>
    </row>
    <row r="297" spans="1:24" s="308" customFormat="1" x14ac:dyDescent="0.2">
      <c r="A297" s="309"/>
      <c r="B297" s="211"/>
      <c r="C297" s="212">
        <v>6370054</v>
      </c>
      <c r="D297" s="213" t="s">
        <v>97</v>
      </c>
      <c r="E297" s="222"/>
      <c r="F297" s="537">
        <v>0</v>
      </c>
      <c r="G297" s="537">
        <v>0</v>
      </c>
      <c r="H297" s="537">
        <v>0</v>
      </c>
      <c r="I297" s="537">
        <v>0</v>
      </c>
      <c r="J297" s="537">
        <v>0</v>
      </c>
      <c r="K297" s="537">
        <v>0</v>
      </c>
      <c r="L297" s="537">
        <v>0</v>
      </c>
      <c r="M297" s="443"/>
      <c r="O297" s="407"/>
      <c r="P297" s="407"/>
      <c r="Q297" s="407"/>
      <c r="R297" s="407"/>
      <c r="S297" s="407"/>
      <c r="T297" s="407"/>
      <c r="U297" s="407"/>
      <c r="V297" s="407"/>
      <c r="W297" s="407"/>
      <c r="X297" s="407"/>
    </row>
    <row r="298" spans="1:24" s="308" customFormat="1" x14ac:dyDescent="0.2">
      <c r="A298" s="309"/>
      <c r="B298" s="211"/>
      <c r="C298" s="212">
        <v>6370056</v>
      </c>
      <c r="D298" s="213" t="s">
        <v>95</v>
      </c>
      <c r="E298" s="222"/>
      <c r="F298" s="537">
        <v>12</v>
      </c>
      <c r="G298" s="537">
        <v>12</v>
      </c>
      <c r="H298" s="537">
        <v>12</v>
      </c>
      <c r="I298" s="537">
        <v>12</v>
      </c>
      <c r="J298" s="537">
        <v>12</v>
      </c>
      <c r="K298" s="537">
        <v>12</v>
      </c>
      <c r="L298" s="537">
        <v>12</v>
      </c>
      <c r="M298" s="443"/>
    </row>
    <row r="299" spans="1:24" s="308" customFormat="1" x14ac:dyDescent="0.2">
      <c r="A299" s="309"/>
      <c r="B299" s="211"/>
      <c r="C299" s="212">
        <v>6370056</v>
      </c>
      <c r="D299" s="213" t="s">
        <v>96</v>
      </c>
      <c r="E299" s="222"/>
      <c r="F299" s="537">
        <v>2.5</v>
      </c>
      <c r="G299" s="537">
        <v>2.5</v>
      </c>
      <c r="H299" s="537">
        <v>2.5</v>
      </c>
      <c r="I299" s="537">
        <v>2.5</v>
      </c>
      <c r="J299" s="537">
        <v>2.5</v>
      </c>
      <c r="K299" s="537">
        <v>2.5</v>
      </c>
      <c r="L299" s="537">
        <v>2.5</v>
      </c>
      <c r="M299" s="432"/>
    </row>
    <row r="300" spans="1:24" s="308" customFormat="1" x14ac:dyDescent="0.2">
      <c r="A300" s="309"/>
      <c r="B300" s="211"/>
      <c r="C300" s="212">
        <v>6370056</v>
      </c>
      <c r="D300" s="213" t="s">
        <v>98</v>
      </c>
      <c r="E300" s="222"/>
      <c r="F300" s="537">
        <v>0.6</v>
      </c>
      <c r="G300" s="537">
        <v>0.6</v>
      </c>
      <c r="H300" s="537">
        <v>0.6</v>
      </c>
      <c r="I300" s="537">
        <v>0.6</v>
      </c>
      <c r="J300" s="537">
        <v>0.6</v>
      </c>
      <c r="K300" s="537">
        <v>0.6</v>
      </c>
      <c r="L300" s="537">
        <v>0.6</v>
      </c>
      <c r="M300" s="432"/>
    </row>
    <row r="301" spans="1:24" s="308" customFormat="1" x14ac:dyDescent="0.2">
      <c r="A301" s="309"/>
      <c r="B301" s="211"/>
      <c r="C301" s="212">
        <v>6370056</v>
      </c>
      <c r="D301" s="213" t="s">
        <v>99</v>
      </c>
      <c r="E301" s="222"/>
      <c r="F301" s="537">
        <v>10.7</v>
      </c>
      <c r="G301" s="537">
        <v>10</v>
      </c>
      <c r="H301" s="537">
        <v>5</v>
      </c>
      <c r="I301" s="537">
        <v>5</v>
      </c>
      <c r="J301" s="537">
        <v>5</v>
      </c>
      <c r="K301" s="537">
        <v>10</v>
      </c>
      <c r="L301" s="537">
        <v>10</v>
      </c>
    </row>
    <row r="302" spans="1:24" s="308" customFormat="1" x14ac:dyDescent="0.2">
      <c r="A302" s="309"/>
      <c r="B302" s="211"/>
      <c r="C302" s="212">
        <v>637005</v>
      </c>
      <c r="D302" s="213" t="s">
        <v>752</v>
      </c>
      <c r="E302" s="222"/>
      <c r="F302" s="537"/>
      <c r="G302" s="537">
        <v>0</v>
      </c>
      <c r="H302" s="537">
        <v>0</v>
      </c>
      <c r="I302" s="537">
        <v>0</v>
      </c>
      <c r="J302" s="537">
        <v>0</v>
      </c>
      <c r="K302" s="537">
        <v>0</v>
      </c>
      <c r="L302" s="537">
        <v>0</v>
      </c>
      <c r="M302" s="432"/>
    </row>
    <row r="303" spans="1:24" s="407" customFormat="1" x14ac:dyDescent="0.2">
      <c r="A303" s="399"/>
      <c r="B303" s="211"/>
      <c r="C303" s="212">
        <v>637006</v>
      </c>
      <c r="D303" s="213" t="s">
        <v>615</v>
      </c>
      <c r="E303" s="222"/>
      <c r="F303" s="537">
        <v>0</v>
      </c>
      <c r="G303" s="537">
        <v>0</v>
      </c>
      <c r="H303" s="537">
        <v>0</v>
      </c>
      <c r="I303" s="537">
        <v>0</v>
      </c>
      <c r="J303" s="537">
        <v>0</v>
      </c>
      <c r="K303" s="537">
        <v>0</v>
      </c>
      <c r="L303" s="537">
        <v>0</v>
      </c>
      <c r="M303" s="443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</row>
    <row r="304" spans="1:24" s="308" customFormat="1" x14ac:dyDescent="0.2">
      <c r="A304" s="309"/>
      <c r="B304" s="211"/>
      <c r="C304" s="212">
        <v>637006</v>
      </c>
      <c r="D304" s="213" t="s">
        <v>1051</v>
      </c>
      <c r="E304" s="222"/>
      <c r="F304" s="537">
        <v>0.5</v>
      </c>
      <c r="G304" s="537">
        <v>1</v>
      </c>
      <c r="H304" s="537">
        <v>1</v>
      </c>
      <c r="I304" s="537">
        <v>1</v>
      </c>
      <c r="J304" s="537">
        <v>1</v>
      </c>
      <c r="K304" s="537">
        <v>1</v>
      </c>
      <c r="L304" s="537">
        <v>1</v>
      </c>
      <c r="M304" s="443"/>
    </row>
    <row r="305" spans="1:13" s="308" customFormat="1" x14ac:dyDescent="0.2">
      <c r="A305" s="309"/>
      <c r="B305" s="211"/>
      <c r="C305" s="212">
        <v>637007</v>
      </c>
      <c r="D305" s="213" t="s">
        <v>871</v>
      </c>
      <c r="E305" s="222"/>
      <c r="F305" s="537">
        <v>0</v>
      </c>
      <c r="G305" s="537">
        <v>0</v>
      </c>
      <c r="H305" s="537">
        <v>0</v>
      </c>
      <c r="I305" s="537">
        <v>0</v>
      </c>
      <c r="J305" s="537">
        <v>0</v>
      </c>
      <c r="K305" s="537">
        <v>0</v>
      </c>
      <c r="L305" s="537">
        <v>0</v>
      </c>
      <c r="M305" s="432"/>
    </row>
    <row r="306" spans="1:13" s="308" customFormat="1" x14ac:dyDescent="0.2">
      <c r="A306" s="309"/>
      <c r="B306" s="211"/>
      <c r="C306" s="212">
        <v>637011</v>
      </c>
      <c r="D306" s="213" t="s">
        <v>100</v>
      </c>
      <c r="E306" s="222"/>
      <c r="F306" s="537">
        <v>0</v>
      </c>
      <c r="G306" s="537">
        <v>0</v>
      </c>
      <c r="H306" s="537">
        <v>5</v>
      </c>
      <c r="I306" s="537">
        <v>5</v>
      </c>
      <c r="J306" s="537">
        <v>5</v>
      </c>
      <c r="K306" s="537">
        <v>2</v>
      </c>
      <c r="L306" s="537">
        <v>2</v>
      </c>
      <c r="M306" s="350"/>
    </row>
    <row r="307" spans="1:13" s="308" customFormat="1" x14ac:dyDescent="0.2">
      <c r="A307" s="309"/>
      <c r="B307" s="211"/>
      <c r="C307" s="212">
        <v>637011</v>
      </c>
      <c r="D307" s="213" t="s">
        <v>642</v>
      </c>
      <c r="E307" s="222"/>
      <c r="F307" s="537">
        <v>0.1</v>
      </c>
      <c r="G307" s="537">
        <v>0.5</v>
      </c>
      <c r="H307" s="537">
        <v>0.5</v>
      </c>
      <c r="I307" s="537">
        <v>0.5</v>
      </c>
      <c r="J307" s="537">
        <v>0.5</v>
      </c>
      <c r="K307" s="537">
        <v>0.5</v>
      </c>
      <c r="L307" s="537">
        <v>0.5</v>
      </c>
      <c r="M307" s="432"/>
    </row>
    <row r="308" spans="1:13" s="308" customFormat="1" x14ac:dyDescent="0.2">
      <c r="A308" s="309"/>
      <c r="B308" s="211"/>
      <c r="C308" s="212">
        <v>637012</v>
      </c>
      <c r="D308" s="213" t="s">
        <v>296</v>
      </c>
      <c r="E308" s="203"/>
      <c r="F308" s="537">
        <v>1.9</v>
      </c>
      <c r="G308" s="537">
        <v>2</v>
      </c>
      <c r="H308" s="537">
        <v>2</v>
      </c>
      <c r="I308" s="537">
        <v>2</v>
      </c>
      <c r="J308" s="537">
        <v>2</v>
      </c>
      <c r="K308" s="537">
        <v>2</v>
      </c>
      <c r="L308" s="537">
        <v>2</v>
      </c>
      <c r="M308" s="443"/>
    </row>
    <row r="309" spans="1:13" s="308" customFormat="1" x14ac:dyDescent="0.2">
      <c r="A309" s="309"/>
      <c r="B309" s="211"/>
      <c r="C309" s="212">
        <v>637012</v>
      </c>
      <c r="D309" s="213" t="s">
        <v>751</v>
      </c>
      <c r="E309" s="203"/>
      <c r="F309" s="537">
        <v>0</v>
      </c>
      <c r="G309" s="537">
        <v>0</v>
      </c>
      <c r="H309" s="537">
        <v>0</v>
      </c>
      <c r="I309" s="537">
        <v>0</v>
      </c>
      <c r="J309" s="537">
        <v>0</v>
      </c>
      <c r="K309" s="537">
        <v>0</v>
      </c>
      <c r="L309" s="537">
        <v>0</v>
      </c>
    </row>
    <row r="310" spans="1:13" s="308" customFormat="1" x14ac:dyDescent="0.2">
      <c r="A310" s="309"/>
      <c r="B310" s="211"/>
      <c r="C310" s="212">
        <v>637014</v>
      </c>
      <c r="D310" s="213" t="s">
        <v>101</v>
      </c>
      <c r="E310" s="222"/>
      <c r="F310" s="537">
        <v>13.8</v>
      </c>
      <c r="G310" s="537">
        <v>14</v>
      </c>
      <c r="H310" s="537">
        <v>0</v>
      </c>
      <c r="I310" s="537">
        <v>0</v>
      </c>
      <c r="J310" s="537">
        <v>0</v>
      </c>
      <c r="K310" s="537">
        <v>0</v>
      </c>
      <c r="L310" s="537">
        <v>0</v>
      </c>
      <c r="M310" s="443"/>
    </row>
    <row r="311" spans="1:13" s="308" customFormat="1" x14ac:dyDescent="0.2">
      <c r="A311" s="309"/>
      <c r="B311" s="211"/>
      <c r="C311" s="212">
        <v>637015</v>
      </c>
      <c r="D311" s="213" t="s">
        <v>102</v>
      </c>
      <c r="E311" s="222"/>
      <c r="F311" s="537">
        <v>4.5</v>
      </c>
      <c r="G311" s="537">
        <v>4</v>
      </c>
      <c r="H311" s="537">
        <v>4</v>
      </c>
      <c r="I311" s="537">
        <v>4</v>
      </c>
      <c r="J311" s="577">
        <v>5</v>
      </c>
      <c r="K311" s="537">
        <v>4</v>
      </c>
      <c r="L311" s="537">
        <v>4</v>
      </c>
      <c r="M311" s="443" t="s">
        <v>1338</v>
      </c>
    </row>
    <row r="312" spans="1:13" s="308" customFormat="1" x14ac:dyDescent="0.2">
      <c r="A312" s="309"/>
      <c r="B312" s="211"/>
      <c r="C312" s="212">
        <v>637016</v>
      </c>
      <c r="D312" s="213" t="s">
        <v>103</v>
      </c>
      <c r="E312" s="222"/>
      <c r="F312" s="537">
        <v>4.4000000000000004</v>
      </c>
      <c r="G312" s="537">
        <v>4</v>
      </c>
      <c r="H312" s="537">
        <v>10</v>
      </c>
      <c r="I312" s="537">
        <v>10</v>
      </c>
      <c r="J312" s="537">
        <v>10</v>
      </c>
      <c r="K312" s="537">
        <v>10</v>
      </c>
      <c r="L312" s="537">
        <v>10</v>
      </c>
      <c r="M312" s="432"/>
    </row>
    <row r="313" spans="1:13" s="308" customFormat="1" x14ac:dyDescent="0.2">
      <c r="A313" s="309"/>
      <c r="B313" s="211"/>
      <c r="C313" s="212">
        <v>637017</v>
      </c>
      <c r="D313" s="213" t="s">
        <v>300</v>
      </c>
      <c r="E313" s="222"/>
      <c r="F313" s="537">
        <v>0</v>
      </c>
      <c r="G313" s="537">
        <v>0</v>
      </c>
      <c r="H313" s="537">
        <v>0</v>
      </c>
      <c r="I313" s="537">
        <v>0</v>
      </c>
      <c r="J313" s="537">
        <v>0</v>
      </c>
      <c r="K313" s="537">
        <v>0</v>
      </c>
      <c r="L313" s="537">
        <v>0</v>
      </c>
      <c r="M313" s="432"/>
    </row>
    <row r="314" spans="1:13" s="308" customFormat="1" x14ac:dyDescent="0.2">
      <c r="A314" s="309"/>
      <c r="B314" s="214"/>
      <c r="C314" s="212">
        <v>637018</v>
      </c>
      <c r="D314" s="213" t="s">
        <v>428</v>
      </c>
      <c r="E314" s="203"/>
      <c r="F314" s="537">
        <v>0</v>
      </c>
      <c r="G314" s="537">
        <v>0</v>
      </c>
      <c r="H314" s="537">
        <v>0</v>
      </c>
      <c r="I314" s="537">
        <v>0</v>
      </c>
      <c r="J314" s="537">
        <v>0</v>
      </c>
      <c r="K314" s="537">
        <v>0</v>
      </c>
      <c r="L314" s="537">
        <v>0</v>
      </c>
      <c r="M314" s="432"/>
    </row>
    <row r="315" spans="1:13" s="308" customFormat="1" x14ac:dyDescent="0.2">
      <c r="A315" s="309"/>
      <c r="B315" s="211"/>
      <c r="C315" s="212">
        <v>637023</v>
      </c>
      <c r="D315" s="213" t="s">
        <v>291</v>
      </c>
      <c r="E315" s="203"/>
      <c r="F315" s="537">
        <v>0</v>
      </c>
      <c r="G315" s="537">
        <v>0</v>
      </c>
      <c r="H315" s="537">
        <v>0</v>
      </c>
      <c r="I315" s="537">
        <v>0</v>
      </c>
      <c r="J315" s="537">
        <v>0</v>
      </c>
      <c r="K315" s="537">
        <v>0</v>
      </c>
      <c r="L315" s="537">
        <v>0</v>
      </c>
      <c r="M315" s="432"/>
    </row>
    <row r="316" spans="1:13" s="308" customFormat="1" x14ac:dyDescent="0.2">
      <c r="A316" s="309"/>
      <c r="B316" s="211"/>
      <c r="C316" s="212">
        <v>637026</v>
      </c>
      <c r="D316" s="213" t="s">
        <v>104</v>
      </c>
      <c r="E316" s="222"/>
      <c r="F316" s="538">
        <v>45.1</v>
      </c>
      <c r="G316" s="538">
        <v>50</v>
      </c>
      <c r="H316" s="538">
        <v>50</v>
      </c>
      <c r="I316" s="538">
        <v>50</v>
      </c>
      <c r="J316" s="538">
        <v>50</v>
      </c>
      <c r="K316" s="538">
        <v>50</v>
      </c>
      <c r="L316" s="538">
        <v>50</v>
      </c>
      <c r="M316" s="350"/>
    </row>
    <row r="317" spans="1:13" s="308" customFormat="1" x14ac:dyDescent="0.2">
      <c r="A317" s="309"/>
      <c r="B317" s="211"/>
      <c r="C317" s="212">
        <v>637027</v>
      </c>
      <c r="D317" s="213" t="s">
        <v>105</v>
      </c>
      <c r="E317" s="222"/>
      <c r="F317" s="538">
        <v>6.6</v>
      </c>
      <c r="G317" s="538">
        <v>3</v>
      </c>
      <c r="H317" s="538">
        <v>8</v>
      </c>
      <c r="I317" s="538">
        <v>8</v>
      </c>
      <c r="J317" s="538">
        <v>8</v>
      </c>
      <c r="K317" s="538">
        <v>8</v>
      </c>
      <c r="L317" s="538">
        <v>8</v>
      </c>
      <c r="M317" s="443"/>
    </row>
    <row r="318" spans="1:13" s="308" customFormat="1" x14ac:dyDescent="0.2">
      <c r="A318" s="309"/>
      <c r="B318" s="211"/>
      <c r="C318" s="212">
        <v>637031</v>
      </c>
      <c r="D318" s="213" t="s">
        <v>564</v>
      </c>
      <c r="E318" s="222"/>
      <c r="F318" s="537">
        <v>0.1</v>
      </c>
      <c r="G318" s="537">
        <v>0</v>
      </c>
      <c r="H318" s="537">
        <v>0</v>
      </c>
      <c r="I318" s="537">
        <v>0</v>
      </c>
      <c r="J318" s="537">
        <v>0</v>
      </c>
      <c r="K318" s="537">
        <v>0</v>
      </c>
      <c r="L318" s="537">
        <v>0</v>
      </c>
      <c r="M318" s="432"/>
    </row>
    <row r="319" spans="1:13" s="308" customFormat="1" x14ac:dyDescent="0.2">
      <c r="A319" s="309"/>
      <c r="B319" s="211"/>
      <c r="C319" s="212">
        <v>637035</v>
      </c>
      <c r="D319" s="213" t="s">
        <v>753</v>
      </c>
      <c r="E319" s="222"/>
      <c r="F319" s="537">
        <v>0.2</v>
      </c>
      <c r="G319" s="537">
        <v>0.5</v>
      </c>
      <c r="H319" s="537">
        <v>0.5</v>
      </c>
      <c r="I319" s="537">
        <v>0.5</v>
      </c>
      <c r="J319" s="537">
        <v>0.5</v>
      </c>
      <c r="K319" s="537">
        <v>0.5</v>
      </c>
      <c r="L319" s="537">
        <v>0.5</v>
      </c>
      <c r="M319" s="432"/>
    </row>
    <row r="320" spans="1:13" s="308" customFormat="1" x14ac:dyDescent="0.2">
      <c r="A320" s="307"/>
      <c r="B320" s="211"/>
      <c r="C320" s="212">
        <v>637035</v>
      </c>
      <c r="D320" s="213" t="s">
        <v>754</v>
      </c>
      <c r="E320" s="222"/>
      <c r="F320" s="537">
        <v>0</v>
      </c>
      <c r="G320" s="537">
        <v>0</v>
      </c>
      <c r="H320" s="537">
        <v>0</v>
      </c>
      <c r="I320" s="537">
        <v>0</v>
      </c>
      <c r="J320" s="537">
        <v>0</v>
      </c>
      <c r="K320" s="537">
        <v>0</v>
      </c>
      <c r="L320" s="537">
        <v>0</v>
      </c>
      <c r="M320" s="443"/>
    </row>
    <row r="321" spans="1:24" s="308" customFormat="1" x14ac:dyDescent="0.2">
      <c r="A321" s="309"/>
      <c r="B321" s="211"/>
      <c r="C321" s="212">
        <v>637037</v>
      </c>
      <c r="D321" s="213" t="s">
        <v>755</v>
      </c>
      <c r="E321" s="221"/>
      <c r="F321" s="537">
        <v>0</v>
      </c>
      <c r="G321" s="537">
        <v>0</v>
      </c>
      <c r="H321" s="537">
        <v>0</v>
      </c>
      <c r="I321" s="537">
        <v>0</v>
      </c>
      <c r="J321" s="537">
        <v>0</v>
      </c>
      <c r="K321" s="537">
        <v>0</v>
      </c>
      <c r="L321" s="537">
        <v>0</v>
      </c>
      <c r="M321" s="432"/>
    </row>
    <row r="322" spans="1:24" s="308" customFormat="1" x14ac:dyDescent="0.2">
      <c r="A322" s="309"/>
      <c r="B322" s="211">
        <v>640</v>
      </c>
      <c r="C322" s="219"/>
      <c r="D322" s="220" t="s">
        <v>107</v>
      </c>
      <c r="E322" s="223"/>
      <c r="F322" s="223">
        <f t="shared" ref="F322:G322" si="101">SUM(F323:F331)</f>
        <v>8.6999999999999993</v>
      </c>
      <c r="G322" s="223">
        <f t="shared" si="101"/>
        <v>10.5</v>
      </c>
      <c r="H322" s="223">
        <f>SUM(H323:H331)</f>
        <v>42.5</v>
      </c>
      <c r="I322" s="223">
        <f>SUM(I323:I331)</f>
        <v>42.5</v>
      </c>
      <c r="J322" s="223">
        <f>SUM(J323:J331)</f>
        <v>44</v>
      </c>
      <c r="K322" s="223">
        <f t="shared" ref="K322:L322" si="102">SUM(K323:K331)</f>
        <v>42.5</v>
      </c>
      <c r="L322" s="223">
        <f t="shared" si="102"/>
        <v>42.5</v>
      </c>
      <c r="M322" s="350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</row>
    <row r="323" spans="1:24" s="308" customFormat="1" x14ac:dyDescent="0.2">
      <c r="A323" s="309"/>
      <c r="B323" s="206"/>
      <c r="C323" s="212">
        <v>641009</v>
      </c>
      <c r="D323" s="213" t="s">
        <v>628</v>
      </c>
      <c r="E323" s="221"/>
      <c r="F323" s="537">
        <v>0</v>
      </c>
      <c r="G323" s="537">
        <v>0</v>
      </c>
      <c r="H323" s="537">
        <v>0</v>
      </c>
      <c r="I323" s="537">
        <v>0</v>
      </c>
      <c r="J323" s="537">
        <v>0</v>
      </c>
      <c r="K323" s="537">
        <v>0</v>
      </c>
      <c r="L323" s="537">
        <v>0</v>
      </c>
      <c r="M323" s="432"/>
    </row>
    <row r="324" spans="1:24" s="308" customFormat="1" x14ac:dyDescent="0.2">
      <c r="A324" s="309"/>
      <c r="B324" s="211"/>
      <c r="C324" s="212">
        <v>649003</v>
      </c>
      <c r="D324" s="213" t="s">
        <v>907</v>
      </c>
      <c r="E324" s="222"/>
      <c r="F324" s="537">
        <v>0</v>
      </c>
      <c r="G324" s="537">
        <v>0</v>
      </c>
      <c r="H324" s="537">
        <v>0</v>
      </c>
      <c r="I324" s="537">
        <v>0</v>
      </c>
      <c r="J324" s="537">
        <v>0</v>
      </c>
      <c r="K324" s="537">
        <v>0</v>
      </c>
      <c r="L324" s="537">
        <v>0</v>
      </c>
      <c r="M324" s="432"/>
    </row>
    <row r="325" spans="1:24" s="407" customFormat="1" x14ac:dyDescent="0.2">
      <c r="A325" s="399"/>
      <c r="B325" s="211"/>
      <c r="C325" s="212">
        <v>642014</v>
      </c>
      <c r="D325" s="213" t="s">
        <v>1301</v>
      </c>
      <c r="E325" s="538"/>
      <c r="F325" s="537">
        <v>0</v>
      </c>
      <c r="G325" s="537">
        <v>0</v>
      </c>
      <c r="H325" s="537">
        <v>32</v>
      </c>
      <c r="I325" s="537">
        <v>32</v>
      </c>
      <c r="J325" s="537">
        <v>32</v>
      </c>
      <c r="K325" s="537">
        <v>32</v>
      </c>
      <c r="L325" s="537">
        <v>32</v>
      </c>
      <c r="M325" s="432"/>
    </row>
    <row r="326" spans="1:24" s="308" customFormat="1" x14ac:dyDescent="0.2">
      <c r="A326" s="309"/>
      <c r="B326" s="211"/>
      <c r="C326" s="212">
        <v>642002</v>
      </c>
      <c r="D326" s="213" t="s">
        <v>108</v>
      </c>
      <c r="E326" s="222"/>
      <c r="F326" s="537">
        <v>0.1</v>
      </c>
      <c r="G326" s="537">
        <v>0</v>
      </c>
      <c r="H326" s="537">
        <v>0</v>
      </c>
      <c r="I326" s="537">
        <v>0</v>
      </c>
      <c r="J326" s="537">
        <v>0</v>
      </c>
      <c r="K326" s="537">
        <v>0</v>
      </c>
      <c r="L326" s="537">
        <v>0</v>
      </c>
      <c r="M326" s="432"/>
    </row>
    <row r="327" spans="1:24" s="308" customFormat="1" x14ac:dyDescent="0.2">
      <c r="A327" s="309"/>
      <c r="B327" s="211"/>
      <c r="C327" s="212">
        <v>642002</v>
      </c>
      <c r="D327" s="213" t="s">
        <v>643</v>
      </c>
      <c r="E327" s="222"/>
      <c r="F327" s="537">
        <v>0</v>
      </c>
      <c r="G327" s="537">
        <v>0</v>
      </c>
      <c r="H327" s="537">
        <v>0</v>
      </c>
      <c r="I327" s="537">
        <v>0</v>
      </c>
      <c r="J327" s="537">
        <v>0</v>
      </c>
      <c r="K327" s="537">
        <v>0</v>
      </c>
      <c r="L327" s="537">
        <v>0</v>
      </c>
      <c r="M327" s="432"/>
    </row>
    <row r="328" spans="1:24" s="308" customFormat="1" x14ac:dyDescent="0.2">
      <c r="A328" s="309"/>
      <c r="B328" s="211"/>
      <c r="C328" s="212">
        <v>642006</v>
      </c>
      <c r="D328" s="213" t="s">
        <v>109</v>
      </c>
      <c r="E328" s="222"/>
      <c r="F328" s="537">
        <v>7.4</v>
      </c>
      <c r="G328" s="537">
        <v>10</v>
      </c>
      <c r="H328" s="537">
        <v>10</v>
      </c>
      <c r="I328" s="537">
        <v>10</v>
      </c>
      <c r="J328" s="537">
        <v>10</v>
      </c>
      <c r="K328" s="537">
        <v>10</v>
      </c>
      <c r="L328" s="537">
        <v>10</v>
      </c>
      <c r="M328" s="432"/>
      <c r="O328" s="407"/>
      <c r="P328" s="407"/>
      <c r="Q328" s="407"/>
      <c r="R328" s="407"/>
      <c r="S328" s="407"/>
      <c r="T328" s="407"/>
      <c r="U328" s="407"/>
      <c r="V328" s="407"/>
      <c r="W328" s="407"/>
      <c r="X328" s="407"/>
    </row>
    <row r="329" spans="1:24" s="224" customFormat="1" x14ac:dyDescent="0.2">
      <c r="A329" s="204"/>
      <c r="B329" s="211"/>
      <c r="C329" s="212">
        <v>642012</v>
      </c>
      <c r="D329" s="213" t="s">
        <v>110</v>
      </c>
      <c r="E329" s="222"/>
      <c r="F329" s="538">
        <v>0</v>
      </c>
      <c r="G329" s="538">
        <v>0</v>
      </c>
      <c r="H329" s="538">
        <v>0</v>
      </c>
      <c r="I329" s="538">
        <v>0</v>
      </c>
      <c r="J329" s="538">
        <v>0</v>
      </c>
      <c r="K329" s="538">
        <v>0</v>
      </c>
      <c r="L329" s="538">
        <v>0</v>
      </c>
      <c r="M329" s="443"/>
      <c r="O329" s="407"/>
      <c r="P329" s="407"/>
      <c r="Q329" s="407"/>
      <c r="R329" s="407"/>
      <c r="S329" s="407"/>
      <c r="T329" s="407"/>
      <c r="U329" s="407"/>
      <c r="V329" s="407"/>
      <c r="W329" s="407"/>
      <c r="X329" s="407"/>
    </row>
    <row r="330" spans="1:24" s="308" customFormat="1" x14ac:dyDescent="0.2">
      <c r="A330" s="309"/>
      <c r="B330" s="211"/>
      <c r="C330" s="212">
        <v>642013</v>
      </c>
      <c r="D330" s="213" t="s">
        <v>287</v>
      </c>
      <c r="E330" s="222"/>
      <c r="F330" s="566">
        <v>0</v>
      </c>
      <c r="G330" s="566">
        <v>0</v>
      </c>
      <c r="H330" s="566">
        <v>0</v>
      </c>
      <c r="I330" s="566">
        <v>0</v>
      </c>
      <c r="J330" s="566">
        <v>0</v>
      </c>
      <c r="K330" s="566">
        <v>0</v>
      </c>
      <c r="L330" s="566">
        <v>0</v>
      </c>
      <c r="M330" s="224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</row>
    <row r="331" spans="1:24" s="308" customFormat="1" x14ac:dyDescent="0.2">
      <c r="A331" s="307"/>
      <c r="B331" s="211"/>
      <c r="C331" s="212">
        <v>642</v>
      </c>
      <c r="D331" s="213" t="s">
        <v>111</v>
      </c>
      <c r="E331" s="222"/>
      <c r="F331" s="537">
        <v>1.2</v>
      </c>
      <c r="G331" s="537">
        <v>0.5</v>
      </c>
      <c r="H331" s="537">
        <v>0.5</v>
      </c>
      <c r="I331" s="537">
        <v>0.5</v>
      </c>
      <c r="J331" s="577">
        <v>2</v>
      </c>
      <c r="K331" s="537">
        <v>0.5</v>
      </c>
      <c r="L331" s="537">
        <v>0.5</v>
      </c>
      <c r="M331" s="443" t="s">
        <v>1338</v>
      </c>
    </row>
    <row r="332" spans="1:24" s="308" customFormat="1" x14ac:dyDescent="0.2">
      <c r="A332" s="309"/>
      <c r="B332" s="211">
        <v>651</v>
      </c>
      <c r="C332" s="212"/>
      <c r="D332" s="220" t="s">
        <v>644</v>
      </c>
      <c r="E332" s="223"/>
      <c r="F332" s="223">
        <f t="shared" ref="F332:G332" si="103">F333</f>
        <v>0</v>
      </c>
      <c r="G332" s="223">
        <f t="shared" si="103"/>
        <v>0</v>
      </c>
      <c r="H332" s="223">
        <f t="shared" ref="H332:L332" si="104">H333</f>
        <v>0</v>
      </c>
      <c r="I332" s="223">
        <f t="shared" si="104"/>
        <v>0</v>
      </c>
      <c r="J332" s="223">
        <f t="shared" si="104"/>
        <v>0</v>
      </c>
      <c r="K332" s="223">
        <f t="shared" si="104"/>
        <v>0</v>
      </c>
      <c r="L332" s="223">
        <f t="shared" si="104"/>
        <v>0</v>
      </c>
      <c r="M332" s="432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</row>
    <row r="333" spans="1:24" s="308" customFormat="1" x14ac:dyDescent="0.2">
      <c r="A333" s="309"/>
      <c r="B333" s="211"/>
      <c r="C333" s="212">
        <v>651004</v>
      </c>
      <c r="D333" s="213" t="s">
        <v>756</v>
      </c>
      <c r="E333" s="221"/>
      <c r="F333" s="537">
        <v>0</v>
      </c>
      <c r="G333" s="537">
        <v>0</v>
      </c>
      <c r="H333" s="537">
        <v>0</v>
      </c>
      <c r="I333" s="537">
        <v>0</v>
      </c>
      <c r="J333" s="537">
        <v>0</v>
      </c>
      <c r="K333" s="537">
        <v>0</v>
      </c>
      <c r="L333" s="537">
        <v>0</v>
      </c>
      <c r="M333" s="432"/>
    </row>
    <row r="334" spans="1:24" s="407" customFormat="1" x14ac:dyDescent="0.2">
      <c r="A334" s="399"/>
      <c r="B334" s="503"/>
      <c r="C334" s="287"/>
      <c r="D334" s="275" t="s">
        <v>1152</v>
      </c>
      <c r="E334" s="504" t="s">
        <v>1151</v>
      </c>
      <c r="F334" s="276">
        <f t="shared" ref="F334:G334" si="105">SUM(F335)</f>
        <v>1.7</v>
      </c>
      <c r="G334" s="276">
        <f t="shared" si="105"/>
        <v>0</v>
      </c>
      <c r="H334" s="276">
        <f t="shared" ref="H334:L334" si="106">SUM(H335)</f>
        <v>0</v>
      </c>
      <c r="I334" s="276">
        <f t="shared" si="106"/>
        <v>0</v>
      </c>
      <c r="J334" s="276">
        <f t="shared" si="106"/>
        <v>0</v>
      </c>
      <c r="K334" s="276">
        <f t="shared" si="106"/>
        <v>0</v>
      </c>
      <c r="L334" s="276">
        <f t="shared" si="106"/>
        <v>0</v>
      </c>
      <c r="M334" s="432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</row>
    <row r="335" spans="1:24" s="407" customFormat="1" x14ac:dyDescent="0.2">
      <c r="A335" s="399"/>
      <c r="B335" s="211">
        <v>600</v>
      </c>
      <c r="C335" s="212"/>
      <c r="D335" s="213" t="s">
        <v>1153</v>
      </c>
      <c r="E335" s="221"/>
      <c r="F335" s="537">
        <v>1.7</v>
      </c>
      <c r="G335" s="537">
        <v>0</v>
      </c>
      <c r="H335" s="537">
        <v>0</v>
      </c>
      <c r="I335" s="537">
        <v>0</v>
      </c>
      <c r="J335" s="537">
        <v>0</v>
      </c>
      <c r="K335" s="537">
        <v>0</v>
      </c>
      <c r="L335" s="537">
        <v>0</v>
      </c>
      <c r="M335" s="432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</row>
    <row r="336" spans="1:24" x14ac:dyDescent="0.2">
      <c r="A336" s="207"/>
      <c r="B336" s="285"/>
      <c r="C336" s="287"/>
      <c r="D336" s="275" t="s">
        <v>672</v>
      </c>
      <c r="E336" s="288" t="s">
        <v>662</v>
      </c>
      <c r="F336" s="276">
        <f t="shared" ref="F336:G336" si="107">SUM(F337:F340)</f>
        <v>37.300000000000004</v>
      </c>
      <c r="G336" s="276">
        <f t="shared" si="107"/>
        <v>37.6</v>
      </c>
      <c r="H336" s="276">
        <f t="shared" ref="H336:I336" si="108">SUM(H337:H340)</f>
        <v>43.2</v>
      </c>
      <c r="I336" s="276">
        <f t="shared" si="108"/>
        <v>43.2</v>
      </c>
      <c r="J336" s="276">
        <f t="shared" ref="J336" si="109">SUM(J337:J340)</f>
        <v>41</v>
      </c>
      <c r="K336" s="276">
        <f t="shared" ref="K336:L336" si="110">SUM(K337:K340)</f>
        <v>45.2</v>
      </c>
      <c r="L336" s="276">
        <f t="shared" si="110"/>
        <v>47.2</v>
      </c>
      <c r="M336" s="443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</row>
    <row r="337" spans="1:24" s="308" customFormat="1" x14ac:dyDescent="0.2">
      <c r="A337" s="309"/>
      <c r="B337" s="211">
        <v>610</v>
      </c>
      <c r="C337" s="212"/>
      <c r="D337" s="213" t="s">
        <v>115</v>
      </c>
      <c r="E337" s="341"/>
      <c r="F337" s="538">
        <v>24.5</v>
      </c>
      <c r="G337" s="538">
        <v>25.5</v>
      </c>
      <c r="H337" s="538">
        <v>29</v>
      </c>
      <c r="I337" s="538">
        <v>29</v>
      </c>
      <c r="J337" s="578">
        <v>27</v>
      </c>
      <c r="K337" s="538">
        <v>31</v>
      </c>
      <c r="L337" s="538">
        <v>33</v>
      </c>
      <c r="M337" s="443" t="s">
        <v>1338</v>
      </c>
      <c r="O337" s="407"/>
      <c r="P337" s="407"/>
      <c r="Q337" s="407"/>
      <c r="R337" s="407"/>
      <c r="S337" s="407"/>
      <c r="T337" s="407"/>
      <c r="U337" s="407"/>
      <c r="V337" s="407"/>
      <c r="W337" s="407"/>
      <c r="X337" s="407"/>
    </row>
    <row r="338" spans="1:24" x14ac:dyDescent="0.2">
      <c r="A338" s="204"/>
      <c r="B338" s="211">
        <v>620</v>
      </c>
      <c r="C338" s="212"/>
      <c r="D338" s="213" t="s">
        <v>116</v>
      </c>
      <c r="E338" s="341"/>
      <c r="F338" s="538">
        <v>8.6999999999999993</v>
      </c>
      <c r="G338" s="538">
        <v>9</v>
      </c>
      <c r="H338" s="538">
        <v>10</v>
      </c>
      <c r="I338" s="538">
        <v>10</v>
      </c>
      <c r="J338" s="578">
        <v>9.8000000000000007</v>
      </c>
      <c r="K338" s="538">
        <v>10</v>
      </c>
      <c r="L338" s="538">
        <v>10</v>
      </c>
      <c r="M338" s="443" t="s">
        <v>1338</v>
      </c>
      <c r="O338" s="308"/>
      <c r="P338" s="308"/>
      <c r="Q338" s="308"/>
      <c r="R338" s="308"/>
      <c r="S338" s="308"/>
      <c r="T338" s="308"/>
      <c r="U338" s="308"/>
      <c r="V338" s="308"/>
      <c r="W338" s="308"/>
      <c r="X338" s="308"/>
    </row>
    <row r="339" spans="1:24" s="308" customFormat="1" x14ac:dyDescent="0.2">
      <c r="A339" s="309"/>
      <c r="B339" s="211">
        <v>630</v>
      </c>
      <c r="C339" s="212"/>
      <c r="D339" s="213" t="s">
        <v>117</v>
      </c>
      <c r="E339" s="341"/>
      <c r="F339" s="537">
        <v>4.0999999999999996</v>
      </c>
      <c r="G339" s="537">
        <v>3</v>
      </c>
      <c r="H339" s="537">
        <v>3</v>
      </c>
      <c r="I339" s="537">
        <v>3</v>
      </c>
      <c r="J339" s="537">
        <v>3</v>
      </c>
      <c r="K339" s="537">
        <v>3</v>
      </c>
      <c r="L339" s="537">
        <v>3</v>
      </c>
      <c r="M339" s="443"/>
    </row>
    <row r="340" spans="1:24" s="308" customFormat="1" x14ac:dyDescent="0.2">
      <c r="A340" s="307"/>
      <c r="B340" s="211">
        <v>642</v>
      </c>
      <c r="C340" s="212"/>
      <c r="D340" s="213" t="s">
        <v>111</v>
      </c>
      <c r="E340" s="341"/>
      <c r="F340" s="538">
        <v>0</v>
      </c>
      <c r="G340" s="538">
        <v>0.1</v>
      </c>
      <c r="H340" s="538">
        <v>1.2</v>
      </c>
      <c r="I340" s="538">
        <v>1.2</v>
      </c>
      <c r="J340" s="538">
        <v>1.2</v>
      </c>
      <c r="K340" s="538">
        <v>1.2</v>
      </c>
      <c r="L340" s="538">
        <v>1.2</v>
      </c>
      <c r="M340" s="443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</row>
    <row r="341" spans="1:24" x14ac:dyDescent="0.2">
      <c r="A341" s="207"/>
      <c r="B341" s="285"/>
      <c r="C341" s="287"/>
      <c r="D341" s="275" t="s">
        <v>673</v>
      </c>
      <c r="E341" s="288" t="s">
        <v>663</v>
      </c>
      <c r="F341" s="277">
        <f t="shared" ref="F341" si="111">SUM(F342:F342)</f>
        <v>18.7</v>
      </c>
      <c r="G341" s="277">
        <f t="shared" ref="G341" si="112">SUM(G342)</f>
        <v>5</v>
      </c>
      <c r="H341" s="277">
        <f t="shared" ref="H341:L341" si="113">SUM(H342)</f>
        <v>21</v>
      </c>
      <c r="I341" s="277">
        <f t="shared" si="113"/>
        <v>21</v>
      </c>
      <c r="J341" s="277">
        <f t="shared" si="113"/>
        <v>31</v>
      </c>
      <c r="K341" s="277">
        <f t="shared" si="113"/>
        <v>0</v>
      </c>
      <c r="L341" s="277">
        <f t="shared" si="113"/>
        <v>20</v>
      </c>
      <c r="M341" s="443"/>
      <c r="O341" s="308"/>
      <c r="P341" s="308"/>
      <c r="Q341" s="308"/>
      <c r="R341" s="308"/>
      <c r="S341" s="308"/>
      <c r="T341" s="308"/>
      <c r="U341" s="308"/>
      <c r="V341" s="308"/>
      <c r="W341" s="308"/>
      <c r="X341" s="308"/>
    </row>
    <row r="342" spans="1:24" s="308" customFormat="1" x14ac:dyDescent="0.2">
      <c r="A342" s="309"/>
      <c r="B342" s="419" t="s">
        <v>757</v>
      </c>
      <c r="C342" s="219"/>
      <c r="D342" s="213" t="s">
        <v>120</v>
      </c>
      <c r="E342" s="341"/>
      <c r="F342" s="537">
        <v>18.7</v>
      </c>
      <c r="G342" s="537">
        <v>5</v>
      </c>
      <c r="H342" s="537">
        <v>21</v>
      </c>
      <c r="I342" s="537">
        <v>21</v>
      </c>
      <c r="J342" s="577">
        <v>31</v>
      </c>
      <c r="K342" s="537">
        <v>0</v>
      </c>
      <c r="L342" s="537">
        <v>20</v>
      </c>
      <c r="M342" s="443" t="s">
        <v>1338</v>
      </c>
    </row>
    <row r="343" spans="1:24" s="407" customFormat="1" x14ac:dyDescent="0.2">
      <c r="A343" s="399"/>
      <c r="B343" s="285"/>
      <c r="C343" s="287"/>
      <c r="D343" s="275" t="s">
        <v>122</v>
      </c>
      <c r="E343" s="288" t="s">
        <v>664</v>
      </c>
      <c r="F343" s="277">
        <f t="shared" ref="F343:G343" si="114">SUM(F344:F345)</f>
        <v>22.2</v>
      </c>
      <c r="G343" s="277">
        <f t="shared" si="114"/>
        <v>21.2</v>
      </c>
      <c r="H343" s="277">
        <f t="shared" ref="H343:I343" si="115">SUM(H344:H345)</f>
        <v>16.2</v>
      </c>
      <c r="I343" s="277">
        <f t="shared" si="115"/>
        <v>16.2</v>
      </c>
      <c r="J343" s="277">
        <f t="shared" ref="J343" si="116">SUM(J344:J345)</f>
        <v>27</v>
      </c>
      <c r="K343" s="277">
        <f t="shared" ref="K343:L343" si="117">SUM(K344:K345)</f>
        <v>11</v>
      </c>
      <c r="L343" s="277">
        <f t="shared" si="117"/>
        <v>6</v>
      </c>
      <c r="M343" s="443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</row>
    <row r="344" spans="1:24" s="308" customFormat="1" x14ac:dyDescent="0.2">
      <c r="A344" s="307"/>
      <c r="B344" s="211"/>
      <c r="C344" s="212">
        <v>651</v>
      </c>
      <c r="D344" s="213" t="s">
        <v>123</v>
      </c>
      <c r="E344" s="341"/>
      <c r="F344" s="538">
        <v>20.9</v>
      </c>
      <c r="G344" s="538">
        <v>19.5</v>
      </c>
      <c r="H344" s="538">
        <v>14.2</v>
      </c>
      <c r="I344" s="538">
        <v>14.2</v>
      </c>
      <c r="J344" s="578">
        <v>25</v>
      </c>
      <c r="K344" s="538">
        <v>10</v>
      </c>
      <c r="L344" s="538">
        <v>5</v>
      </c>
      <c r="M344" s="443" t="s">
        <v>1338</v>
      </c>
    </row>
    <row r="345" spans="1:24" s="308" customFormat="1" x14ac:dyDescent="0.2">
      <c r="A345" s="309"/>
      <c r="B345" s="211"/>
      <c r="C345" s="212">
        <v>653001</v>
      </c>
      <c r="D345" s="213" t="s">
        <v>283</v>
      </c>
      <c r="E345" s="250"/>
      <c r="F345" s="538">
        <v>1.3</v>
      </c>
      <c r="G345" s="538">
        <v>1.7</v>
      </c>
      <c r="H345" s="538">
        <v>2</v>
      </c>
      <c r="I345" s="538">
        <v>2</v>
      </c>
      <c r="J345" s="538">
        <v>2</v>
      </c>
      <c r="K345" s="538">
        <v>1</v>
      </c>
      <c r="L345" s="538">
        <v>1</v>
      </c>
      <c r="M345" s="432"/>
    </row>
    <row r="346" spans="1:24" x14ac:dyDescent="0.2">
      <c r="A346" s="207"/>
      <c r="B346" s="285"/>
      <c r="C346" s="287"/>
      <c r="D346" s="275" t="s">
        <v>674</v>
      </c>
      <c r="E346" s="288" t="s">
        <v>665</v>
      </c>
      <c r="F346" s="277">
        <f t="shared" ref="F346:G346" si="118">SUM(F347:F350)</f>
        <v>1.4</v>
      </c>
      <c r="G346" s="277">
        <f t="shared" si="118"/>
        <v>1.5</v>
      </c>
      <c r="H346" s="277">
        <f t="shared" ref="H346:I346" si="119">SUM(H347:H350)</f>
        <v>1</v>
      </c>
      <c r="I346" s="277">
        <f t="shared" si="119"/>
        <v>1</v>
      </c>
      <c r="J346" s="277">
        <f t="shared" ref="J346" si="120">SUM(J347:J350)</f>
        <v>1</v>
      </c>
      <c r="K346" s="277">
        <f t="shared" ref="K346:L346" si="121">SUM(K347:K350)</f>
        <v>1</v>
      </c>
      <c r="L346" s="277">
        <f t="shared" si="121"/>
        <v>1</v>
      </c>
      <c r="M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</row>
    <row r="347" spans="1:24" s="308" customFormat="1" x14ac:dyDescent="0.2">
      <c r="A347" s="309"/>
      <c r="B347" s="211"/>
      <c r="C347" s="219"/>
      <c r="D347" s="213" t="s">
        <v>885</v>
      </c>
      <c r="E347" s="341"/>
      <c r="F347" s="538">
        <v>1</v>
      </c>
      <c r="G347" s="538">
        <v>1</v>
      </c>
      <c r="H347" s="538">
        <v>1</v>
      </c>
      <c r="I347" s="538">
        <v>1</v>
      </c>
      <c r="J347" s="538">
        <v>1</v>
      </c>
      <c r="K347" s="538">
        <v>1</v>
      </c>
      <c r="L347" s="538">
        <v>1</v>
      </c>
      <c r="M347" s="206"/>
    </row>
    <row r="348" spans="1:24" s="308" customFormat="1" x14ac:dyDescent="0.2">
      <c r="A348" s="307"/>
      <c r="B348" s="211"/>
      <c r="C348" s="212">
        <v>641001</v>
      </c>
      <c r="D348" s="213" t="s">
        <v>982</v>
      </c>
      <c r="E348" s="341"/>
      <c r="F348" s="538">
        <v>0</v>
      </c>
      <c r="G348" s="538">
        <v>0</v>
      </c>
      <c r="H348" s="538">
        <v>0</v>
      </c>
      <c r="I348" s="538">
        <v>0</v>
      </c>
      <c r="J348" s="538">
        <v>0</v>
      </c>
      <c r="K348" s="538">
        <v>0</v>
      </c>
      <c r="L348" s="538">
        <v>0</v>
      </c>
      <c r="M348" s="443"/>
    </row>
    <row r="349" spans="1:24" x14ac:dyDescent="0.2">
      <c r="A349" s="207"/>
      <c r="B349" s="211"/>
      <c r="C349" s="212" t="s">
        <v>579</v>
      </c>
      <c r="D349" s="213" t="s">
        <v>292</v>
      </c>
      <c r="E349" s="341"/>
      <c r="F349" s="538">
        <v>0</v>
      </c>
      <c r="G349" s="538">
        <v>0</v>
      </c>
      <c r="H349" s="538">
        <v>0</v>
      </c>
      <c r="I349" s="538">
        <v>0</v>
      </c>
      <c r="J349" s="538">
        <v>0</v>
      </c>
      <c r="K349" s="538">
        <v>0</v>
      </c>
      <c r="L349" s="538">
        <v>0</v>
      </c>
      <c r="M349" s="350"/>
      <c r="O349" s="308"/>
      <c r="P349" s="308"/>
      <c r="Q349" s="308"/>
      <c r="R349" s="308"/>
      <c r="S349" s="308"/>
      <c r="T349" s="308"/>
      <c r="U349" s="308"/>
      <c r="V349" s="308"/>
      <c r="W349" s="308"/>
      <c r="X349" s="308"/>
    </row>
    <row r="350" spans="1:24" s="308" customFormat="1" x14ac:dyDescent="0.2">
      <c r="A350" s="309"/>
      <c r="B350" s="211"/>
      <c r="C350" s="212" t="s">
        <v>580</v>
      </c>
      <c r="D350" s="213" t="s">
        <v>271</v>
      </c>
      <c r="E350" s="341"/>
      <c r="F350" s="538">
        <v>0.4</v>
      </c>
      <c r="G350" s="538">
        <v>0.5</v>
      </c>
      <c r="H350" s="538">
        <v>0</v>
      </c>
      <c r="I350" s="538">
        <v>0</v>
      </c>
      <c r="J350" s="538">
        <v>0</v>
      </c>
      <c r="K350" s="538">
        <v>0</v>
      </c>
      <c r="L350" s="538">
        <v>0</v>
      </c>
      <c r="M350" s="432"/>
    </row>
    <row r="351" spans="1:24" s="308" customFormat="1" x14ac:dyDescent="0.2">
      <c r="A351" s="309"/>
      <c r="B351" s="285"/>
      <c r="C351" s="287" t="s">
        <v>578</v>
      </c>
      <c r="D351" s="275" t="s">
        <v>671</v>
      </c>
      <c r="E351" s="288" t="s">
        <v>666</v>
      </c>
      <c r="F351" s="276">
        <f t="shared" ref="F351:G351" si="122">SUM(F352+F353+F354)</f>
        <v>186.8</v>
      </c>
      <c r="G351" s="276">
        <f t="shared" si="122"/>
        <v>182.4</v>
      </c>
      <c r="H351" s="276">
        <f t="shared" ref="H351:I351" si="123">SUM(H352+H353+H354)</f>
        <v>203</v>
      </c>
      <c r="I351" s="276">
        <f t="shared" si="123"/>
        <v>203</v>
      </c>
      <c r="J351" s="276">
        <f t="shared" ref="J351" si="124">SUM(J352+J353+J354)</f>
        <v>187.7</v>
      </c>
      <c r="K351" s="276">
        <f t="shared" ref="K351:L351" si="125">SUM(K352+K353+K354)</f>
        <v>212.5</v>
      </c>
      <c r="L351" s="276">
        <f t="shared" si="125"/>
        <v>218.5</v>
      </c>
      <c r="M351" s="350"/>
    </row>
    <row r="352" spans="1:24" s="308" customFormat="1" x14ac:dyDescent="0.2">
      <c r="A352" s="309"/>
      <c r="B352" s="211">
        <v>610</v>
      </c>
      <c r="C352" s="212">
        <v>610</v>
      </c>
      <c r="D352" s="213" t="s">
        <v>115</v>
      </c>
      <c r="E352" s="222"/>
      <c r="F352" s="538">
        <v>125.3</v>
      </c>
      <c r="G352" s="538">
        <v>117</v>
      </c>
      <c r="H352" s="538">
        <v>133</v>
      </c>
      <c r="I352" s="538">
        <v>133</v>
      </c>
      <c r="J352" s="578">
        <v>117</v>
      </c>
      <c r="K352" s="538">
        <v>138</v>
      </c>
      <c r="L352" s="538">
        <v>142</v>
      </c>
      <c r="M352" s="443" t="s">
        <v>1338</v>
      </c>
    </row>
    <row r="353" spans="1:24" s="308" customFormat="1" x14ac:dyDescent="0.2">
      <c r="A353" s="309"/>
      <c r="B353" s="211">
        <v>620</v>
      </c>
      <c r="C353" s="212">
        <v>620</v>
      </c>
      <c r="D353" s="213" t="s">
        <v>116</v>
      </c>
      <c r="E353" s="222"/>
      <c r="F353" s="538">
        <v>45.2</v>
      </c>
      <c r="G353" s="538">
        <v>41</v>
      </c>
      <c r="H353" s="538">
        <v>46.5</v>
      </c>
      <c r="I353" s="538">
        <v>46.5</v>
      </c>
      <c r="J353" s="578">
        <v>45.7</v>
      </c>
      <c r="K353" s="538">
        <v>51</v>
      </c>
      <c r="L353" s="538">
        <v>53</v>
      </c>
      <c r="M353" s="443" t="s">
        <v>1338</v>
      </c>
    </row>
    <row r="354" spans="1:24" s="308" customFormat="1" x14ac:dyDescent="0.2">
      <c r="A354" s="309"/>
      <c r="B354" s="211">
        <v>630</v>
      </c>
      <c r="C354" s="212"/>
      <c r="D354" s="220" t="s">
        <v>117</v>
      </c>
      <c r="E354" s="223"/>
      <c r="F354" s="203">
        <f t="shared" ref="F354:G354" si="126">SUM(F355:F382)</f>
        <v>16.3</v>
      </c>
      <c r="G354" s="203">
        <f t="shared" si="126"/>
        <v>24.4</v>
      </c>
      <c r="H354" s="203">
        <f t="shared" ref="H354:I354" si="127">SUM(H355:H382)</f>
        <v>23.500000000000004</v>
      </c>
      <c r="I354" s="203">
        <f t="shared" si="127"/>
        <v>23.500000000000004</v>
      </c>
      <c r="J354" s="203">
        <f t="shared" ref="J354" si="128">SUM(J355:J382)</f>
        <v>25.000000000000004</v>
      </c>
      <c r="K354" s="203">
        <f t="shared" ref="K354:L354" si="129">SUM(K355:K382)</f>
        <v>23.500000000000004</v>
      </c>
      <c r="L354" s="203">
        <f t="shared" si="129"/>
        <v>23.500000000000004</v>
      </c>
      <c r="M354" s="443"/>
    </row>
    <row r="355" spans="1:24" s="308" customFormat="1" x14ac:dyDescent="0.2">
      <c r="A355" s="309"/>
      <c r="B355" s="211"/>
      <c r="C355" s="212">
        <v>631001</v>
      </c>
      <c r="D355" s="213" t="s">
        <v>129</v>
      </c>
      <c r="E355" s="222"/>
      <c r="F355" s="538">
        <v>0</v>
      </c>
      <c r="G355" s="538">
        <v>0.5</v>
      </c>
      <c r="H355" s="538">
        <v>0.5</v>
      </c>
      <c r="I355" s="538">
        <v>0.5</v>
      </c>
      <c r="J355" s="538">
        <v>0.5</v>
      </c>
      <c r="K355" s="538">
        <v>0.5</v>
      </c>
      <c r="L355" s="538">
        <v>0.5</v>
      </c>
      <c r="M355" s="432"/>
    </row>
    <row r="356" spans="1:24" s="308" customFormat="1" x14ac:dyDescent="0.2">
      <c r="A356" s="309"/>
      <c r="B356" s="211"/>
      <c r="C356" s="212">
        <v>632005</v>
      </c>
      <c r="D356" s="213" t="s">
        <v>130</v>
      </c>
      <c r="E356" s="222"/>
      <c r="F356" s="538">
        <v>0.1</v>
      </c>
      <c r="G356" s="538">
        <v>0.5</v>
      </c>
      <c r="H356" s="538">
        <v>0.5</v>
      </c>
      <c r="I356" s="538">
        <v>0.5</v>
      </c>
      <c r="J356" s="538">
        <v>0.5</v>
      </c>
      <c r="K356" s="538">
        <v>0.5</v>
      </c>
      <c r="L356" s="538">
        <v>0.5</v>
      </c>
      <c r="M356" s="432"/>
    </row>
    <row r="357" spans="1:24" s="308" customFormat="1" x14ac:dyDescent="0.2">
      <c r="A357" s="309"/>
      <c r="B357" s="211"/>
      <c r="C357" s="212">
        <v>633001</v>
      </c>
      <c r="D357" s="213" t="s">
        <v>64</v>
      </c>
      <c r="E357" s="222"/>
      <c r="F357" s="538">
        <v>0</v>
      </c>
      <c r="G357" s="538">
        <v>0.5</v>
      </c>
      <c r="H357" s="538">
        <v>0.5</v>
      </c>
      <c r="I357" s="538">
        <v>0.5</v>
      </c>
      <c r="J357" s="538">
        <v>0.5</v>
      </c>
      <c r="K357" s="538">
        <v>0.5</v>
      </c>
      <c r="L357" s="538">
        <v>0.5</v>
      </c>
      <c r="M357" s="432"/>
    </row>
    <row r="358" spans="1:24" s="308" customFormat="1" x14ac:dyDescent="0.2">
      <c r="A358" s="309"/>
      <c r="B358" s="211"/>
      <c r="C358" s="212">
        <v>633002</v>
      </c>
      <c r="D358" s="213" t="s">
        <v>132</v>
      </c>
      <c r="E358" s="222"/>
      <c r="F358" s="538">
        <v>0</v>
      </c>
      <c r="G358" s="538">
        <v>0.6</v>
      </c>
      <c r="H358" s="538">
        <v>0.6</v>
      </c>
      <c r="I358" s="538">
        <v>0.6</v>
      </c>
      <c r="J358" s="538">
        <v>0.6</v>
      </c>
      <c r="K358" s="538">
        <v>0.6</v>
      </c>
      <c r="L358" s="538">
        <v>0.6</v>
      </c>
      <c r="M358" s="432"/>
    </row>
    <row r="359" spans="1:24" s="308" customFormat="1" x14ac:dyDescent="0.2">
      <c r="A359" s="309"/>
      <c r="B359" s="211"/>
      <c r="C359" s="212">
        <v>6330061</v>
      </c>
      <c r="D359" s="213" t="s">
        <v>431</v>
      </c>
      <c r="E359" s="222"/>
      <c r="F359" s="538">
        <v>0.1</v>
      </c>
      <c r="G359" s="538">
        <v>0.5</v>
      </c>
      <c r="H359" s="538">
        <v>0.5</v>
      </c>
      <c r="I359" s="538">
        <v>0.5</v>
      </c>
      <c r="J359" s="538">
        <v>0.5</v>
      </c>
      <c r="K359" s="538">
        <v>0.5</v>
      </c>
      <c r="L359" s="538">
        <v>0.5</v>
      </c>
      <c r="M359" s="432"/>
    </row>
    <row r="360" spans="1:24" s="308" customFormat="1" x14ac:dyDescent="0.2">
      <c r="A360" s="309"/>
      <c r="B360" s="211"/>
      <c r="C360" s="212">
        <v>6330063</v>
      </c>
      <c r="D360" s="213" t="s">
        <v>133</v>
      </c>
      <c r="E360" s="222"/>
      <c r="F360" s="538">
        <v>0.1</v>
      </c>
      <c r="G360" s="538">
        <v>0.3</v>
      </c>
      <c r="H360" s="538">
        <v>0.3</v>
      </c>
      <c r="I360" s="538">
        <v>0.3</v>
      </c>
      <c r="J360" s="538">
        <v>0.3</v>
      </c>
      <c r="K360" s="538">
        <v>0.3</v>
      </c>
      <c r="L360" s="538">
        <v>0.3</v>
      </c>
      <c r="M360" s="443"/>
    </row>
    <row r="361" spans="1:24" s="308" customFormat="1" x14ac:dyDescent="0.2">
      <c r="A361" s="309"/>
      <c r="B361" s="211"/>
      <c r="C361" s="212">
        <v>6330065</v>
      </c>
      <c r="D361" s="213" t="s">
        <v>134</v>
      </c>
      <c r="E361" s="222"/>
      <c r="F361" s="538">
        <v>0</v>
      </c>
      <c r="G361" s="538">
        <v>0.5</v>
      </c>
      <c r="H361" s="538">
        <v>0.5</v>
      </c>
      <c r="I361" s="538">
        <v>0.5</v>
      </c>
      <c r="J361" s="538">
        <v>0.5</v>
      </c>
      <c r="K361" s="538">
        <v>0.5</v>
      </c>
      <c r="L361" s="538">
        <v>0.5</v>
      </c>
      <c r="M361" s="432"/>
    </row>
    <row r="362" spans="1:24" s="308" customFormat="1" x14ac:dyDescent="0.2">
      <c r="A362" s="309"/>
      <c r="B362" s="211"/>
      <c r="C362" s="212">
        <v>6330066</v>
      </c>
      <c r="D362" s="213" t="s">
        <v>135</v>
      </c>
      <c r="E362" s="222"/>
      <c r="F362" s="538">
        <v>0</v>
      </c>
      <c r="G362" s="538">
        <v>3.5</v>
      </c>
      <c r="H362" s="538">
        <v>3.5</v>
      </c>
      <c r="I362" s="538">
        <v>3.5</v>
      </c>
      <c r="J362" s="538">
        <v>3.5</v>
      </c>
      <c r="K362" s="538">
        <v>3.5</v>
      </c>
      <c r="L362" s="538">
        <v>3.5</v>
      </c>
      <c r="M362" s="432"/>
    </row>
    <row r="363" spans="1:24" s="308" customFormat="1" x14ac:dyDescent="0.2">
      <c r="A363" s="309"/>
      <c r="B363" s="211"/>
      <c r="C363" s="212">
        <v>633010</v>
      </c>
      <c r="D363" s="213" t="s">
        <v>136</v>
      </c>
      <c r="E363" s="222"/>
      <c r="F363" s="538">
        <v>0</v>
      </c>
      <c r="G363" s="538">
        <v>0.5</v>
      </c>
      <c r="H363" s="538">
        <v>0.5</v>
      </c>
      <c r="I363" s="538">
        <v>0.5</v>
      </c>
      <c r="J363" s="538">
        <v>0.5</v>
      </c>
      <c r="K363" s="538">
        <v>0.5</v>
      </c>
      <c r="L363" s="538">
        <v>0.5</v>
      </c>
      <c r="M363" s="432"/>
      <c r="O363" s="407"/>
      <c r="P363" s="407"/>
      <c r="Q363" s="407"/>
      <c r="R363" s="407"/>
      <c r="S363" s="407"/>
      <c r="T363" s="407"/>
      <c r="U363" s="407"/>
      <c r="V363" s="407"/>
      <c r="W363" s="407"/>
      <c r="X363" s="407"/>
    </row>
    <row r="364" spans="1:24" s="308" customFormat="1" x14ac:dyDescent="0.2">
      <c r="A364" s="309"/>
      <c r="B364" s="211"/>
      <c r="C364" s="212">
        <v>633013</v>
      </c>
      <c r="D364" s="213" t="s">
        <v>629</v>
      </c>
      <c r="E364" s="222"/>
      <c r="F364" s="538">
        <v>0.1</v>
      </c>
      <c r="G364" s="538">
        <v>0.5</v>
      </c>
      <c r="H364" s="538">
        <v>0.5</v>
      </c>
      <c r="I364" s="538">
        <v>0.5</v>
      </c>
      <c r="J364" s="538">
        <v>0.5</v>
      </c>
      <c r="K364" s="538">
        <v>0.5</v>
      </c>
      <c r="L364" s="538">
        <v>0.5</v>
      </c>
      <c r="M364" s="432"/>
    </row>
    <row r="365" spans="1:24" s="308" customFormat="1" x14ac:dyDescent="0.2">
      <c r="A365" s="309"/>
      <c r="B365" s="211"/>
      <c r="C365" s="212">
        <v>634001</v>
      </c>
      <c r="D365" s="213" t="s">
        <v>137</v>
      </c>
      <c r="E365" s="222"/>
      <c r="F365" s="538">
        <v>1.6</v>
      </c>
      <c r="G365" s="538">
        <v>2</v>
      </c>
      <c r="H365" s="538">
        <v>2</v>
      </c>
      <c r="I365" s="538">
        <v>2</v>
      </c>
      <c r="J365" s="538">
        <v>2</v>
      </c>
      <c r="K365" s="538">
        <v>2</v>
      </c>
      <c r="L365" s="538">
        <v>2</v>
      </c>
      <c r="M365" s="432"/>
      <c r="O365" s="407"/>
      <c r="P365" s="407"/>
      <c r="Q365" s="407"/>
      <c r="R365" s="407"/>
      <c r="S365" s="407"/>
      <c r="T365" s="407"/>
      <c r="U365" s="407"/>
      <c r="V365" s="407"/>
      <c r="W365" s="407"/>
      <c r="X365" s="407"/>
    </row>
    <row r="366" spans="1:24" s="308" customFormat="1" x14ac:dyDescent="0.2">
      <c r="A366" s="309"/>
      <c r="B366" s="211"/>
      <c r="C366" s="212">
        <v>634002</v>
      </c>
      <c r="D366" s="213" t="s">
        <v>78</v>
      </c>
      <c r="E366" s="222"/>
      <c r="F366" s="538">
        <v>1.7</v>
      </c>
      <c r="G366" s="538">
        <v>1.5</v>
      </c>
      <c r="H366" s="538">
        <v>1.5</v>
      </c>
      <c r="I366" s="538">
        <v>1.5</v>
      </c>
      <c r="J366" s="538">
        <v>1.5</v>
      </c>
      <c r="K366" s="538">
        <v>1.5</v>
      </c>
      <c r="L366" s="538">
        <v>1.5</v>
      </c>
      <c r="M366" s="443"/>
    </row>
    <row r="367" spans="1:24" s="308" customFormat="1" x14ac:dyDescent="0.2">
      <c r="A367" s="309"/>
      <c r="B367" s="211"/>
      <c r="C367" s="212">
        <v>634002</v>
      </c>
      <c r="D367" s="213" t="s">
        <v>79</v>
      </c>
      <c r="E367" s="222"/>
      <c r="F367" s="538">
        <v>0.3</v>
      </c>
      <c r="G367" s="538">
        <v>0.5</v>
      </c>
      <c r="H367" s="538">
        <v>0.5</v>
      </c>
      <c r="I367" s="538">
        <v>0.5</v>
      </c>
      <c r="J367" s="538">
        <v>0.5</v>
      </c>
      <c r="K367" s="538">
        <v>0.5</v>
      </c>
      <c r="L367" s="538">
        <v>0.5</v>
      </c>
      <c r="M367" s="432"/>
      <c r="O367" s="407"/>
      <c r="P367" s="407"/>
      <c r="Q367" s="407"/>
      <c r="R367" s="407"/>
      <c r="S367" s="407"/>
      <c r="T367" s="407"/>
      <c r="U367" s="407"/>
      <c r="V367" s="407"/>
      <c r="W367" s="407"/>
      <c r="X367" s="407"/>
    </row>
    <row r="368" spans="1:24" s="308" customFormat="1" x14ac:dyDescent="0.2">
      <c r="A368" s="309"/>
      <c r="B368" s="211"/>
      <c r="C368" s="212">
        <v>634003</v>
      </c>
      <c r="D368" s="213" t="s">
        <v>264</v>
      </c>
      <c r="E368" s="222"/>
      <c r="F368" s="538">
        <v>1.4</v>
      </c>
      <c r="G368" s="538">
        <v>1.3</v>
      </c>
      <c r="H368" s="538">
        <v>1.3</v>
      </c>
      <c r="I368" s="538">
        <v>1.3</v>
      </c>
      <c r="J368" s="538">
        <v>1.3</v>
      </c>
      <c r="K368" s="538">
        <v>1.3</v>
      </c>
      <c r="L368" s="538">
        <v>1.3</v>
      </c>
      <c r="M368" s="443"/>
    </row>
    <row r="369" spans="1:24" s="407" customFormat="1" x14ac:dyDescent="0.2">
      <c r="A369" s="399"/>
      <c r="B369" s="211"/>
      <c r="C369" s="212">
        <v>635002</v>
      </c>
      <c r="D369" s="213" t="s">
        <v>138</v>
      </c>
      <c r="E369" s="222"/>
      <c r="F369" s="538">
        <v>3.7</v>
      </c>
      <c r="G369" s="538">
        <v>0.5</v>
      </c>
      <c r="H369" s="538">
        <v>2</v>
      </c>
      <c r="I369" s="538">
        <v>2</v>
      </c>
      <c r="J369" s="538">
        <v>2</v>
      </c>
      <c r="K369" s="538">
        <v>2</v>
      </c>
      <c r="L369" s="538">
        <v>2</v>
      </c>
      <c r="M369" s="432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</row>
    <row r="370" spans="1:24" s="308" customFormat="1" x14ac:dyDescent="0.2">
      <c r="A370" s="309"/>
      <c r="B370" s="211"/>
      <c r="C370" s="212">
        <v>635006</v>
      </c>
      <c r="D370" s="213" t="s">
        <v>1025</v>
      </c>
      <c r="E370" s="222"/>
      <c r="F370" s="538">
        <v>0</v>
      </c>
      <c r="G370" s="538">
        <v>0.5</v>
      </c>
      <c r="H370" s="538">
        <v>0.5</v>
      </c>
      <c r="I370" s="538">
        <v>0.5</v>
      </c>
      <c r="J370" s="538">
        <v>0.5</v>
      </c>
      <c r="K370" s="538">
        <v>0.5</v>
      </c>
      <c r="L370" s="538">
        <v>0.5</v>
      </c>
      <c r="M370" s="443"/>
      <c r="O370" s="407"/>
      <c r="P370" s="407"/>
      <c r="Q370" s="407"/>
      <c r="R370" s="407"/>
      <c r="S370" s="407"/>
      <c r="T370" s="407"/>
      <c r="U370" s="407"/>
      <c r="V370" s="407"/>
      <c r="W370" s="407"/>
      <c r="X370" s="407"/>
    </row>
    <row r="371" spans="1:24" s="407" customFormat="1" x14ac:dyDescent="0.2">
      <c r="A371" s="399"/>
      <c r="B371" s="211"/>
      <c r="C371" s="212">
        <v>637001</v>
      </c>
      <c r="D371" s="213" t="s">
        <v>89</v>
      </c>
      <c r="E371" s="222"/>
      <c r="F371" s="538">
        <v>0</v>
      </c>
      <c r="G371" s="538">
        <v>0.5</v>
      </c>
      <c r="H371" s="538">
        <v>0.5</v>
      </c>
      <c r="I371" s="538">
        <v>0.5</v>
      </c>
      <c r="J371" s="538">
        <v>0.5</v>
      </c>
      <c r="K371" s="538">
        <v>0.5</v>
      </c>
      <c r="L371" s="538">
        <v>0.5</v>
      </c>
      <c r="M371" s="443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</row>
    <row r="372" spans="1:24" s="308" customFormat="1" x14ac:dyDescent="0.2">
      <c r="A372" s="309"/>
      <c r="B372" s="211"/>
      <c r="C372" s="212">
        <v>637004</v>
      </c>
      <c r="D372" s="213" t="s">
        <v>432</v>
      </c>
      <c r="E372" s="222"/>
      <c r="F372" s="538">
        <v>1.2</v>
      </c>
      <c r="G372" s="538">
        <v>0.1</v>
      </c>
      <c r="H372" s="538">
        <v>0.1</v>
      </c>
      <c r="I372" s="538">
        <v>0.1</v>
      </c>
      <c r="J372" s="538">
        <v>0.1</v>
      </c>
      <c r="K372" s="538">
        <v>0.1</v>
      </c>
      <c r="L372" s="538">
        <v>0.1</v>
      </c>
      <c r="M372" s="432"/>
    </row>
    <row r="373" spans="1:24" s="407" customFormat="1" x14ac:dyDescent="0.2">
      <c r="A373" s="399"/>
      <c r="B373" s="211"/>
      <c r="C373" s="212">
        <v>637006</v>
      </c>
      <c r="D373" s="213" t="s">
        <v>615</v>
      </c>
      <c r="E373" s="222"/>
      <c r="F373" s="538">
        <v>0.1</v>
      </c>
      <c r="G373" s="538">
        <v>0.3</v>
      </c>
      <c r="H373" s="538">
        <v>0.3</v>
      </c>
      <c r="I373" s="538">
        <v>0.3</v>
      </c>
      <c r="J373" s="538">
        <v>0.3</v>
      </c>
      <c r="K373" s="538">
        <v>0.3</v>
      </c>
      <c r="L373" s="538">
        <v>0.3</v>
      </c>
      <c r="M373" s="432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</row>
    <row r="374" spans="1:24" s="308" customFormat="1" x14ac:dyDescent="0.2">
      <c r="A374" s="309"/>
      <c r="B374" s="211"/>
      <c r="C374" s="212">
        <v>637006</v>
      </c>
      <c r="D374" s="213" t="s">
        <v>1051</v>
      </c>
      <c r="E374" s="222"/>
      <c r="F374" s="538">
        <v>0</v>
      </c>
      <c r="G374" s="538">
        <v>0.9</v>
      </c>
      <c r="H374" s="538">
        <v>0.9</v>
      </c>
      <c r="I374" s="538">
        <v>0.9</v>
      </c>
      <c r="J374" s="538">
        <v>0.9</v>
      </c>
      <c r="K374" s="538">
        <v>0.9</v>
      </c>
      <c r="L374" s="538">
        <v>0.9</v>
      </c>
      <c r="M374" s="443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</row>
    <row r="375" spans="1:24" s="308" customFormat="1" x14ac:dyDescent="0.2">
      <c r="A375" s="309"/>
      <c r="B375" s="211"/>
      <c r="C375" s="212">
        <v>637014</v>
      </c>
      <c r="D375" s="213" t="s">
        <v>101</v>
      </c>
      <c r="E375" s="222"/>
      <c r="F375" s="538">
        <v>4.4000000000000004</v>
      </c>
      <c r="G375" s="538">
        <v>5.9</v>
      </c>
      <c r="H375" s="538">
        <v>0</v>
      </c>
      <c r="I375" s="538">
        <v>0</v>
      </c>
      <c r="J375" s="538">
        <v>0</v>
      </c>
      <c r="K375" s="538">
        <v>0</v>
      </c>
      <c r="L375" s="538">
        <v>0</v>
      </c>
      <c r="M375" s="432"/>
    </row>
    <row r="376" spans="1:24" s="407" customFormat="1" x14ac:dyDescent="0.2">
      <c r="A376" s="399"/>
      <c r="B376" s="211"/>
      <c r="C376" s="212">
        <v>637016</v>
      </c>
      <c r="D376" s="213" t="s">
        <v>103</v>
      </c>
      <c r="E376" s="222"/>
      <c r="F376" s="538">
        <v>1.4</v>
      </c>
      <c r="G376" s="538">
        <v>1.3</v>
      </c>
      <c r="H376" s="538">
        <v>1.3</v>
      </c>
      <c r="I376" s="538">
        <v>1.3</v>
      </c>
      <c r="J376" s="538">
        <v>1.3</v>
      </c>
      <c r="K376" s="538">
        <v>1.3</v>
      </c>
      <c r="L376" s="538">
        <v>1.3</v>
      </c>
      <c r="M376" s="432"/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</row>
    <row r="377" spans="1:24" x14ac:dyDescent="0.2">
      <c r="A377" s="207"/>
      <c r="B377" s="211"/>
      <c r="C377" s="212">
        <v>637035</v>
      </c>
      <c r="D377" s="213" t="s">
        <v>753</v>
      </c>
      <c r="E377" s="222"/>
      <c r="F377" s="538">
        <v>0</v>
      </c>
      <c r="G377" s="538">
        <v>0</v>
      </c>
      <c r="H377" s="538">
        <v>0</v>
      </c>
      <c r="I377" s="538">
        <v>0</v>
      </c>
      <c r="J377" s="538">
        <v>0</v>
      </c>
      <c r="K377" s="538">
        <v>0</v>
      </c>
      <c r="L377" s="538">
        <v>0</v>
      </c>
      <c r="M377" s="432"/>
    </row>
    <row r="378" spans="1:24" s="308" customFormat="1" x14ac:dyDescent="0.2">
      <c r="A378" s="309"/>
      <c r="B378" s="211"/>
      <c r="C378" s="212">
        <v>642006</v>
      </c>
      <c r="D378" s="213" t="s">
        <v>860</v>
      </c>
      <c r="E378" s="222"/>
      <c r="F378" s="538">
        <v>0.1</v>
      </c>
      <c r="G378" s="538">
        <v>0.2</v>
      </c>
      <c r="H378" s="538">
        <v>0.2</v>
      </c>
      <c r="I378" s="538">
        <v>0.2</v>
      </c>
      <c r="J378" s="538">
        <v>0.2</v>
      </c>
      <c r="K378" s="538">
        <v>0.2</v>
      </c>
      <c r="L378" s="538">
        <v>0.2</v>
      </c>
      <c r="M378" s="206"/>
    </row>
    <row r="379" spans="1:24" x14ac:dyDescent="0.2">
      <c r="A379" s="204"/>
      <c r="B379" s="211"/>
      <c r="C379" s="212">
        <v>642012</v>
      </c>
      <c r="D379" s="213" t="s">
        <v>110</v>
      </c>
      <c r="E379" s="222"/>
      <c r="F379" s="538">
        <v>0</v>
      </c>
      <c r="G379" s="538">
        <v>0</v>
      </c>
      <c r="H379" s="538">
        <v>0</v>
      </c>
      <c r="I379" s="538">
        <v>0</v>
      </c>
      <c r="J379" s="538">
        <v>0</v>
      </c>
      <c r="K379" s="538">
        <v>0</v>
      </c>
      <c r="L379" s="538">
        <v>0</v>
      </c>
      <c r="M379" s="432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</row>
    <row r="380" spans="1:24" x14ac:dyDescent="0.2">
      <c r="A380" s="204"/>
      <c r="B380" s="211"/>
      <c r="C380" s="212">
        <v>642014</v>
      </c>
      <c r="D380" s="213" t="s">
        <v>1301</v>
      </c>
      <c r="E380" s="538"/>
      <c r="F380" s="538">
        <v>0</v>
      </c>
      <c r="G380" s="538">
        <v>0</v>
      </c>
      <c r="H380" s="538">
        <v>3.5</v>
      </c>
      <c r="I380" s="538">
        <v>3.5</v>
      </c>
      <c r="J380" s="578">
        <v>5</v>
      </c>
      <c r="K380" s="538">
        <v>3.5</v>
      </c>
      <c r="L380" s="538">
        <v>3.5</v>
      </c>
      <c r="M380" s="443" t="s">
        <v>1338</v>
      </c>
      <c r="O380" s="407"/>
      <c r="P380" s="407"/>
      <c r="Q380" s="407"/>
      <c r="R380" s="407"/>
      <c r="S380" s="407"/>
      <c r="T380" s="407"/>
      <c r="U380" s="407"/>
      <c r="V380" s="407"/>
      <c r="W380" s="407"/>
      <c r="X380" s="407"/>
    </row>
    <row r="381" spans="1:24" x14ac:dyDescent="0.2">
      <c r="A381" s="207"/>
      <c r="B381" s="211"/>
      <c r="C381" s="212">
        <v>642015</v>
      </c>
      <c r="D381" s="213" t="s">
        <v>515</v>
      </c>
      <c r="E381" s="222"/>
      <c r="F381" s="538">
        <v>0</v>
      </c>
      <c r="G381" s="538">
        <v>1</v>
      </c>
      <c r="H381" s="538">
        <v>1</v>
      </c>
      <c r="I381" s="538">
        <v>1</v>
      </c>
      <c r="J381" s="538">
        <v>1</v>
      </c>
      <c r="K381" s="538">
        <v>1</v>
      </c>
      <c r="L381" s="538">
        <v>1</v>
      </c>
      <c r="M381" s="206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</row>
    <row r="382" spans="1:24" s="308" customFormat="1" x14ac:dyDescent="0.2">
      <c r="A382" s="307"/>
      <c r="B382" s="211"/>
      <c r="C382" s="212">
        <v>651004</v>
      </c>
      <c r="D382" s="213" t="s">
        <v>899</v>
      </c>
      <c r="E382" s="222"/>
      <c r="F382" s="537">
        <v>0</v>
      </c>
      <c r="G382" s="537">
        <v>0</v>
      </c>
      <c r="H382" s="537">
        <v>0</v>
      </c>
      <c r="I382" s="537">
        <v>0</v>
      </c>
      <c r="J382" s="537">
        <v>0</v>
      </c>
      <c r="K382" s="537">
        <v>0</v>
      </c>
      <c r="L382" s="537">
        <v>0</v>
      </c>
      <c r="M382" s="432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</row>
    <row r="383" spans="1:24" s="308" customFormat="1" x14ac:dyDescent="0.2">
      <c r="A383" s="309"/>
      <c r="B383" s="285"/>
      <c r="C383" s="286"/>
      <c r="D383" s="275" t="s">
        <v>143</v>
      </c>
      <c r="E383" s="288" t="s">
        <v>667</v>
      </c>
      <c r="F383" s="567">
        <f t="shared" ref="F383:G383" si="130">SUM(F384+ F389)</f>
        <v>34.799999999999997</v>
      </c>
      <c r="G383" s="567">
        <f t="shared" si="130"/>
        <v>30.4</v>
      </c>
      <c r="H383" s="567">
        <f t="shared" ref="H383:I383" si="131">SUM(H384+ H389)</f>
        <v>50.5</v>
      </c>
      <c r="I383" s="567">
        <f t="shared" si="131"/>
        <v>50.5</v>
      </c>
      <c r="J383" s="567">
        <f t="shared" ref="J383" si="132">SUM(J384+ J389)</f>
        <v>27.2</v>
      </c>
      <c r="K383" s="567">
        <f t="shared" ref="K383:L383" si="133">SUM(K384+ K389)</f>
        <v>0</v>
      </c>
      <c r="L383" s="567">
        <f t="shared" si="133"/>
        <v>0</v>
      </c>
      <c r="M383" s="432"/>
    </row>
    <row r="384" spans="1:24" x14ac:dyDescent="0.2">
      <c r="A384" s="207"/>
      <c r="B384" s="211"/>
      <c r="C384" s="219"/>
      <c r="D384" s="220" t="s">
        <v>144</v>
      </c>
      <c r="E384" s="251"/>
      <c r="F384" s="223">
        <f t="shared" ref="F384:G384" si="134">SUM(F385:F388)</f>
        <v>14.7</v>
      </c>
      <c r="G384" s="223">
        <f t="shared" si="134"/>
        <v>14.4</v>
      </c>
      <c r="H384" s="223">
        <f t="shared" ref="H384:I384" si="135">SUM(H385:H388)</f>
        <v>50.5</v>
      </c>
      <c r="I384" s="223">
        <f t="shared" si="135"/>
        <v>50.5</v>
      </c>
      <c r="J384" s="223">
        <f t="shared" ref="J384" si="136">SUM(J385:J388)</f>
        <v>23.7</v>
      </c>
      <c r="K384" s="223">
        <f t="shared" ref="K384:L384" si="137">SUM(K385:K388)</f>
        <v>0</v>
      </c>
      <c r="L384" s="223">
        <f t="shared" si="137"/>
        <v>0</v>
      </c>
      <c r="M384" s="432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</row>
    <row r="385" spans="1:24" s="308" customFormat="1" x14ac:dyDescent="0.2">
      <c r="A385" s="309"/>
      <c r="B385" s="211">
        <v>610</v>
      </c>
      <c r="C385" s="212"/>
      <c r="D385" s="213" t="s">
        <v>115</v>
      </c>
      <c r="E385" s="341"/>
      <c r="F385" s="538">
        <v>8.6999999999999993</v>
      </c>
      <c r="G385" s="538">
        <v>8.4</v>
      </c>
      <c r="H385" s="538">
        <v>19</v>
      </c>
      <c r="I385" s="538">
        <v>19</v>
      </c>
      <c r="J385" s="578">
        <v>6</v>
      </c>
      <c r="K385" s="538">
        <v>0</v>
      </c>
      <c r="L385" s="538">
        <v>0</v>
      </c>
      <c r="M385" s="443" t="s">
        <v>1338</v>
      </c>
    </row>
    <row r="386" spans="1:24" s="308" customFormat="1" x14ac:dyDescent="0.2">
      <c r="A386" s="309"/>
      <c r="B386" s="211">
        <v>620</v>
      </c>
      <c r="C386" s="212"/>
      <c r="D386" s="213" t="s">
        <v>116</v>
      </c>
      <c r="E386" s="341"/>
      <c r="F386" s="538">
        <v>2.9</v>
      </c>
      <c r="G386" s="538">
        <v>2.9</v>
      </c>
      <c r="H386" s="538">
        <v>6.5</v>
      </c>
      <c r="I386" s="538">
        <v>6.5</v>
      </c>
      <c r="J386" s="578">
        <v>2.7</v>
      </c>
      <c r="K386" s="538">
        <v>0</v>
      </c>
      <c r="L386" s="538">
        <v>0</v>
      </c>
      <c r="M386" s="443" t="s">
        <v>1338</v>
      </c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</row>
    <row r="387" spans="1:24" s="308" customFormat="1" x14ac:dyDescent="0.2">
      <c r="A387" s="309"/>
      <c r="B387" s="211">
        <v>630</v>
      </c>
      <c r="C387" s="212"/>
      <c r="D387" s="213" t="s">
        <v>117</v>
      </c>
      <c r="E387" s="250"/>
      <c r="F387" s="538">
        <v>2.5</v>
      </c>
      <c r="G387" s="538">
        <v>3</v>
      </c>
      <c r="H387" s="538">
        <v>25</v>
      </c>
      <c r="I387" s="538">
        <v>25</v>
      </c>
      <c r="J387" s="578">
        <v>15</v>
      </c>
      <c r="K387" s="538">
        <v>0</v>
      </c>
      <c r="L387" s="538">
        <v>0</v>
      </c>
      <c r="M387" s="443" t="s">
        <v>1338</v>
      </c>
    </row>
    <row r="388" spans="1:24" x14ac:dyDescent="0.2">
      <c r="A388" s="207"/>
      <c r="B388" s="211"/>
      <c r="C388" s="212">
        <v>637014</v>
      </c>
      <c r="D388" s="213" t="s">
        <v>101</v>
      </c>
      <c r="E388" s="250"/>
      <c r="F388" s="538">
        <v>0.6</v>
      </c>
      <c r="G388" s="538">
        <v>0.1</v>
      </c>
      <c r="H388" s="538">
        <v>0</v>
      </c>
      <c r="I388" s="538">
        <v>0</v>
      </c>
      <c r="J388" s="538">
        <v>0</v>
      </c>
      <c r="K388" s="538">
        <v>0</v>
      </c>
      <c r="L388" s="538">
        <v>0</v>
      </c>
      <c r="M388" s="432"/>
      <c r="O388" s="308"/>
      <c r="P388" s="308"/>
      <c r="Q388" s="308"/>
      <c r="R388" s="308"/>
      <c r="S388" s="308"/>
      <c r="T388" s="308"/>
      <c r="U388" s="308"/>
      <c r="V388" s="308"/>
      <c r="W388" s="308"/>
      <c r="X388" s="308"/>
    </row>
    <row r="389" spans="1:24" s="308" customFormat="1" x14ac:dyDescent="0.2">
      <c r="A389" s="309"/>
      <c r="B389" s="211"/>
      <c r="C389" s="212"/>
      <c r="D389" s="220" t="s">
        <v>1031</v>
      </c>
      <c r="E389" s="251"/>
      <c r="F389" s="223">
        <f t="shared" ref="F389:G389" si="138">SUM(F390:F392)</f>
        <v>20.100000000000001</v>
      </c>
      <c r="G389" s="223">
        <f t="shared" si="138"/>
        <v>16</v>
      </c>
      <c r="H389" s="223">
        <f t="shared" ref="H389:I389" si="139">SUM(H390:H392)</f>
        <v>0</v>
      </c>
      <c r="I389" s="223">
        <f t="shared" si="139"/>
        <v>0</v>
      </c>
      <c r="J389" s="223">
        <f t="shared" ref="J389" si="140">SUM(J390:J392)</f>
        <v>3.5</v>
      </c>
      <c r="K389" s="223">
        <f t="shared" ref="K389:L389" si="141">SUM(K390:K392)</f>
        <v>0</v>
      </c>
      <c r="L389" s="223">
        <f t="shared" si="141"/>
        <v>0</v>
      </c>
      <c r="M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</row>
    <row r="390" spans="1:24" s="308" customFormat="1" x14ac:dyDescent="0.2">
      <c r="A390" s="307"/>
      <c r="B390" s="211">
        <v>610</v>
      </c>
      <c r="C390" s="212"/>
      <c r="D390" s="213" t="s">
        <v>115</v>
      </c>
      <c r="E390" s="341"/>
      <c r="F390" s="538">
        <v>14.6</v>
      </c>
      <c r="G390" s="538">
        <v>10</v>
      </c>
      <c r="H390" s="538">
        <v>0</v>
      </c>
      <c r="I390" s="538">
        <v>0</v>
      </c>
      <c r="J390" s="578">
        <v>2.5</v>
      </c>
      <c r="K390" s="538">
        <v>0</v>
      </c>
      <c r="L390" s="538">
        <v>0</v>
      </c>
      <c r="M390" s="443" t="s">
        <v>1338</v>
      </c>
    </row>
    <row r="391" spans="1:24" s="308" customFormat="1" x14ac:dyDescent="0.2">
      <c r="A391" s="309"/>
      <c r="B391" s="211">
        <v>620</v>
      </c>
      <c r="C391" s="212"/>
      <c r="D391" s="213" t="s">
        <v>116</v>
      </c>
      <c r="E391" s="341"/>
      <c r="F391" s="538">
        <v>5.2</v>
      </c>
      <c r="G391" s="538">
        <v>4</v>
      </c>
      <c r="H391" s="538">
        <v>0</v>
      </c>
      <c r="I391" s="538">
        <v>0</v>
      </c>
      <c r="J391" s="578">
        <v>1</v>
      </c>
      <c r="K391" s="538">
        <v>0</v>
      </c>
      <c r="L391" s="538">
        <v>0</v>
      </c>
      <c r="M391" s="443" t="s">
        <v>1338</v>
      </c>
    </row>
    <row r="392" spans="1:24" x14ac:dyDescent="0.2">
      <c r="A392" s="207"/>
      <c r="B392" s="211">
        <v>630</v>
      </c>
      <c r="C392" s="212"/>
      <c r="D392" s="213" t="s">
        <v>117</v>
      </c>
      <c r="E392" s="341"/>
      <c r="F392" s="538">
        <v>0.3</v>
      </c>
      <c r="G392" s="538">
        <v>2</v>
      </c>
      <c r="H392" s="538">
        <v>0</v>
      </c>
      <c r="I392" s="538">
        <v>0</v>
      </c>
      <c r="J392" s="538">
        <v>0</v>
      </c>
      <c r="K392" s="538">
        <v>0</v>
      </c>
      <c r="L392" s="538">
        <v>0</v>
      </c>
      <c r="M392" s="432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</row>
    <row r="393" spans="1:24" s="308" customFormat="1" x14ac:dyDescent="0.2">
      <c r="A393" s="309"/>
      <c r="B393" s="285"/>
      <c r="C393" s="286"/>
      <c r="D393" s="275" t="s">
        <v>670</v>
      </c>
      <c r="E393" s="288" t="s">
        <v>668</v>
      </c>
      <c r="F393" s="277">
        <f>SUM(F394:F396)</f>
        <v>47.4</v>
      </c>
      <c r="G393" s="277">
        <f>SUM(G394:G396)</f>
        <v>49.5</v>
      </c>
      <c r="H393" s="277">
        <f t="shared" ref="H393:L393" si="142">SUM(H394:H397)</f>
        <v>59</v>
      </c>
      <c r="I393" s="277">
        <f t="shared" si="142"/>
        <v>59</v>
      </c>
      <c r="J393" s="277">
        <f t="shared" ref="J393" si="143">SUM(J394:J397)</f>
        <v>59.4</v>
      </c>
      <c r="K393" s="277">
        <f t="shared" si="142"/>
        <v>63</v>
      </c>
      <c r="L393" s="277">
        <f t="shared" si="142"/>
        <v>68</v>
      </c>
      <c r="M393" s="206"/>
    </row>
    <row r="394" spans="1:24" s="308" customFormat="1" x14ac:dyDescent="0.2">
      <c r="A394" s="307"/>
      <c r="B394" s="211">
        <v>610</v>
      </c>
      <c r="C394" s="212"/>
      <c r="D394" s="213" t="s">
        <v>115</v>
      </c>
      <c r="E394" s="222"/>
      <c r="F394" s="538">
        <v>32.799999999999997</v>
      </c>
      <c r="G394" s="538">
        <v>34.4</v>
      </c>
      <c r="H394" s="538">
        <v>41</v>
      </c>
      <c r="I394" s="538">
        <v>41</v>
      </c>
      <c r="J394" s="538">
        <v>41</v>
      </c>
      <c r="K394" s="538">
        <v>43</v>
      </c>
      <c r="L394" s="538">
        <v>46</v>
      </c>
      <c r="M394" s="443"/>
    </row>
    <row r="395" spans="1:24" x14ac:dyDescent="0.2">
      <c r="A395" s="207"/>
      <c r="B395" s="211">
        <v>620</v>
      </c>
      <c r="C395" s="212"/>
      <c r="D395" s="213" t="s">
        <v>116</v>
      </c>
      <c r="E395" s="222"/>
      <c r="F395" s="538">
        <v>11.1</v>
      </c>
      <c r="G395" s="538">
        <v>12.1</v>
      </c>
      <c r="H395" s="538">
        <v>14</v>
      </c>
      <c r="I395" s="538">
        <v>14</v>
      </c>
      <c r="J395" s="578">
        <v>13.4</v>
      </c>
      <c r="K395" s="538">
        <v>16</v>
      </c>
      <c r="L395" s="538">
        <v>18</v>
      </c>
      <c r="M395" s="443" t="s">
        <v>1338</v>
      </c>
      <c r="O395" s="308"/>
      <c r="P395" s="308"/>
      <c r="Q395" s="308"/>
      <c r="R395" s="308"/>
      <c r="S395" s="308"/>
      <c r="T395" s="308"/>
      <c r="U395" s="308"/>
      <c r="V395" s="308"/>
      <c r="W395" s="308"/>
      <c r="X395" s="308"/>
    </row>
    <row r="396" spans="1:24" s="308" customFormat="1" x14ac:dyDescent="0.2">
      <c r="A396" s="307"/>
      <c r="B396" s="211">
        <v>630</v>
      </c>
      <c r="C396" s="212"/>
      <c r="D396" s="213" t="s">
        <v>117</v>
      </c>
      <c r="E396" s="222"/>
      <c r="F396" s="538">
        <v>3.5</v>
      </c>
      <c r="G396" s="538">
        <v>3</v>
      </c>
      <c r="H396" s="538">
        <v>3</v>
      </c>
      <c r="I396" s="538">
        <v>3</v>
      </c>
      <c r="J396" s="538">
        <v>3</v>
      </c>
      <c r="K396" s="538">
        <v>3</v>
      </c>
      <c r="L396" s="538">
        <v>3</v>
      </c>
      <c r="M396" s="443"/>
    </row>
    <row r="397" spans="1:24" s="407" customFormat="1" x14ac:dyDescent="0.2">
      <c r="A397" s="406"/>
      <c r="B397" s="211"/>
      <c r="C397" s="212"/>
      <c r="D397" s="213" t="s">
        <v>1301</v>
      </c>
      <c r="E397" s="538"/>
      <c r="F397" s="537">
        <v>0</v>
      </c>
      <c r="G397" s="537">
        <v>0</v>
      </c>
      <c r="H397" s="537">
        <v>1</v>
      </c>
      <c r="I397" s="537">
        <v>1</v>
      </c>
      <c r="J397" s="577">
        <v>2</v>
      </c>
      <c r="K397" s="537">
        <v>1</v>
      </c>
      <c r="L397" s="537">
        <v>1</v>
      </c>
      <c r="M397" s="443" t="s">
        <v>1338</v>
      </c>
    </row>
    <row r="398" spans="1:24" s="308" customFormat="1" x14ac:dyDescent="0.2">
      <c r="A398" s="309"/>
      <c r="B398" s="285"/>
      <c r="C398" s="287"/>
      <c r="D398" s="275" t="s">
        <v>669</v>
      </c>
      <c r="E398" s="288" t="s">
        <v>675</v>
      </c>
      <c r="F398" s="276">
        <f t="shared" ref="F398:G398" si="144">SUM(F399:F401)</f>
        <v>51.400000000000006</v>
      </c>
      <c r="G398" s="276">
        <f t="shared" si="144"/>
        <v>21.599999999999998</v>
      </c>
      <c r="H398" s="276">
        <f t="shared" ref="H398:I398" si="145">SUM(H399:H401)</f>
        <v>74.400000000000006</v>
      </c>
      <c r="I398" s="276">
        <f t="shared" si="145"/>
        <v>74.400000000000006</v>
      </c>
      <c r="J398" s="276">
        <f t="shared" ref="J398" si="146">SUM(J399:J401)</f>
        <v>23.2</v>
      </c>
      <c r="K398" s="276">
        <f t="shared" ref="K398:L398" si="147">SUM(K399:K401)</f>
        <v>67.7</v>
      </c>
      <c r="L398" s="276">
        <f t="shared" si="147"/>
        <v>75.900000000000006</v>
      </c>
      <c r="M398" s="432"/>
    </row>
    <row r="399" spans="1:24" s="308" customFormat="1" x14ac:dyDescent="0.2">
      <c r="A399" s="309"/>
      <c r="B399" s="211">
        <v>610</v>
      </c>
      <c r="C399" s="212"/>
      <c r="D399" s="213" t="s">
        <v>115</v>
      </c>
      <c r="E399" s="221"/>
      <c r="F399" s="537">
        <v>0.3</v>
      </c>
      <c r="G399" s="537">
        <v>0.5</v>
      </c>
      <c r="H399" s="537">
        <v>0.5</v>
      </c>
      <c r="I399" s="537">
        <v>0.5</v>
      </c>
      <c r="J399" s="537">
        <v>0.5</v>
      </c>
      <c r="K399" s="537">
        <v>0.6</v>
      </c>
      <c r="L399" s="537">
        <v>0.6</v>
      </c>
      <c r="M399" s="432"/>
    </row>
    <row r="400" spans="1:24" s="308" customFormat="1" x14ac:dyDescent="0.2">
      <c r="A400" s="309"/>
      <c r="B400" s="211">
        <v>620</v>
      </c>
      <c r="C400" s="212"/>
      <c r="D400" s="213" t="s">
        <v>116</v>
      </c>
      <c r="E400" s="221"/>
      <c r="F400" s="537">
        <v>1.4</v>
      </c>
      <c r="G400" s="537">
        <v>1.7</v>
      </c>
      <c r="H400" s="537">
        <v>1.7</v>
      </c>
      <c r="I400" s="537">
        <v>1.7</v>
      </c>
      <c r="J400" s="577">
        <v>0.5</v>
      </c>
      <c r="K400" s="537">
        <v>1.7</v>
      </c>
      <c r="L400" s="537">
        <v>1.8</v>
      </c>
      <c r="M400" s="443" t="s">
        <v>1338</v>
      </c>
    </row>
    <row r="401" spans="1:24" s="308" customFormat="1" x14ac:dyDescent="0.2">
      <c r="A401" s="309"/>
      <c r="B401" s="211">
        <v>630</v>
      </c>
      <c r="C401" s="212"/>
      <c r="D401" s="220" t="s">
        <v>117</v>
      </c>
      <c r="E401" s="221"/>
      <c r="F401" s="223">
        <f t="shared" ref="F401:G401" si="148">SUM(F402:F412)</f>
        <v>49.7</v>
      </c>
      <c r="G401" s="223">
        <f t="shared" si="148"/>
        <v>19.399999999999999</v>
      </c>
      <c r="H401" s="223">
        <f t="shared" ref="H401:I401" si="149">SUM(H402:H412)</f>
        <v>72.2</v>
      </c>
      <c r="I401" s="223">
        <f t="shared" si="149"/>
        <v>72.2</v>
      </c>
      <c r="J401" s="223">
        <f t="shared" ref="J401" si="150">SUM(J402:J412)</f>
        <v>22.2</v>
      </c>
      <c r="K401" s="223">
        <f t="shared" ref="K401:L401" si="151">SUM(K402:K412)</f>
        <v>65.400000000000006</v>
      </c>
      <c r="L401" s="223">
        <f t="shared" si="151"/>
        <v>73.5</v>
      </c>
      <c r="M401" s="443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</row>
    <row r="402" spans="1:24" s="308" customFormat="1" x14ac:dyDescent="0.2">
      <c r="A402" s="309"/>
      <c r="B402" s="214"/>
      <c r="C402" s="212">
        <v>633004</v>
      </c>
      <c r="D402" s="213" t="s">
        <v>630</v>
      </c>
      <c r="E402" s="341"/>
      <c r="F402" s="538">
        <v>0</v>
      </c>
      <c r="G402" s="538">
        <v>0</v>
      </c>
      <c r="H402" s="538">
        <v>0</v>
      </c>
      <c r="I402" s="538">
        <v>0</v>
      </c>
      <c r="J402" s="538">
        <v>0</v>
      </c>
      <c r="K402" s="538">
        <v>0</v>
      </c>
      <c r="L402" s="538">
        <v>0</v>
      </c>
      <c r="M402" s="432"/>
    </row>
    <row r="403" spans="1:24" s="308" customFormat="1" x14ac:dyDescent="0.2">
      <c r="A403" s="309"/>
      <c r="B403" s="211"/>
      <c r="C403" s="212">
        <v>633006</v>
      </c>
      <c r="D403" s="213" t="s">
        <v>134</v>
      </c>
      <c r="E403" s="341"/>
      <c r="F403" s="538">
        <v>21</v>
      </c>
      <c r="G403" s="538">
        <v>15</v>
      </c>
      <c r="H403" s="538">
        <v>25</v>
      </c>
      <c r="I403" s="538">
        <v>25</v>
      </c>
      <c r="J403" s="578">
        <v>10</v>
      </c>
      <c r="K403" s="538">
        <v>25</v>
      </c>
      <c r="L403" s="538">
        <v>33</v>
      </c>
      <c r="M403" s="443" t="s">
        <v>1338</v>
      </c>
    </row>
    <row r="404" spans="1:24" s="308" customFormat="1" x14ac:dyDescent="0.2">
      <c r="A404" s="309"/>
      <c r="B404" s="211"/>
      <c r="C404" s="212">
        <v>634004</v>
      </c>
      <c r="D404" s="213" t="s">
        <v>80</v>
      </c>
      <c r="E404" s="341"/>
      <c r="F404" s="538">
        <v>0</v>
      </c>
      <c r="G404" s="538">
        <v>0.5</v>
      </c>
      <c r="H404" s="538">
        <v>0.5</v>
      </c>
      <c r="I404" s="538">
        <v>0.5</v>
      </c>
      <c r="J404" s="538">
        <v>0.5</v>
      </c>
      <c r="K404" s="538">
        <v>0.5</v>
      </c>
      <c r="L404" s="538">
        <v>0.5</v>
      </c>
      <c r="M404" s="443"/>
    </row>
    <row r="405" spans="1:24" s="308" customFormat="1" x14ac:dyDescent="0.2">
      <c r="A405" s="309"/>
      <c r="B405" s="211"/>
      <c r="C405" s="212">
        <v>635006</v>
      </c>
      <c r="D405" s="213" t="s">
        <v>150</v>
      </c>
      <c r="E405" s="250"/>
      <c r="F405" s="538">
        <v>1.8</v>
      </c>
      <c r="G405" s="538">
        <v>3</v>
      </c>
      <c r="H405" s="538">
        <v>30</v>
      </c>
      <c r="I405" s="538">
        <v>30</v>
      </c>
      <c r="J405" s="578">
        <v>5</v>
      </c>
      <c r="K405" s="538">
        <v>28.2</v>
      </c>
      <c r="L405" s="538">
        <v>28.3</v>
      </c>
      <c r="M405" s="443" t="s">
        <v>1338</v>
      </c>
    </row>
    <row r="406" spans="1:24" s="407" customFormat="1" x14ac:dyDescent="0.2">
      <c r="A406" s="399"/>
      <c r="B406" s="211"/>
      <c r="C406" s="212">
        <v>635003</v>
      </c>
      <c r="D406" s="213" t="s">
        <v>1252</v>
      </c>
      <c r="E406" s="250"/>
      <c r="F406" s="538">
        <v>22.3</v>
      </c>
      <c r="G406" s="538">
        <v>0</v>
      </c>
      <c r="H406" s="538">
        <v>0</v>
      </c>
      <c r="I406" s="538">
        <v>0</v>
      </c>
      <c r="J406" s="538">
        <v>0</v>
      </c>
      <c r="K406" s="538">
        <v>0</v>
      </c>
      <c r="L406" s="538">
        <v>0</v>
      </c>
      <c r="M406" s="443"/>
    </row>
    <row r="407" spans="1:24" s="308" customFormat="1" x14ac:dyDescent="0.2">
      <c r="A407" s="309"/>
      <c r="B407" s="211"/>
      <c r="C407" s="212">
        <v>636001</v>
      </c>
      <c r="D407" s="213" t="s">
        <v>731</v>
      </c>
      <c r="E407" s="341"/>
      <c r="F407" s="538">
        <v>0.1</v>
      </c>
      <c r="G407" s="538">
        <v>0.2</v>
      </c>
      <c r="H407" s="538">
        <v>5</v>
      </c>
      <c r="I407" s="538">
        <v>5</v>
      </c>
      <c r="J407" s="538">
        <v>5</v>
      </c>
      <c r="K407" s="538">
        <v>5</v>
      </c>
      <c r="L407" s="538">
        <v>5</v>
      </c>
      <c r="M407" s="443"/>
    </row>
    <row r="408" spans="1:24" x14ac:dyDescent="0.2">
      <c r="A408" s="207"/>
      <c r="B408" s="211"/>
      <c r="C408" s="212">
        <v>636002</v>
      </c>
      <c r="D408" s="213" t="s">
        <v>597</v>
      </c>
      <c r="E408" s="341"/>
      <c r="F408" s="538">
        <v>0</v>
      </c>
      <c r="G408" s="538">
        <v>0</v>
      </c>
      <c r="H408" s="538">
        <v>0</v>
      </c>
      <c r="I408" s="538">
        <v>0</v>
      </c>
      <c r="J408" s="538">
        <v>0</v>
      </c>
      <c r="K408" s="538">
        <v>0</v>
      </c>
      <c r="L408" s="538">
        <v>0</v>
      </c>
      <c r="M408" s="432"/>
      <c r="O408" s="308"/>
      <c r="P408" s="308"/>
      <c r="Q408" s="308"/>
      <c r="R408" s="308"/>
      <c r="S408" s="308"/>
      <c r="T408" s="308"/>
      <c r="U408" s="308"/>
      <c r="V408" s="308"/>
      <c r="W408" s="308"/>
      <c r="X408" s="308"/>
    </row>
    <row r="409" spans="1:24" s="308" customFormat="1" x14ac:dyDescent="0.2">
      <c r="A409" s="309"/>
      <c r="B409" s="211"/>
      <c r="C409" s="212">
        <v>637004</v>
      </c>
      <c r="D409" s="213" t="s">
        <v>588</v>
      </c>
      <c r="E409" s="341"/>
      <c r="F409" s="538">
        <v>0</v>
      </c>
      <c r="G409" s="538">
        <v>0</v>
      </c>
      <c r="H409" s="538">
        <v>5</v>
      </c>
      <c r="I409" s="538">
        <v>5</v>
      </c>
      <c r="J409" s="578">
        <v>0.5</v>
      </c>
      <c r="K409" s="538">
        <v>0</v>
      </c>
      <c r="L409" s="538">
        <v>0</v>
      </c>
      <c r="M409" s="443" t="s">
        <v>1338</v>
      </c>
      <c r="O409" s="407"/>
      <c r="P409" s="407"/>
      <c r="Q409" s="407"/>
      <c r="R409" s="407"/>
      <c r="S409" s="407"/>
      <c r="T409" s="407"/>
      <c r="U409" s="407"/>
      <c r="V409" s="407"/>
      <c r="W409" s="407"/>
      <c r="X409" s="407"/>
    </row>
    <row r="410" spans="1:24" s="308" customFormat="1" x14ac:dyDescent="0.2">
      <c r="A410" s="307"/>
      <c r="B410" s="211"/>
      <c r="C410" s="212">
        <v>637011</v>
      </c>
      <c r="D410" s="213" t="s">
        <v>433</v>
      </c>
      <c r="E410" s="341"/>
      <c r="F410" s="538">
        <v>0</v>
      </c>
      <c r="G410" s="538">
        <v>0</v>
      </c>
      <c r="H410" s="538">
        <v>6</v>
      </c>
      <c r="I410" s="538">
        <v>6</v>
      </c>
      <c r="J410" s="578">
        <v>0.5</v>
      </c>
      <c r="K410" s="538">
        <v>6</v>
      </c>
      <c r="L410" s="538">
        <v>6</v>
      </c>
      <c r="M410" s="443" t="s">
        <v>1338</v>
      </c>
    </row>
    <row r="411" spans="1:24" s="308" customFormat="1" x14ac:dyDescent="0.2">
      <c r="A411" s="309"/>
      <c r="B411" s="211"/>
      <c r="C411" s="212">
        <v>637027</v>
      </c>
      <c r="D411" s="213" t="s">
        <v>598</v>
      </c>
      <c r="E411" s="341"/>
      <c r="F411" s="538">
        <v>3.8</v>
      </c>
      <c r="G411" s="538">
        <v>0</v>
      </c>
      <c r="H411" s="538">
        <v>0</v>
      </c>
      <c r="I411" s="538">
        <v>0</v>
      </c>
      <c r="J411" s="538">
        <v>0</v>
      </c>
      <c r="K411" s="538">
        <v>0</v>
      </c>
      <c r="L411" s="538">
        <v>0</v>
      </c>
      <c r="M411" s="443"/>
    </row>
    <row r="412" spans="1:24" s="308" customFormat="1" x14ac:dyDescent="0.2">
      <c r="A412" s="309"/>
      <c r="B412" s="211"/>
      <c r="C412" s="212">
        <v>644001</v>
      </c>
      <c r="D412" s="213" t="s">
        <v>151</v>
      </c>
      <c r="E412" s="341"/>
      <c r="F412" s="538">
        <v>0.7</v>
      </c>
      <c r="G412" s="538">
        <v>0.7</v>
      </c>
      <c r="H412" s="538">
        <v>0.7</v>
      </c>
      <c r="I412" s="538">
        <v>0.7</v>
      </c>
      <c r="J412" s="538">
        <v>0.7</v>
      </c>
      <c r="K412" s="538">
        <v>0.7</v>
      </c>
      <c r="L412" s="538">
        <v>0.7</v>
      </c>
      <c r="M412" s="432"/>
    </row>
    <row r="413" spans="1:24" s="308" customFormat="1" x14ac:dyDescent="0.2">
      <c r="A413" s="309"/>
      <c r="B413" s="288"/>
      <c r="C413" s="286"/>
      <c r="D413" s="275" t="s">
        <v>706</v>
      </c>
      <c r="E413" s="288" t="s">
        <v>708</v>
      </c>
      <c r="F413" s="276">
        <f t="shared" ref="F413:G413" si="152">SUM(F414:F438)</f>
        <v>309.90000000000003</v>
      </c>
      <c r="G413" s="276">
        <f t="shared" si="152"/>
        <v>417.9</v>
      </c>
      <c r="H413" s="276">
        <f t="shared" ref="H413:I413" si="153">SUM(H414:H438)</f>
        <v>447.4</v>
      </c>
      <c r="I413" s="276">
        <f t="shared" si="153"/>
        <v>454.8</v>
      </c>
      <c r="J413" s="276">
        <f t="shared" ref="J413" si="154">SUM(J414:J438)</f>
        <v>467</v>
      </c>
      <c r="K413" s="276">
        <f t="shared" ref="K413:L413" si="155">SUM(K414:K438)</f>
        <v>432.4</v>
      </c>
      <c r="L413" s="276">
        <f t="shared" si="155"/>
        <v>482.4</v>
      </c>
      <c r="M413" s="350"/>
    </row>
    <row r="414" spans="1:24" s="308" customFormat="1" x14ac:dyDescent="0.2">
      <c r="A414" s="309"/>
      <c r="B414" s="211"/>
      <c r="C414" s="212">
        <v>610</v>
      </c>
      <c r="D414" s="213" t="s">
        <v>115</v>
      </c>
      <c r="E414" s="341"/>
      <c r="F414" s="538">
        <v>11.7</v>
      </c>
      <c r="G414" s="538">
        <v>14.6</v>
      </c>
      <c r="H414" s="538">
        <v>16.600000000000001</v>
      </c>
      <c r="I414" s="538">
        <v>22</v>
      </c>
      <c r="J414" s="578">
        <v>18.5</v>
      </c>
      <c r="K414" s="538">
        <v>16.600000000000001</v>
      </c>
      <c r="L414" s="538">
        <v>16.600000000000001</v>
      </c>
      <c r="M414" s="443" t="s">
        <v>1338</v>
      </c>
    </row>
    <row r="415" spans="1:24" s="407" customFormat="1" x14ac:dyDescent="0.2">
      <c r="A415" s="399"/>
      <c r="B415" s="211"/>
      <c r="C415" s="212">
        <v>620</v>
      </c>
      <c r="D415" s="213" t="s">
        <v>1220</v>
      </c>
      <c r="E415" s="341"/>
      <c r="F415" s="538">
        <v>6.1</v>
      </c>
      <c r="G415" s="538">
        <v>5.0999999999999996</v>
      </c>
      <c r="H415" s="538">
        <v>5.8</v>
      </c>
      <c r="I415" s="538">
        <v>7.8</v>
      </c>
      <c r="J415" s="578">
        <v>7</v>
      </c>
      <c r="K415" s="538">
        <v>5.8</v>
      </c>
      <c r="L415" s="538">
        <v>5.8</v>
      </c>
      <c r="M415" s="443" t="s">
        <v>1338</v>
      </c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</row>
    <row r="416" spans="1:24" s="308" customFormat="1" x14ac:dyDescent="0.2">
      <c r="A416" s="309"/>
      <c r="B416" s="211"/>
      <c r="C416" s="212">
        <v>631001</v>
      </c>
      <c r="D416" s="213" t="s">
        <v>733</v>
      </c>
      <c r="E416" s="341"/>
      <c r="F416" s="538">
        <v>0</v>
      </c>
      <c r="G416" s="538">
        <v>0</v>
      </c>
      <c r="H416" s="538">
        <v>0</v>
      </c>
      <c r="I416" s="538">
        <v>0</v>
      </c>
      <c r="J416" s="538">
        <v>0</v>
      </c>
      <c r="K416" s="538">
        <v>0</v>
      </c>
      <c r="L416" s="538">
        <v>0</v>
      </c>
      <c r="M416" s="443"/>
    </row>
    <row r="417" spans="1:24" s="308" customFormat="1" x14ac:dyDescent="0.2">
      <c r="A417" s="309"/>
      <c r="B417" s="211"/>
      <c r="C417" s="212">
        <v>6320035</v>
      </c>
      <c r="D417" s="213" t="s">
        <v>758</v>
      </c>
      <c r="E417" s="341"/>
      <c r="F417" s="538">
        <v>5.6</v>
      </c>
      <c r="G417" s="538">
        <v>6</v>
      </c>
      <c r="H417" s="538">
        <v>6</v>
      </c>
      <c r="I417" s="538">
        <v>6</v>
      </c>
      <c r="J417" s="538">
        <v>6</v>
      </c>
      <c r="K417" s="538">
        <v>6</v>
      </c>
      <c r="L417" s="538">
        <v>6</v>
      </c>
      <c r="M417" s="432"/>
    </row>
    <row r="418" spans="1:24" s="308" customFormat="1" x14ac:dyDescent="0.2">
      <c r="A418" s="309"/>
      <c r="B418" s="211"/>
      <c r="C418" s="212">
        <v>633004</v>
      </c>
      <c r="D418" s="213" t="s">
        <v>660</v>
      </c>
      <c r="E418" s="341"/>
      <c r="F418" s="538">
        <v>0</v>
      </c>
      <c r="G418" s="538">
        <v>0</v>
      </c>
      <c r="H418" s="538">
        <v>0</v>
      </c>
      <c r="I418" s="538">
        <v>0</v>
      </c>
      <c r="J418" s="538">
        <v>0</v>
      </c>
      <c r="K418" s="538">
        <v>0</v>
      </c>
      <c r="L418" s="538">
        <v>0</v>
      </c>
      <c r="M418" s="443"/>
    </row>
    <row r="419" spans="1:24" s="308" customFormat="1" x14ac:dyDescent="0.2">
      <c r="A419" s="309"/>
      <c r="B419" s="211"/>
      <c r="C419" s="212">
        <v>633006</v>
      </c>
      <c r="D419" s="213" t="s">
        <v>154</v>
      </c>
      <c r="E419" s="341"/>
      <c r="F419" s="538">
        <v>0.4</v>
      </c>
      <c r="G419" s="538">
        <v>0</v>
      </c>
      <c r="H419" s="538">
        <v>0</v>
      </c>
      <c r="I419" s="538">
        <v>0</v>
      </c>
      <c r="J419" s="538">
        <v>0</v>
      </c>
      <c r="K419" s="538">
        <v>0</v>
      </c>
      <c r="L419" s="538">
        <v>0</v>
      </c>
      <c r="M419" s="443"/>
    </row>
    <row r="420" spans="1:24" s="308" customFormat="1" x14ac:dyDescent="0.2">
      <c r="A420" s="309"/>
      <c r="B420" s="211"/>
      <c r="C420" s="212">
        <v>633006</v>
      </c>
      <c r="D420" s="213" t="s">
        <v>987</v>
      </c>
      <c r="E420" s="341"/>
      <c r="F420" s="538">
        <v>0</v>
      </c>
      <c r="G420" s="538">
        <v>0</v>
      </c>
      <c r="H420" s="538">
        <v>0</v>
      </c>
      <c r="I420" s="538">
        <v>0</v>
      </c>
      <c r="J420" s="538">
        <v>0</v>
      </c>
      <c r="K420" s="538">
        <v>0</v>
      </c>
      <c r="L420" s="538">
        <v>0</v>
      </c>
      <c r="M420" s="350"/>
    </row>
    <row r="421" spans="1:24" s="308" customFormat="1" x14ac:dyDescent="0.2">
      <c r="A421" s="309"/>
      <c r="B421" s="211"/>
      <c r="C421" s="212">
        <v>6330062</v>
      </c>
      <c r="D421" s="213" t="s">
        <v>545</v>
      </c>
      <c r="E421" s="341"/>
      <c r="F421" s="538">
        <v>0</v>
      </c>
      <c r="G421" s="538">
        <v>0</v>
      </c>
      <c r="H421" s="538">
        <v>0</v>
      </c>
      <c r="I421" s="538">
        <v>0</v>
      </c>
      <c r="J421" s="538">
        <v>0</v>
      </c>
      <c r="K421" s="538">
        <v>0</v>
      </c>
      <c r="L421" s="538">
        <v>0</v>
      </c>
      <c r="M421" s="432"/>
    </row>
    <row r="422" spans="1:24" s="308" customFormat="1" x14ac:dyDescent="0.2">
      <c r="A422" s="309"/>
      <c r="B422" s="211"/>
      <c r="C422" s="212">
        <v>6330063</v>
      </c>
      <c r="D422" s="213" t="s">
        <v>621</v>
      </c>
      <c r="E422" s="341"/>
      <c r="F422" s="538">
        <v>0</v>
      </c>
      <c r="G422" s="538">
        <v>0</v>
      </c>
      <c r="H422" s="538">
        <v>0</v>
      </c>
      <c r="I422" s="538">
        <v>0</v>
      </c>
      <c r="J422" s="538">
        <v>0</v>
      </c>
      <c r="K422" s="538">
        <v>0</v>
      </c>
      <c r="L422" s="538">
        <v>0</v>
      </c>
      <c r="M422" s="443"/>
    </row>
    <row r="423" spans="1:24" s="308" customFormat="1" x14ac:dyDescent="0.2">
      <c r="A423" s="309"/>
      <c r="B423" s="211"/>
      <c r="C423" s="212">
        <v>6330064</v>
      </c>
      <c r="D423" s="213" t="s">
        <v>134</v>
      </c>
      <c r="E423" s="341"/>
      <c r="F423" s="538">
        <v>0.1</v>
      </c>
      <c r="G423" s="538">
        <v>0</v>
      </c>
      <c r="H423" s="538">
        <v>1</v>
      </c>
      <c r="I423" s="538">
        <v>1</v>
      </c>
      <c r="J423" s="578">
        <v>2</v>
      </c>
      <c r="K423" s="538">
        <v>1</v>
      </c>
      <c r="L423" s="538">
        <v>1</v>
      </c>
      <c r="M423" s="443" t="s">
        <v>1338</v>
      </c>
      <c r="O423" s="407"/>
      <c r="P423" s="407"/>
      <c r="Q423" s="407"/>
      <c r="R423" s="407"/>
      <c r="S423" s="407"/>
      <c r="T423" s="407"/>
      <c r="U423" s="407"/>
      <c r="V423" s="407"/>
      <c r="W423" s="407"/>
      <c r="X423" s="407"/>
    </row>
    <row r="424" spans="1:24" s="308" customFormat="1" x14ac:dyDescent="0.2">
      <c r="A424" s="309"/>
      <c r="B424" s="211"/>
      <c r="C424" s="212">
        <v>636001</v>
      </c>
      <c r="D424" s="213" t="s">
        <v>865</v>
      </c>
      <c r="E424" s="341"/>
      <c r="F424" s="538">
        <v>1.3</v>
      </c>
      <c r="G424" s="538">
        <v>1.3</v>
      </c>
      <c r="H424" s="538">
        <v>1.3</v>
      </c>
      <c r="I424" s="538">
        <v>1.3</v>
      </c>
      <c r="J424" s="538">
        <v>1.3</v>
      </c>
      <c r="K424" s="538">
        <v>1.3</v>
      </c>
      <c r="L424" s="538">
        <v>1.3</v>
      </c>
      <c r="M424" s="432"/>
      <c r="O424" s="407"/>
      <c r="P424" s="407"/>
      <c r="Q424" s="407"/>
      <c r="R424" s="407"/>
      <c r="S424" s="407"/>
      <c r="T424" s="407"/>
      <c r="U424" s="407"/>
      <c r="V424" s="407"/>
      <c r="W424" s="407"/>
      <c r="X424" s="407"/>
    </row>
    <row r="425" spans="1:24" s="308" customFormat="1" x14ac:dyDescent="0.2">
      <c r="A425" s="309"/>
      <c r="B425" s="211"/>
      <c r="C425" s="212">
        <v>637001</v>
      </c>
      <c r="D425" s="213" t="s">
        <v>89</v>
      </c>
      <c r="E425" s="341"/>
      <c r="F425" s="538">
        <v>0</v>
      </c>
      <c r="G425" s="538">
        <v>0</v>
      </c>
      <c r="H425" s="538">
        <v>0</v>
      </c>
      <c r="I425" s="538">
        <v>0</v>
      </c>
      <c r="J425" s="538">
        <v>0</v>
      </c>
      <c r="K425" s="538">
        <v>0</v>
      </c>
      <c r="L425" s="538">
        <v>0</v>
      </c>
      <c r="M425" s="432"/>
      <c r="O425" s="407"/>
      <c r="P425" s="407"/>
      <c r="Q425" s="407"/>
      <c r="R425" s="407"/>
      <c r="S425" s="407"/>
      <c r="T425" s="407"/>
      <c r="U425" s="407"/>
      <c r="V425" s="407"/>
      <c r="W425" s="407"/>
      <c r="X425" s="407"/>
    </row>
    <row r="426" spans="1:24" s="308" customFormat="1" x14ac:dyDescent="0.2">
      <c r="A426" s="309"/>
      <c r="B426" s="211"/>
      <c r="C426" s="212">
        <v>637004</v>
      </c>
      <c r="D426" s="213" t="s">
        <v>581</v>
      </c>
      <c r="E426" s="250"/>
      <c r="F426" s="538">
        <v>231.4</v>
      </c>
      <c r="G426" s="538">
        <v>350</v>
      </c>
      <c r="H426" s="538">
        <v>370</v>
      </c>
      <c r="I426" s="538">
        <v>370</v>
      </c>
      <c r="J426" s="538">
        <v>370</v>
      </c>
      <c r="K426" s="538">
        <v>370</v>
      </c>
      <c r="L426" s="538">
        <v>420</v>
      </c>
      <c r="M426" s="443"/>
    </row>
    <row r="427" spans="1:24" s="308" customFormat="1" x14ac:dyDescent="0.2">
      <c r="A427" s="309"/>
      <c r="B427" s="211"/>
      <c r="C427" s="212" t="s">
        <v>582</v>
      </c>
      <c r="D427" s="213" t="s">
        <v>707</v>
      </c>
      <c r="E427" s="341"/>
      <c r="F427" s="538">
        <v>0</v>
      </c>
      <c r="G427" s="538">
        <v>0</v>
      </c>
      <c r="H427" s="538">
        <v>0</v>
      </c>
      <c r="I427" s="538">
        <v>0</v>
      </c>
      <c r="J427" s="538">
        <v>0</v>
      </c>
      <c r="K427" s="538">
        <v>0</v>
      </c>
      <c r="L427" s="538">
        <v>0</v>
      </c>
      <c r="M427" s="432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</row>
    <row r="428" spans="1:24" s="308" customFormat="1" x14ac:dyDescent="0.2">
      <c r="A428" s="309"/>
      <c r="B428" s="211"/>
      <c r="C428" s="212" t="s">
        <v>583</v>
      </c>
      <c r="D428" s="213" t="s">
        <v>529</v>
      </c>
      <c r="E428" s="341"/>
      <c r="F428" s="538">
        <v>7.7</v>
      </c>
      <c r="G428" s="538">
        <v>0</v>
      </c>
      <c r="H428" s="538">
        <v>20</v>
      </c>
      <c r="I428" s="538">
        <v>20</v>
      </c>
      <c r="J428" s="538">
        <v>20</v>
      </c>
      <c r="K428" s="538">
        <v>5</v>
      </c>
      <c r="L428" s="538">
        <v>5</v>
      </c>
      <c r="M428" s="432"/>
    </row>
    <row r="429" spans="1:24" s="407" customFormat="1" x14ac:dyDescent="0.2">
      <c r="A429" s="399"/>
      <c r="B429" s="211"/>
      <c r="C429" s="212">
        <v>637005</v>
      </c>
      <c r="D429" s="213" t="s">
        <v>263</v>
      </c>
      <c r="E429" s="341"/>
      <c r="F429" s="538">
        <v>0</v>
      </c>
      <c r="G429" s="538">
        <v>0</v>
      </c>
      <c r="H429" s="538">
        <v>0</v>
      </c>
      <c r="I429" s="538">
        <v>0</v>
      </c>
      <c r="J429" s="538">
        <v>0</v>
      </c>
      <c r="K429" s="538">
        <v>0</v>
      </c>
      <c r="L429" s="538">
        <v>0</v>
      </c>
      <c r="M429" s="432"/>
      <c r="O429" s="308"/>
      <c r="P429" s="308"/>
      <c r="Q429" s="308"/>
      <c r="R429" s="308"/>
      <c r="S429" s="308"/>
      <c r="T429" s="308"/>
      <c r="U429" s="308"/>
      <c r="V429" s="308"/>
      <c r="W429" s="308"/>
      <c r="X429" s="308"/>
    </row>
    <row r="430" spans="1:24" s="407" customFormat="1" x14ac:dyDescent="0.2">
      <c r="A430" s="399"/>
      <c r="B430" s="211"/>
      <c r="C430" s="212">
        <v>637005</v>
      </c>
      <c r="D430" s="213" t="s">
        <v>1076</v>
      </c>
      <c r="E430" s="342"/>
      <c r="F430" s="537">
        <v>0</v>
      </c>
      <c r="G430" s="537">
        <v>0</v>
      </c>
      <c r="H430" s="537">
        <v>5</v>
      </c>
      <c r="I430" s="537">
        <v>5</v>
      </c>
      <c r="J430" s="577">
        <v>0</v>
      </c>
      <c r="K430" s="537">
        <v>5</v>
      </c>
      <c r="L430" s="537">
        <v>5</v>
      </c>
      <c r="M430" s="443" t="s">
        <v>1338</v>
      </c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</row>
    <row r="431" spans="1:24" s="407" customFormat="1" x14ac:dyDescent="0.2">
      <c r="A431" s="399"/>
      <c r="B431" s="211"/>
      <c r="C431" s="212">
        <v>637006</v>
      </c>
      <c r="D431" s="213" t="s">
        <v>1051</v>
      </c>
      <c r="E431" s="342"/>
      <c r="F431" s="537">
        <v>0</v>
      </c>
      <c r="G431" s="537">
        <v>0</v>
      </c>
      <c r="H431" s="537">
        <v>0.5</v>
      </c>
      <c r="I431" s="537">
        <v>0.5</v>
      </c>
      <c r="J431" s="537">
        <v>0.5</v>
      </c>
      <c r="K431" s="537">
        <v>0.5</v>
      </c>
      <c r="L431" s="537">
        <v>0.5</v>
      </c>
      <c r="M431" s="443"/>
      <c r="O431" s="308"/>
      <c r="P431" s="308"/>
      <c r="Q431" s="308"/>
      <c r="R431" s="308"/>
      <c r="S431" s="308"/>
      <c r="T431" s="308"/>
      <c r="U431" s="308"/>
      <c r="V431" s="308"/>
      <c r="W431" s="308"/>
      <c r="X431" s="308"/>
    </row>
    <row r="432" spans="1:24" s="308" customFormat="1" x14ac:dyDescent="0.2">
      <c r="A432" s="309"/>
      <c r="B432" s="211"/>
      <c r="C432" s="212">
        <v>637012</v>
      </c>
      <c r="D432" s="213" t="s">
        <v>1035</v>
      </c>
      <c r="E432" s="342"/>
      <c r="F432" s="537">
        <v>40.1</v>
      </c>
      <c r="G432" s="537">
        <v>35</v>
      </c>
      <c r="H432" s="537">
        <v>20</v>
      </c>
      <c r="I432" s="537">
        <v>20</v>
      </c>
      <c r="J432" s="577">
        <v>40</v>
      </c>
      <c r="K432" s="537">
        <v>20</v>
      </c>
      <c r="L432" s="537">
        <v>20</v>
      </c>
      <c r="M432" s="443" t="s">
        <v>1338</v>
      </c>
    </row>
    <row r="433" spans="1:24" x14ac:dyDescent="0.2">
      <c r="A433" s="207"/>
      <c r="B433" s="211"/>
      <c r="C433" s="212">
        <v>6370129</v>
      </c>
      <c r="D433" s="213" t="s">
        <v>751</v>
      </c>
      <c r="E433" s="342"/>
      <c r="F433" s="537">
        <v>0</v>
      </c>
      <c r="G433" s="537">
        <v>0</v>
      </c>
      <c r="H433" s="537">
        <v>0</v>
      </c>
      <c r="I433" s="537">
        <v>0</v>
      </c>
      <c r="J433" s="537">
        <v>0</v>
      </c>
      <c r="K433" s="537">
        <v>0</v>
      </c>
      <c r="L433" s="537">
        <v>0</v>
      </c>
      <c r="M433" s="432"/>
      <c r="O433" s="308"/>
      <c r="P433" s="308"/>
      <c r="Q433" s="308"/>
      <c r="R433" s="308"/>
      <c r="S433" s="308"/>
      <c r="T433" s="308"/>
      <c r="U433" s="308"/>
      <c r="V433" s="308"/>
      <c r="W433" s="308"/>
      <c r="X433" s="308"/>
    </row>
    <row r="434" spans="1:24" s="308" customFormat="1" x14ac:dyDescent="0.2">
      <c r="A434" s="309"/>
      <c r="B434" s="211"/>
      <c r="C434" s="212">
        <v>637014</v>
      </c>
      <c r="D434" s="213" t="s">
        <v>551</v>
      </c>
      <c r="E434" s="342"/>
      <c r="F434" s="537">
        <v>0.6</v>
      </c>
      <c r="G434" s="537">
        <v>0.7</v>
      </c>
      <c r="H434" s="537">
        <v>0</v>
      </c>
      <c r="I434" s="537">
        <v>0</v>
      </c>
      <c r="J434" s="537">
        <v>0</v>
      </c>
      <c r="K434" s="537">
        <v>0</v>
      </c>
      <c r="L434" s="537">
        <v>0</v>
      </c>
      <c r="M434" s="206"/>
      <c r="O434" s="407"/>
      <c r="P434" s="407"/>
      <c r="Q434" s="407"/>
      <c r="R434" s="407"/>
      <c r="S434" s="407"/>
      <c r="T434" s="407"/>
      <c r="U434" s="407"/>
      <c r="V434" s="407"/>
      <c r="W434" s="407"/>
      <c r="X434" s="407"/>
    </row>
    <row r="435" spans="1:24" s="308" customFormat="1" x14ac:dyDescent="0.2">
      <c r="A435" s="307"/>
      <c r="B435" s="211"/>
      <c r="C435" s="212">
        <v>637016</v>
      </c>
      <c r="D435" s="213" t="s">
        <v>103</v>
      </c>
      <c r="E435" s="342"/>
      <c r="F435" s="537">
        <v>0.2</v>
      </c>
      <c r="G435" s="537">
        <v>0.2</v>
      </c>
      <c r="H435" s="537">
        <v>0.2</v>
      </c>
      <c r="I435" s="537">
        <v>0.2</v>
      </c>
      <c r="J435" s="537">
        <v>0.2</v>
      </c>
      <c r="K435" s="537">
        <v>0.2</v>
      </c>
      <c r="L435" s="537">
        <v>0.2</v>
      </c>
      <c r="M435" s="350"/>
    </row>
    <row r="436" spans="1:24" s="407" customFormat="1" x14ac:dyDescent="0.2">
      <c r="A436" s="406"/>
      <c r="B436" s="211"/>
      <c r="C436" s="212">
        <v>637027</v>
      </c>
      <c r="D436" s="213" t="s">
        <v>1219</v>
      </c>
      <c r="E436" s="342"/>
      <c r="F436" s="537">
        <v>4.7</v>
      </c>
      <c r="G436" s="537">
        <v>5</v>
      </c>
      <c r="H436" s="537">
        <v>0</v>
      </c>
      <c r="I436" s="537">
        <v>0</v>
      </c>
      <c r="J436" s="537">
        <v>0</v>
      </c>
      <c r="K436" s="537">
        <v>0</v>
      </c>
      <c r="L436" s="537">
        <v>0</v>
      </c>
      <c r="M436" s="350"/>
    </row>
    <row r="437" spans="1:24" s="308" customFormat="1" x14ac:dyDescent="0.2">
      <c r="A437" s="309"/>
      <c r="B437" s="211"/>
      <c r="C437" s="212">
        <v>642015</v>
      </c>
      <c r="D437" s="213" t="s">
        <v>111</v>
      </c>
      <c r="E437" s="342"/>
      <c r="F437" s="537">
        <v>0</v>
      </c>
      <c r="G437" s="537">
        <v>0</v>
      </c>
      <c r="H437" s="537">
        <v>1</v>
      </c>
      <c r="I437" s="537">
        <v>1</v>
      </c>
      <c r="J437" s="577">
        <v>1.5</v>
      </c>
      <c r="K437" s="537">
        <v>1</v>
      </c>
      <c r="L437" s="537">
        <v>1</v>
      </c>
      <c r="M437" s="443" t="s">
        <v>1338</v>
      </c>
    </row>
    <row r="438" spans="1:24" s="308" customFormat="1" x14ac:dyDescent="0.2">
      <c r="A438" s="309"/>
      <c r="B438" s="211"/>
      <c r="C438" s="212">
        <v>6510049</v>
      </c>
      <c r="D438" s="213" t="s">
        <v>864</v>
      </c>
      <c r="E438" s="342"/>
      <c r="F438" s="537">
        <v>0</v>
      </c>
      <c r="G438" s="537">
        <v>0</v>
      </c>
      <c r="H438" s="537">
        <v>0</v>
      </c>
      <c r="I438" s="537">
        <v>0</v>
      </c>
      <c r="J438" s="537">
        <v>0</v>
      </c>
      <c r="K438" s="537">
        <v>0</v>
      </c>
      <c r="L438" s="537">
        <v>0</v>
      </c>
      <c r="M438" s="443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</row>
    <row r="439" spans="1:24" s="308" customFormat="1" x14ac:dyDescent="0.2">
      <c r="A439" s="309"/>
      <c r="B439" s="285"/>
      <c r="C439" s="286"/>
      <c r="D439" s="275" t="s">
        <v>709</v>
      </c>
      <c r="E439" s="288" t="s">
        <v>950</v>
      </c>
      <c r="F439" s="276">
        <f t="shared" ref="F439:G439" si="156">SUM(F440:F449)</f>
        <v>40.4</v>
      </c>
      <c r="G439" s="276">
        <f t="shared" si="156"/>
        <v>40</v>
      </c>
      <c r="H439" s="276">
        <f t="shared" ref="H439:I439" si="157">SUM(H440:H449)</f>
        <v>43</v>
      </c>
      <c r="I439" s="276">
        <f t="shared" si="157"/>
        <v>43</v>
      </c>
      <c r="J439" s="276">
        <f t="shared" ref="J439" si="158">SUM(J440:J449)</f>
        <v>53</v>
      </c>
      <c r="K439" s="276">
        <f t="shared" ref="K439:L439" si="159">SUM(K440:K449)</f>
        <v>43</v>
      </c>
      <c r="L439" s="276">
        <f t="shared" si="159"/>
        <v>43</v>
      </c>
    </row>
    <row r="440" spans="1:24" s="308" customFormat="1" x14ac:dyDescent="0.2">
      <c r="A440" s="309"/>
      <c r="B440" s="211"/>
      <c r="C440" s="212">
        <v>632001</v>
      </c>
      <c r="D440" s="213" t="s">
        <v>759</v>
      </c>
      <c r="E440" s="341"/>
      <c r="F440" s="538">
        <v>2.1</v>
      </c>
      <c r="G440" s="538">
        <v>4</v>
      </c>
      <c r="H440" s="538">
        <v>2</v>
      </c>
      <c r="I440" s="538">
        <v>2</v>
      </c>
      <c r="J440" s="538">
        <v>2</v>
      </c>
      <c r="K440" s="538">
        <v>2</v>
      </c>
      <c r="L440" s="538">
        <v>2</v>
      </c>
      <c r="M440" s="432"/>
    </row>
    <row r="441" spans="1:24" s="407" customFormat="1" x14ac:dyDescent="0.2">
      <c r="A441" s="399"/>
      <c r="B441" s="211"/>
      <c r="C441" s="212">
        <v>632002</v>
      </c>
      <c r="D441" s="213" t="s">
        <v>760</v>
      </c>
      <c r="E441" s="341"/>
      <c r="F441" s="538">
        <v>36.6</v>
      </c>
      <c r="G441" s="538">
        <v>35</v>
      </c>
      <c r="H441" s="538">
        <v>40</v>
      </c>
      <c r="I441" s="538">
        <v>40</v>
      </c>
      <c r="J441" s="578">
        <v>50</v>
      </c>
      <c r="K441" s="538">
        <v>40</v>
      </c>
      <c r="L441" s="538">
        <v>40</v>
      </c>
      <c r="M441" s="443" t="s">
        <v>1338</v>
      </c>
    </row>
    <row r="442" spans="1:24" s="308" customFormat="1" x14ac:dyDescent="0.2">
      <c r="A442" s="309"/>
      <c r="B442" s="211"/>
      <c r="C442" s="212">
        <v>633004</v>
      </c>
      <c r="D442" s="213" t="s">
        <v>585</v>
      </c>
      <c r="E442" s="341"/>
      <c r="F442" s="538">
        <v>1.3</v>
      </c>
      <c r="G442" s="538">
        <v>0</v>
      </c>
      <c r="H442" s="538">
        <v>0</v>
      </c>
      <c r="I442" s="538">
        <v>0</v>
      </c>
      <c r="J442" s="538">
        <v>0</v>
      </c>
      <c r="K442" s="538">
        <v>0</v>
      </c>
      <c r="L442" s="538">
        <v>0</v>
      </c>
      <c r="M442" s="432"/>
    </row>
    <row r="443" spans="1:24" s="308" customFormat="1" x14ac:dyDescent="0.2">
      <c r="A443" s="309"/>
      <c r="B443" s="211"/>
      <c r="C443" s="212">
        <v>633006</v>
      </c>
      <c r="D443" s="213" t="s">
        <v>134</v>
      </c>
      <c r="E443" s="341"/>
      <c r="F443" s="538">
        <v>0</v>
      </c>
      <c r="G443" s="538">
        <v>1</v>
      </c>
      <c r="H443" s="538">
        <v>1</v>
      </c>
      <c r="I443" s="538">
        <v>1</v>
      </c>
      <c r="J443" s="538">
        <v>1</v>
      </c>
      <c r="K443" s="538">
        <v>1</v>
      </c>
      <c r="L443" s="538">
        <v>1</v>
      </c>
      <c r="M443" s="443"/>
    </row>
    <row r="444" spans="1:24" x14ac:dyDescent="0.2">
      <c r="A444" s="207"/>
      <c r="B444" s="211"/>
      <c r="C444" s="212">
        <v>634001</v>
      </c>
      <c r="D444" s="213" t="s">
        <v>530</v>
      </c>
      <c r="E444" s="341"/>
      <c r="F444" s="538">
        <v>0</v>
      </c>
      <c r="G444" s="538">
        <v>0</v>
      </c>
      <c r="H444" s="538">
        <v>0</v>
      </c>
      <c r="I444" s="538">
        <v>0</v>
      </c>
      <c r="J444" s="538">
        <v>0</v>
      </c>
      <c r="K444" s="538">
        <v>0</v>
      </c>
      <c r="L444" s="538">
        <v>0</v>
      </c>
      <c r="M444" s="432"/>
    </row>
    <row r="445" spans="1:24" s="308" customFormat="1" x14ac:dyDescent="0.2">
      <c r="A445" s="309"/>
      <c r="B445" s="211"/>
      <c r="C445" s="212">
        <v>63500614</v>
      </c>
      <c r="D445" s="213" t="s">
        <v>157</v>
      </c>
      <c r="E445" s="341"/>
      <c r="F445" s="538">
        <v>0</v>
      </c>
      <c r="G445" s="538">
        <v>0</v>
      </c>
      <c r="H445" s="538">
        <v>0</v>
      </c>
      <c r="I445" s="538">
        <v>0</v>
      </c>
      <c r="J445" s="538">
        <v>0</v>
      </c>
      <c r="K445" s="538">
        <v>0</v>
      </c>
      <c r="L445" s="538">
        <v>0</v>
      </c>
      <c r="M445" s="206"/>
    </row>
    <row r="446" spans="1:24" s="308" customFormat="1" x14ac:dyDescent="0.2">
      <c r="A446" s="307"/>
      <c r="B446" s="211"/>
      <c r="C446" s="212">
        <v>637004</v>
      </c>
      <c r="D446" s="213" t="s">
        <v>584</v>
      </c>
      <c r="E446" s="341"/>
      <c r="F446" s="538">
        <v>0.4</v>
      </c>
      <c r="G446" s="538">
        <v>0</v>
      </c>
      <c r="H446" s="538">
        <v>0</v>
      </c>
      <c r="I446" s="538">
        <v>0</v>
      </c>
      <c r="J446" s="538">
        <v>0</v>
      </c>
      <c r="K446" s="538">
        <v>0</v>
      </c>
      <c r="L446" s="538">
        <v>0</v>
      </c>
      <c r="M446" s="432"/>
    </row>
    <row r="447" spans="1:24" s="407" customFormat="1" x14ac:dyDescent="0.2">
      <c r="A447" s="406"/>
      <c r="B447" s="211"/>
      <c r="C447" s="212">
        <v>637011</v>
      </c>
      <c r="D447" s="213" t="s">
        <v>413</v>
      </c>
      <c r="E447" s="341"/>
      <c r="F447" s="538">
        <v>0</v>
      </c>
      <c r="G447" s="538">
        <v>0</v>
      </c>
      <c r="H447" s="538">
        <v>0</v>
      </c>
      <c r="I447" s="538">
        <v>0</v>
      </c>
      <c r="J447" s="538">
        <v>0</v>
      </c>
      <c r="K447" s="538">
        <v>0</v>
      </c>
      <c r="L447" s="538">
        <v>0</v>
      </c>
      <c r="M447" s="432"/>
    </row>
    <row r="448" spans="1:24" s="308" customFormat="1" x14ac:dyDescent="0.2">
      <c r="A448" s="309"/>
      <c r="B448" s="211"/>
      <c r="C448" s="212">
        <v>6370114</v>
      </c>
      <c r="D448" s="213" t="s">
        <v>1001</v>
      </c>
      <c r="E448" s="342"/>
      <c r="F448" s="537">
        <v>0</v>
      </c>
      <c r="G448" s="537">
        <v>0</v>
      </c>
      <c r="H448" s="537">
        <v>0</v>
      </c>
      <c r="I448" s="537">
        <v>0</v>
      </c>
      <c r="J448" s="537">
        <v>0</v>
      </c>
      <c r="K448" s="537">
        <v>0</v>
      </c>
      <c r="L448" s="537">
        <v>0</v>
      </c>
      <c r="M448" s="432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</row>
    <row r="449" spans="1:24" s="308" customFormat="1" x14ac:dyDescent="0.2">
      <c r="A449" s="309" t="s">
        <v>442</v>
      </c>
      <c r="B449" s="211"/>
      <c r="C449" s="212">
        <v>637027</v>
      </c>
      <c r="D449" s="213" t="s">
        <v>645</v>
      </c>
      <c r="E449" s="342"/>
      <c r="F449" s="537">
        <v>0</v>
      </c>
      <c r="G449" s="537">
        <v>0</v>
      </c>
      <c r="H449" s="537">
        <v>0</v>
      </c>
      <c r="I449" s="537">
        <v>0</v>
      </c>
      <c r="J449" s="537">
        <v>0</v>
      </c>
      <c r="K449" s="537">
        <v>0</v>
      </c>
      <c r="L449" s="537">
        <v>0</v>
      </c>
      <c r="M449" s="432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</row>
    <row r="450" spans="1:24" x14ac:dyDescent="0.2">
      <c r="A450" s="207"/>
      <c r="B450" s="285"/>
      <c r="C450" s="286"/>
      <c r="D450" s="275" t="s">
        <v>159</v>
      </c>
      <c r="E450" s="285" t="s">
        <v>678</v>
      </c>
      <c r="F450" s="276">
        <f t="shared" ref="F450" si="160">SUM(F451:F457)</f>
        <v>0.2</v>
      </c>
      <c r="G450" s="276">
        <f t="shared" ref="G450" si="161">SUM(G451:G455)</f>
        <v>0</v>
      </c>
      <c r="H450" s="276">
        <f t="shared" ref="H450:I450" si="162">SUM(H451:H455)</f>
        <v>0</v>
      </c>
      <c r="I450" s="276">
        <f t="shared" si="162"/>
        <v>0</v>
      </c>
      <c r="J450" s="276">
        <f t="shared" ref="J450" si="163">SUM(J451:J455)</f>
        <v>0</v>
      </c>
      <c r="K450" s="276">
        <f t="shared" ref="K450:L450" si="164">SUM(K451:K455)</f>
        <v>0</v>
      </c>
      <c r="L450" s="276">
        <f t="shared" si="164"/>
        <v>0</v>
      </c>
      <c r="M450" s="432"/>
    </row>
    <row r="451" spans="1:24" s="308" customFormat="1" x14ac:dyDescent="0.2">
      <c r="A451" s="309"/>
      <c r="B451" s="214"/>
      <c r="C451" s="212">
        <v>632001</v>
      </c>
      <c r="D451" s="213" t="s">
        <v>761</v>
      </c>
      <c r="E451" s="342"/>
      <c r="F451" s="537">
        <v>0</v>
      </c>
      <c r="G451" s="537">
        <v>0</v>
      </c>
      <c r="H451" s="537">
        <v>0</v>
      </c>
      <c r="I451" s="537">
        <v>0</v>
      </c>
      <c r="J451" s="537">
        <v>0</v>
      </c>
      <c r="K451" s="537">
        <v>0</v>
      </c>
      <c r="L451" s="537">
        <v>0</v>
      </c>
      <c r="M451" s="206"/>
    </row>
    <row r="452" spans="1:24" s="308" customFormat="1" x14ac:dyDescent="0.2">
      <c r="A452" s="307"/>
      <c r="B452" s="211"/>
      <c r="C452" s="212">
        <v>633006</v>
      </c>
      <c r="D452" s="213" t="s">
        <v>762</v>
      </c>
      <c r="E452" s="341"/>
      <c r="F452" s="538">
        <v>0</v>
      </c>
      <c r="G452" s="538">
        <v>0</v>
      </c>
      <c r="H452" s="538">
        <v>0</v>
      </c>
      <c r="I452" s="538">
        <v>0</v>
      </c>
      <c r="J452" s="538">
        <v>0</v>
      </c>
      <c r="K452" s="538">
        <v>0</v>
      </c>
      <c r="L452" s="538">
        <v>0</v>
      </c>
      <c r="M452" s="432"/>
    </row>
    <row r="453" spans="1:24" s="407" customFormat="1" x14ac:dyDescent="0.2">
      <c r="A453" s="406"/>
      <c r="B453" s="211"/>
      <c r="C453" s="212">
        <v>63500610</v>
      </c>
      <c r="D453" s="213" t="s">
        <v>337</v>
      </c>
      <c r="E453" s="341"/>
      <c r="F453" s="538">
        <v>0</v>
      </c>
      <c r="G453" s="538">
        <v>0</v>
      </c>
      <c r="H453" s="538">
        <v>0</v>
      </c>
      <c r="I453" s="538">
        <v>0</v>
      </c>
      <c r="J453" s="538">
        <v>0</v>
      </c>
      <c r="K453" s="538">
        <v>0</v>
      </c>
      <c r="L453" s="538">
        <v>0</v>
      </c>
      <c r="M453" s="432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</row>
    <row r="454" spans="1:24" x14ac:dyDescent="0.2">
      <c r="A454" s="207"/>
      <c r="B454" s="211"/>
      <c r="C454" s="212">
        <v>637011</v>
      </c>
      <c r="D454" s="213" t="s">
        <v>1002</v>
      </c>
      <c r="E454" s="341"/>
      <c r="F454" s="538">
        <v>0</v>
      </c>
      <c r="G454" s="538">
        <v>0</v>
      </c>
      <c r="H454" s="538">
        <v>0</v>
      </c>
      <c r="I454" s="538">
        <v>0</v>
      </c>
      <c r="J454" s="538">
        <v>0</v>
      </c>
      <c r="K454" s="538">
        <v>0</v>
      </c>
      <c r="L454" s="538">
        <v>0</v>
      </c>
      <c r="M454" s="432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</row>
    <row r="455" spans="1:24" x14ac:dyDescent="0.2">
      <c r="A455" s="207"/>
      <c r="B455" s="211"/>
      <c r="C455" s="212">
        <v>637015</v>
      </c>
      <c r="D455" s="213" t="s">
        <v>418</v>
      </c>
      <c r="E455" s="341"/>
      <c r="F455" s="538">
        <v>0</v>
      </c>
      <c r="G455" s="538">
        <v>0</v>
      </c>
      <c r="H455" s="538">
        <v>0</v>
      </c>
      <c r="I455" s="538">
        <v>0</v>
      </c>
      <c r="J455" s="538">
        <v>0</v>
      </c>
      <c r="K455" s="538">
        <v>0</v>
      </c>
      <c r="L455" s="538">
        <v>0</v>
      </c>
      <c r="M455" s="432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</row>
    <row r="456" spans="1:24" x14ac:dyDescent="0.2">
      <c r="A456" s="207"/>
      <c r="B456" s="211"/>
      <c r="C456" s="212">
        <v>637027</v>
      </c>
      <c r="D456" s="213" t="s">
        <v>171</v>
      </c>
      <c r="E456" s="341"/>
      <c r="F456" s="537">
        <v>0.2</v>
      </c>
      <c r="G456" s="537">
        <v>0</v>
      </c>
      <c r="H456" s="537">
        <v>0</v>
      </c>
      <c r="I456" s="537">
        <v>0</v>
      </c>
      <c r="J456" s="537">
        <v>0</v>
      </c>
      <c r="K456" s="537">
        <v>0</v>
      </c>
      <c r="L456" s="537">
        <v>0</v>
      </c>
      <c r="M456" s="432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</row>
    <row r="457" spans="1:24" s="308" customFormat="1" x14ac:dyDescent="0.2">
      <c r="A457" s="309"/>
      <c r="B457" s="211"/>
      <c r="C457" s="212">
        <v>620</v>
      </c>
      <c r="D457" s="213" t="s">
        <v>1003</v>
      </c>
      <c r="E457" s="341"/>
      <c r="F457" s="537">
        <v>0</v>
      </c>
      <c r="G457" s="537">
        <v>0</v>
      </c>
      <c r="H457" s="537">
        <v>0</v>
      </c>
      <c r="I457" s="537">
        <v>0</v>
      </c>
      <c r="J457" s="537">
        <v>0</v>
      </c>
      <c r="K457" s="537">
        <v>0</v>
      </c>
      <c r="L457" s="537">
        <v>0</v>
      </c>
      <c r="M457" s="432"/>
      <c r="O457" s="407"/>
      <c r="P457" s="407"/>
      <c r="Q457" s="407"/>
      <c r="R457" s="407"/>
      <c r="S457" s="407"/>
      <c r="T457" s="407"/>
      <c r="U457" s="407"/>
      <c r="V457" s="407"/>
      <c r="W457" s="407"/>
      <c r="X457" s="407"/>
    </row>
    <row r="458" spans="1:24" s="308" customFormat="1" x14ac:dyDescent="0.2">
      <c r="A458" s="307"/>
      <c r="B458" s="285"/>
      <c r="C458" s="286"/>
      <c r="D458" s="275" t="s">
        <v>161</v>
      </c>
      <c r="E458" s="285" t="s">
        <v>679</v>
      </c>
      <c r="F458" s="276">
        <f t="shared" ref="F458:G458" si="165">SUM(F459:F461)</f>
        <v>346.7</v>
      </c>
      <c r="G458" s="276">
        <f t="shared" si="165"/>
        <v>412.6</v>
      </c>
      <c r="H458" s="276">
        <f t="shared" ref="H458:I458" si="166">SUM(H459:H461)</f>
        <v>411.4</v>
      </c>
      <c r="I458" s="276">
        <f t="shared" si="166"/>
        <v>411.4</v>
      </c>
      <c r="J458" s="276">
        <f t="shared" ref="J458" si="167">SUM(J459:J461)</f>
        <v>382.6</v>
      </c>
      <c r="K458" s="276">
        <f t="shared" ref="K458:L458" si="168">SUM(K459:K461)</f>
        <v>412.9</v>
      </c>
      <c r="L458" s="276">
        <f t="shared" si="168"/>
        <v>418.9</v>
      </c>
      <c r="M458" s="443"/>
    </row>
    <row r="459" spans="1:24" s="308" customFormat="1" x14ac:dyDescent="0.2">
      <c r="A459" s="309"/>
      <c r="B459" s="211">
        <v>610</v>
      </c>
      <c r="C459" s="212"/>
      <c r="D459" s="213" t="s">
        <v>115</v>
      </c>
      <c r="E459" s="341"/>
      <c r="F459" s="568">
        <v>174.9</v>
      </c>
      <c r="G459" s="568">
        <v>180</v>
      </c>
      <c r="H459" s="568">
        <v>174</v>
      </c>
      <c r="I459" s="568">
        <v>174</v>
      </c>
      <c r="J459" s="579">
        <v>190.5</v>
      </c>
      <c r="K459" s="568">
        <v>176</v>
      </c>
      <c r="L459" s="568">
        <v>180</v>
      </c>
      <c r="M459" s="443" t="s">
        <v>1338</v>
      </c>
    </row>
    <row r="460" spans="1:24" s="308" customFormat="1" x14ac:dyDescent="0.2">
      <c r="A460" s="309"/>
      <c r="B460" s="211">
        <v>620</v>
      </c>
      <c r="C460" s="212"/>
      <c r="D460" s="213" t="s">
        <v>116</v>
      </c>
      <c r="E460" s="341"/>
      <c r="F460" s="568">
        <v>60</v>
      </c>
      <c r="G460" s="568">
        <v>60</v>
      </c>
      <c r="H460" s="568">
        <v>61</v>
      </c>
      <c r="I460" s="568">
        <v>61</v>
      </c>
      <c r="J460" s="579">
        <v>67.7</v>
      </c>
      <c r="K460" s="568">
        <v>63</v>
      </c>
      <c r="L460" s="568">
        <v>65</v>
      </c>
      <c r="M460" s="443" t="s">
        <v>1338</v>
      </c>
    </row>
    <row r="461" spans="1:24" s="308" customFormat="1" x14ac:dyDescent="0.2">
      <c r="A461" s="309"/>
      <c r="B461" s="211">
        <v>630</v>
      </c>
      <c r="C461" s="219"/>
      <c r="D461" s="220" t="s">
        <v>162</v>
      </c>
      <c r="E461" s="251"/>
      <c r="F461" s="223">
        <f t="shared" ref="F461:G461" si="169">SUM(F462:F504)</f>
        <v>111.8</v>
      </c>
      <c r="G461" s="223">
        <f t="shared" si="169"/>
        <v>172.6</v>
      </c>
      <c r="H461" s="223">
        <f t="shared" ref="H461:I461" si="170">SUM(H462:H504)</f>
        <v>176.4</v>
      </c>
      <c r="I461" s="223">
        <f t="shared" si="170"/>
        <v>176.4</v>
      </c>
      <c r="J461" s="223">
        <f t="shared" ref="J461" si="171">SUM(J462:J504)</f>
        <v>124.4</v>
      </c>
      <c r="K461" s="223">
        <f t="shared" ref="K461:L461" si="172">SUM(K462:K504)</f>
        <v>173.9</v>
      </c>
      <c r="L461" s="223">
        <f t="shared" si="172"/>
        <v>173.9</v>
      </c>
      <c r="M461" s="443"/>
    </row>
    <row r="462" spans="1:24" s="308" customFormat="1" x14ac:dyDescent="0.2">
      <c r="A462" s="309"/>
      <c r="B462" s="214"/>
      <c r="C462" s="212">
        <v>631001</v>
      </c>
      <c r="D462" s="213" t="s">
        <v>129</v>
      </c>
      <c r="E462" s="341"/>
      <c r="F462" s="538">
        <v>3.6</v>
      </c>
      <c r="G462" s="538">
        <v>3.5</v>
      </c>
      <c r="H462" s="538">
        <v>3.5</v>
      </c>
      <c r="I462" s="538">
        <v>3.5</v>
      </c>
      <c r="J462" s="538">
        <v>3.5</v>
      </c>
      <c r="K462" s="538">
        <v>3.5</v>
      </c>
      <c r="L462" s="538">
        <v>3.5</v>
      </c>
      <c r="M462" s="432"/>
    </row>
    <row r="463" spans="1:24" s="407" customFormat="1" x14ac:dyDescent="0.2">
      <c r="A463" s="399"/>
      <c r="B463" s="211"/>
      <c r="C463" s="212">
        <v>6320011</v>
      </c>
      <c r="D463" s="213" t="s">
        <v>1272</v>
      </c>
      <c r="E463" s="341"/>
      <c r="F463" s="538">
        <v>8.4</v>
      </c>
      <c r="G463" s="538">
        <v>15</v>
      </c>
      <c r="H463" s="538">
        <v>15</v>
      </c>
      <c r="I463" s="538">
        <v>15</v>
      </c>
      <c r="J463" s="578">
        <v>7</v>
      </c>
      <c r="K463" s="538">
        <v>15</v>
      </c>
      <c r="L463" s="538">
        <v>15</v>
      </c>
      <c r="M463" s="443" t="s">
        <v>1338</v>
      </c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</row>
    <row r="464" spans="1:24" s="308" customFormat="1" x14ac:dyDescent="0.2">
      <c r="A464" s="309"/>
      <c r="B464" s="211"/>
      <c r="C464" s="212">
        <v>6320013</v>
      </c>
      <c r="D464" s="213" t="s">
        <v>1273</v>
      </c>
      <c r="E464" s="341"/>
      <c r="F464" s="538">
        <v>6</v>
      </c>
      <c r="G464" s="538">
        <v>10</v>
      </c>
      <c r="H464" s="538">
        <v>10</v>
      </c>
      <c r="I464" s="538">
        <v>10</v>
      </c>
      <c r="J464" s="538">
        <v>10</v>
      </c>
      <c r="K464" s="538">
        <v>10</v>
      </c>
      <c r="L464" s="538">
        <v>10</v>
      </c>
      <c r="M464" s="443"/>
    </row>
    <row r="465" spans="1:13" s="308" customFormat="1" x14ac:dyDescent="0.2">
      <c r="A465" s="309"/>
      <c r="B465" s="211"/>
      <c r="C465" s="212">
        <v>632002</v>
      </c>
      <c r="D465" s="213" t="s">
        <v>164</v>
      </c>
      <c r="E465" s="341"/>
      <c r="F465" s="538">
        <v>0.5</v>
      </c>
      <c r="G465" s="538">
        <v>3</v>
      </c>
      <c r="H465" s="538">
        <v>3</v>
      </c>
      <c r="I465" s="538">
        <v>3</v>
      </c>
      <c r="J465" s="578">
        <v>1</v>
      </c>
      <c r="K465" s="538">
        <v>3</v>
      </c>
      <c r="L465" s="538">
        <v>3</v>
      </c>
      <c r="M465" s="443" t="s">
        <v>1338</v>
      </c>
    </row>
    <row r="466" spans="1:13" s="308" customFormat="1" x14ac:dyDescent="0.2">
      <c r="A466" s="309"/>
      <c r="B466" s="211"/>
      <c r="C466" s="212">
        <v>632005</v>
      </c>
      <c r="D466" s="213" t="s">
        <v>130</v>
      </c>
      <c r="E466" s="341"/>
      <c r="F466" s="538">
        <v>0.7</v>
      </c>
      <c r="G466" s="538">
        <v>1</v>
      </c>
      <c r="H466" s="538">
        <v>1</v>
      </c>
      <c r="I466" s="538">
        <v>1</v>
      </c>
      <c r="J466" s="538">
        <v>1</v>
      </c>
      <c r="K466" s="538">
        <v>1</v>
      </c>
      <c r="L466" s="538">
        <v>1</v>
      </c>
      <c r="M466" s="456"/>
    </row>
    <row r="467" spans="1:13" s="308" customFormat="1" x14ac:dyDescent="0.2">
      <c r="A467" s="309"/>
      <c r="B467" s="211"/>
      <c r="C467" s="212">
        <v>632004</v>
      </c>
      <c r="D467" s="213" t="s">
        <v>62</v>
      </c>
      <c r="E467" s="341"/>
      <c r="F467" s="538">
        <v>0</v>
      </c>
      <c r="G467" s="538">
        <v>0.2</v>
      </c>
      <c r="H467" s="538">
        <v>0.2</v>
      </c>
      <c r="I467" s="538">
        <v>0.2</v>
      </c>
      <c r="J467" s="538">
        <v>0.2</v>
      </c>
      <c r="K467" s="538">
        <v>0.2</v>
      </c>
      <c r="L467" s="538">
        <v>0.2</v>
      </c>
      <c r="M467" s="350"/>
    </row>
    <row r="468" spans="1:13" s="308" customFormat="1" x14ac:dyDescent="0.2">
      <c r="A468" s="309"/>
      <c r="B468" s="211"/>
      <c r="C468" s="212">
        <v>633001</v>
      </c>
      <c r="D468" s="213" t="s">
        <v>64</v>
      </c>
      <c r="E468" s="341"/>
      <c r="F468" s="538">
        <v>0</v>
      </c>
      <c r="G468" s="538">
        <v>1.5</v>
      </c>
      <c r="H468" s="538">
        <v>1.5</v>
      </c>
      <c r="I468" s="538">
        <v>1.5</v>
      </c>
      <c r="J468" s="538">
        <v>1.5</v>
      </c>
      <c r="K468" s="538">
        <v>1.5</v>
      </c>
      <c r="L468" s="538">
        <v>1.5</v>
      </c>
      <c r="M468" s="350"/>
    </row>
    <row r="469" spans="1:13" s="308" customFormat="1" x14ac:dyDescent="0.2">
      <c r="A469" s="309"/>
      <c r="B469" s="211"/>
      <c r="C469" s="212">
        <v>633002</v>
      </c>
      <c r="D469" s="213" t="s">
        <v>132</v>
      </c>
      <c r="E469" s="341"/>
      <c r="F469" s="538">
        <v>0</v>
      </c>
      <c r="G469" s="538">
        <v>0.5</v>
      </c>
      <c r="H469" s="538">
        <v>0.5</v>
      </c>
      <c r="I469" s="538">
        <v>0.5</v>
      </c>
      <c r="J469" s="538">
        <v>0.5</v>
      </c>
      <c r="K469" s="538">
        <v>0.5</v>
      </c>
      <c r="L469" s="538">
        <v>0.5</v>
      </c>
      <c r="M469" s="432"/>
    </row>
    <row r="470" spans="1:13" s="308" customFormat="1" x14ac:dyDescent="0.2">
      <c r="A470" s="309"/>
      <c r="B470" s="211"/>
      <c r="C470" s="212">
        <v>633004</v>
      </c>
      <c r="D470" s="213" t="s">
        <v>585</v>
      </c>
      <c r="E470" s="341"/>
      <c r="F470" s="538">
        <v>1.2</v>
      </c>
      <c r="G470" s="538">
        <v>3</v>
      </c>
      <c r="H470" s="538">
        <v>3</v>
      </c>
      <c r="I470" s="538">
        <v>3</v>
      </c>
      <c r="J470" s="538">
        <v>3</v>
      </c>
      <c r="K470" s="538">
        <v>3</v>
      </c>
      <c r="L470" s="538">
        <v>3</v>
      </c>
      <c r="M470" s="443"/>
    </row>
    <row r="471" spans="1:13" s="308" customFormat="1" x14ac:dyDescent="0.2">
      <c r="A471" s="309"/>
      <c r="B471" s="211"/>
      <c r="C471" s="212">
        <v>63300610</v>
      </c>
      <c r="D471" s="213" t="s">
        <v>587</v>
      </c>
      <c r="E471" s="341"/>
      <c r="F471" s="538">
        <v>0.6</v>
      </c>
      <c r="G471" s="538">
        <v>2</v>
      </c>
      <c r="H471" s="538">
        <v>2</v>
      </c>
      <c r="I471" s="538">
        <v>2</v>
      </c>
      <c r="J471" s="538">
        <v>2</v>
      </c>
      <c r="K471" s="538">
        <v>2</v>
      </c>
      <c r="L471" s="538">
        <v>2</v>
      </c>
      <c r="M471" s="443"/>
    </row>
    <row r="472" spans="1:13" s="308" customFormat="1" x14ac:dyDescent="0.2">
      <c r="A472" s="309"/>
      <c r="B472" s="211"/>
      <c r="C472" s="212">
        <v>63300611</v>
      </c>
      <c r="D472" s="213" t="s">
        <v>878</v>
      </c>
      <c r="E472" s="341"/>
      <c r="F472" s="538">
        <v>0.1</v>
      </c>
      <c r="G472" s="538">
        <v>2</v>
      </c>
      <c r="H472" s="538">
        <v>3</v>
      </c>
      <c r="I472" s="538">
        <v>3</v>
      </c>
      <c r="J472" s="578">
        <v>0</v>
      </c>
      <c r="K472" s="538">
        <v>3</v>
      </c>
      <c r="L472" s="538">
        <v>3</v>
      </c>
      <c r="M472" s="443" t="s">
        <v>1338</v>
      </c>
    </row>
    <row r="473" spans="1:13" s="308" customFormat="1" x14ac:dyDescent="0.2">
      <c r="A473" s="309"/>
      <c r="B473" s="211"/>
      <c r="C473" s="212">
        <v>633006</v>
      </c>
      <c r="D473" s="213" t="s">
        <v>884</v>
      </c>
      <c r="E473" s="341"/>
      <c r="F473" s="538">
        <v>0.9</v>
      </c>
      <c r="G473" s="538">
        <v>5</v>
      </c>
      <c r="H473" s="538">
        <v>2.5</v>
      </c>
      <c r="I473" s="538">
        <v>2.5</v>
      </c>
      <c r="J473" s="538">
        <v>2.5</v>
      </c>
      <c r="K473" s="538">
        <v>2.5</v>
      </c>
      <c r="L473" s="538">
        <v>2.5</v>
      </c>
      <c r="M473" s="443"/>
    </row>
    <row r="474" spans="1:13" s="308" customFormat="1" x14ac:dyDescent="0.2">
      <c r="A474" s="309"/>
      <c r="B474" s="211"/>
      <c r="C474" s="212">
        <v>6330064</v>
      </c>
      <c r="D474" s="213" t="s">
        <v>339</v>
      </c>
      <c r="E474" s="341"/>
      <c r="F474" s="538">
        <v>0.3</v>
      </c>
      <c r="G474" s="538">
        <v>1.5</v>
      </c>
      <c r="H474" s="538">
        <v>1.5</v>
      </c>
      <c r="I474" s="538">
        <v>1.5</v>
      </c>
      <c r="J474" s="538">
        <v>1.5</v>
      </c>
      <c r="K474" s="538">
        <v>1.5</v>
      </c>
      <c r="L474" s="538">
        <v>1.5</v>
      </c>
      <c r="M474" s="443"/>
    </row>
    <row r="475" spans="1:13" s="308" customFormat="1" x14ac:dyDescent="0.2">
      <c r="A475" s="309"/>
      <c r="B475" s="214"/>
      <c r="C475" s="212">
        <v>6330065</v>
      </c>
      <c r="D475" s="213" t="s">
        <v>134</v>
      </c>
      <c r="E475" s="341"/>
      <c r="F475" s="538">
        <v>9.9</v>
      </c>
      <c r="G475" s="538">
        <v>13</v>
      </c>
      <c r="H475" s="538">
        <v>7</v>
      </c>
      <c r="I475" s="538">
        <v>7</v>
      </c>
      <c r="J475" s="538">
        <v>7</v>
      </c>
      <c r="K475" s="538">
        <v>1.5</v>
      </c>
      <c r="L475" s="538">
        <v>1.5</v>
      </c>
    </row>
    <row r="476" spans="1:13" s="308" customFormat="1" x14ac:dyDescent="0.2">
      <c r="A476" s="309"/>
      <c r="B476" s="214"/>
      <c r="C476" s="212">
        <v>633010</v>
      </c>
      <c r="D476" s="213" t="s">
        <v>299</v>
      </c>
      <c r="E476" s="341"/>
      <c r="F476" s="538">
        <v>0</v>
      </c>
      <c r="G476" s="538">
        <v>6</v>
      </c>
      <c r="H476" s="538">
        <v>3</v>
      </c>
      <c r="I476" s="538">
        <v>3</v>
      </c>
      <c r="J476" s="538">
        <v>3</v>
      </c>
      <c r="K476" s="538">
        <v>6</v>
      </c>
      <c r="L476" s="538">
        <v>6</v>
      </c>
      <c r="M476" s="443"/>
    </row>
    <row r="477" spans="1:13" s="308" customFormat="1" x14ac:dyDescent="0.2">
      <c r="A477" s="309"/>
      <c r="B477" s="214"/>
      <c r="C477" s="212">
        <v>634001</v>
      </c>
      <c r="D477" s="213" t="s">
        <v>137</v>
      </c>
      <c r="E477" s="341"/>
      <c r="F477" s="538">
        <v>13.3</v>
      </c>
      <c r="G477" s="538">
        <v>25</v>
      </c>
      <c r="H477" s="538">
        <v>14.1</v>
      </c>
      <c r="I477" s="538">
        <v>14.1</v>
      </c>
      <c r="J477" s="538">
        <v>14.1</v>
      </c>
      <c r="K477" s="538">
        <v>14.1</v>
      </c>
      <c r="L477" s="538">
        <v>14.1</v>
      </c>
      <c r="M477" s="432"/>
    </row>
    <row r="478" spans="1:13" s="308" customFormat="1" x14ac:dyDescent="0.2">
      <c r="A478" s="309"/>
      <c r="B478" s="214"/>
      <c r="C478" s="212">
        <v>634002</v>
      </c>
      <c r="D478" s="213" t="s">
        <v>586</v>
      </c>
      <c r="E478" s="341"/>
      <c r="F478" s="538">
        <v>8.1</v>
      </c>
      <c r="G478" s="538">
        <v>10</v>
      </c>
      <c r="H478" s="538">
        <v>15</v>
      </c>
      <c r="I478" s="538">
        <v>15</v>
      </c>
      <c r="J478" s="538">
        <v>15</v>
      </c>
      <c r="K478" s="538">
        <v>15</v>
      </c>
      <c r="L478" s="538">
        <v>15</v>
      </c>
      <c r="M478" s="443"/>
    </row>
    <row r="479" spans="1:13" s="308" customFormat="1" x14ac:dyDescent="0.2">
      <c r="A479" s="309"/>
      <c r="B479" s="214"/>
      <c r="C479" s="212">
        <v>634003</v>
      </c>
      <c r="D479" s="213" t="s">
        <v>264</v>
      </c>
      <c r="E479" s="341"/>
      <c r="F479" s="538">
        <v>5.6</v>
      </c>
      <c r="G479" s="538">
        <v>7</v>
      </c>
      <c r="H479" s="538">
        <v>7</v>
      </c>
      <c r="I479" s="538">
        <v>7</v>
      </c>
      <c r="J479" s="538">
        <v>7</v>
      </c>
      <c r="K479" s="538">
        <v>7</v>
      </c>
      <c r="L479" s="538">
        <v>7</v>
      </c>
      <c r="M479" s="443"/>
    </row>
    <row r="480" spans="1:13" s="308" customFormat="1" x14ac:dyDescent="0.2">
      <c r="A480" s="309"/>
      <c r="B480" s="214"/>
      <c r="C480" s="212">
        <v>634004</v>
      </c>
      <c r="D480" s="213" t="s">
        <v>80</v>
      </c>
      <c r="E480" s="341"/>
      <c r="F480" s="538">
        <v>0</v>
      </c>
      <c r="G480" s="538">
        <v>0.3</v>
      </c>
      <c r="H480" s="538">
        <v>4.5</v>
      </c>
      <c r="I480" s="538">
        <v>4.5</v>
      </c>
      <c r="J480" s="578">
        <v>0</v>
      </c>
      <c r="K480" s="538">
        <v>4.5</v>
      </c>
      <c r="L480" s="538">
        <v>4.5</v>
      </c>
      <c r="M480" s="443" t="s">
        <v>1338</v>
      </c>
    </row>
    <row r="481" spans="1:24" s="308" customFormat="1" x14ac:dyDescent="0.2">
      <c r="A481" s="309"/>
      <c r="B481" s="214"/>
      <c r="C481" s="212">
        <v>634005</v>
      </c>
      <c r="D481" s="213" t="s">
        <v>614</v>
      </c>
      <c r="E481" s="341"/>
      <c r="F481" s="538">
        <v>0.1</v>
      </c>
      <c r="G481" s="538">
        <v>0.5</v>
      </c>
      <c r="H481" s="538">
        <v>0.5</v>
      </c>
      <c r="I481" s="538">
        <v>0.5</v>
      </c>
      <c r="J481" s="538">
        <v>0.5</v>
      </c>
      <c r="K481" s="538">
        <v>0.5</v>
      </c>
      <c r="L481" s="538">
        <v>0.5</v>
      </c>
      <c r="M481" s="432"/>
    </row>
    <row r="482" spans="1:24" s="308" customFormat="1" x14ac:dyDescent="0.2">
      <c r="A482" s="309"/>
      <c r="B482" s="214"/>
      <c r="C482" s="212">
        <v>635004</v>
      </c>
      <c r="D482" s="213" t="s">
        <v>362</v>
      </c>
      <c r="E482" s="341"/>
      <c r="F482" s="538">
        <v>1.8</v>
      </c>
      <c r="G482" s="538">
        <v>15</v>
      </c>
      <c r="H482" s="538">
        <v>15</v>
      </c>
      <c r="I482" s="538">
        <v>15</v>
      </c>
      <c r="J482" s="578">
        <v>2</v>
      </c>
      <c r="K482" s="538">
        <v>15</v>
      </c>
      <c r="L482" s="538">
        <v>15</v>
      </c>
      <c r="M482" s="443" t="s">
        <v>1338</v>
      </c>
    </row>
    <row r="483" spans="1:24" s="308" customFormat="1" x14ac:dyDescent="0.2">
      <c r="A483" s="309"/>
      <c r="B483" s="214"/>
      <c r="C483" s="212">
        <v>63500611</v>
      </c>
      <c r="D483" s="213" t="s">
        <v>167</v>
      </c>
      <c r="E483" s="341"/>
      <c r="F483" s="538">
        <v>0</v>
      </c>
      <c r="G483" s="538">
        <v>3</v>
      </c>
      <c r="H483" s="538">
        <v>3</v>
      </c>
      <c r="I483" s="538">
        <v>3</v>
      </c>
      <c r="J483" s="538">
        <v>3</v>
      </c>
      <c r="K483" s="538">
        <v>3</v>
      </c>
      <c r="L483" s="538">
        <v>3</v>
      </c>
      <c r="M483" s="443"/>
    </row>
    <row r="484" spans="1:24" s="308" customFormat="1" x14ac:dyDescent="0.2">
      <c r="A484" s="309"/>
      <c r="B484" s="214"/>
      <c r="C484" s="212">
        <v>63500612</v>
      </c>
      <c r="D484" s="213" t="s">
        <v>168</v>
      </c>
      <c r="E484" s="341"/>
      <c r="F484" s="538">
        <v>0.1</v>
      </c>
      <c r="G484" s="538">
        <v>2</v>
      </c>
      <c r="H484" s="538">
        <v>2</v>
      </c>
      <c r="I484" s="538">
        <v>2</v>
      </c>
      <c r="J484" s="538">
        <v>2</v>
      </c>
      <c r="K484" s="538">
        <v>2</v>
      </c>
      <c r="L484" s="538">
        <v>2</v>
      </c>
      <c r="M484" s="443"/>
    </row>
    <row r="485" spans="1:24" s="308" customFormat="1" x14ac:dyDescent="0.2">
      <c r="A485" s="309"/>
      <c r="B485" s="214"/>
      <c r="C485" s="212">
        <v>63500616</v>
      </c>
      <c r="D485" s="213" t="s">
        <v>601</v>
      </c>
      <c r="E485" s="341"/>
      <c r="F485" s="538">
        <v>0.4</v>
      </c>
      <c r="G485" s="538">
        <v>2.5</v>
      </c>
      <c r="H485" s="538">
        <v>2.5</v>
      </c>
      <c r="I485" s="538">
        <v>2.5</v>
      </c>
      <c r="J485" s="538">
        <v>2.5</v>
      </c>
      <c r="K485" s="538">
        <v>2.5</v>
      </c>
      <c r="L485" s="538">
        <v>2.5</v>
      </c>
      <c r="M485" s="443"/>
    </row>
    <row r="486" spans="1:24" s="308" customFormat="1" x14ac:dyDescent="0.2">
      <c r="A486" s="309"/>
      <c r="B486" s="214"/>
      <c r="C486" s="212">
        <v>63500619</v>
      </c>
      <c r="D486" s="213" t="s">
        <v>599</v>
      </c>
      <c r="E486" s="341"/>
      <c r="F486" s="538">
        <v>0</v>
      </c>
      <c r="G486" s="538">
        <v>10</v>
      </c>
      <c r="H486" s="538">
        <v>10</v>
      </c>
      <c r="I486" s="538">
        <v>10</v>
      </c>
      <c r="J486" s="578">
        <v>1</v>
      </c>
      <c r="K486" s="538">
        <v>10</v>
      </c>
      <c r="L486" s="538">
        <v>10</v>
      </c>
      <c r="M486" s="443" t="s">
        <v>1338</v>
      </c>
    </row>
    <row r="487" spans="1:24" s="308" customFormat="1" x14ac:dyDescent="0.2">
      <c r="A487" s="309"/>
      <c r="B487" s="214"/>
      <c r="C487" s="212">
        <v>63500620</v>
      </c>
      <c r="D487" s="213" t="s">
        <v>170</v>
      </c>
      <c r="E487" s="341"/>
      <c r="F487" s="538">
        <v>0.9</v>
      </c>
      <c r="G487" s="538">
        <v>0</v>
      </c>
      <c r="H487" s="538">
        <v>0</v>
      </c>
      <c r="I487" s="538">
        <v>0</v>
      </c>
      <c r="J487" s="538">
        <v>0</v>
      </c>
      <c r="K487" s="538">
        <v>0</v>
      </c>
      <c r="L487" s="538">
        <v>0</v>
      </c>
      <c r="M487" s="443"/>
    </row>
    <row r="488" spans="1:24" s="308" customFormat="1" x14ac:dyDescent="0.2">
      <c r="A488" s="309"/>
      <c r="B488" s="214"/>
      <c r="C488" s="212">
        <v>6360011</v>
      </c>
      <c r="D488" s="213" t="s">
        <v>414</v>
      </c>
      <c r="E488" s="341"/>
      <c r="F488" s="538">
        <v>0.1</v>
      </c>
      <c r="G488" s="538">
        <v>0.5</v>
      </c>
      <c r="H488" s="538">
        <v>0.5</v>
      </c>
      <c r="I488" s="538">
        <v>0.5</v>
      </c>
      <c r="J488" s="538">
        <v>0.5</v>
      </c>
      <c r="K488" s="538">
        <v>0.5</v>
      </c>
      <c r="L488" s="538">
        <v>0.5</v>
      </c>
      <c r="M488" s="443"/>
    </row>
    <row r="489" spans="1:24" s="308" customFormat="1" x14ac:dyDescent="0.2">
      <c r="A489" s="309"/>
      <c r="B489" s="214"/>
      <c r="C489" s="212">
        <v>636002</v>
      </c>
      <c r="D489" s="213" t="s">
        <v>546</v>
      </c>
      <c r="E489" s="341"/>
      <c r="F489" s="538">
        <v>29.5</v>
      </c>
      <c r="G489" s="538">
        <v>2</v>
      </c>
      <c r="H489" s="538">
        <v>15</v>
      </c>
      <c r="I489" s="538">
        <v>15</v>
      </c>
      <c r="J489" s="578">
        <v>2</v>
      </c>
      <c r="K489" s="538">
        <v>15</v>
      </c>
      <c r="L489" s="538">
        <v>15</v>
      </c>
      <c r="M489" s="443" t="s">
        <v>1338</v>
      </c>
      <c r="O489" s="407"/>
      <c r="P489" s="407"/>
      <c r="Q489" s="407"/>
      <c r="R489" s="407"/>
      <c r="S489" s="407"/>
      <c r="T489" s="407"/>
      <c r="U489" s="407"/>
      <c r="V489" s="407"/>
      <c r="W489" s="407"/>
      <c r="X489" s="407"/>
    </row>
    <row r="490" spans="1:24" s="308" customFormat="1" x14ac:dyDescent="0.2">
      <c r="A490" s="309"/>
      <c r="B490" s="214"/>
      <c r="C490" s="212">
        <v>637001</v>
      </c>
      <c r="D490" s="213" t="s">
        <v>89</v>
      </c>
      <c r="E490" s="341"/>
      <c r="F490" s="538">
        <v>0.3</v>
      </c>
      <c r="G490" s="538">
        <v>4</v>
      </c>
      <c r="H490" s="538">
        <v>4</v>
      </c>
      <c r="I490" s="538">
        <v>4</v>
      </c>
      <c r="J490" s="578">
        <v>0.5</v>
      </c>
      <c r="K490" s="538">
        <v>4</v>
      </c>
      <c r="L490" s="538">
        <v>4</v>
      </c>
      <c r="M490" s="443" t="s">
        <v>1338</v>
      </c>
    </row>
    <row r="491" spans="1:24" s="308" customFormat="1" x14ac:dyDescent="0.2">
      <c r="A491" s="309"/>
      <c r="B491" s="214"/>
      <c r="C491" s="212">
        <v>637004</v>
      </c>
      <c r="D491" s="213" t="s">
        <v>763</v>
      </c>
      <c r="E491" s="341"/>
      <c r="F491" s="538">
        <v>0.2</v>
      </c>
      <c r="G491" s="538">
        <v>3</v>
      </c>
      <c r="H491" s="538">
        <v>3</v>
      </c>
      <c r="I491" s="538">
        <v>3</v>
      </c>
      <c r="J491" s="538">
        <v>3</v>
      </c>
      <c r="K491" s="538">
        <v>3</v>
      </c>
      <c r="L491" s="538">
        <v>3</v>
      </c>
      <c r="M491" s="432"/>
    </row>
    <row r="492" spans="1:24" s="308" customFormat="1" x14ac:dyDescent="0.2">
      <c r="A492" s="309"/>
      <c r="B492" s="211"/>
      <c r="C492" s="212">
        <v>6370042</v>
      </c>
      <c r="D492" s="213" t="s">
        <v>298</v>
      </c>
      <c r="E492" s="341"/>
      <c r="F492" s="538">
        <v>2.2999999999999998</v>
      </c>
      <c r="G492" s="538">
        <v>2</v>
      </c>
      <c r="H492" s="538">
        <v>2</v>
      </c>
      <c r="I492" s="538">
        <v>2</v>
      </c>
      <c r="J492" s="538">
        <v>2</v>
      </c>
      <c r="K492" s="538">
        <v>2</v>
      </c>
      <c r="L492" s="538">
        <v>2</v>
      </c>
      <c r="M492" s="432"/>
      <c r="O492" s="407"/>
      <c r="P492" s="407"/>
      <c r="Q492" s="407"/>
      <c r="R492" s="407"/>
      <c r="S492" s="407"/>
      <c r="T492" s="407"/>
      <c r="U492" s="407"/>
      <c r="V492" s="407"/>
      <c r="W492" s="407"/>
      <c r="X492" s="407"/>
    </row>
    <row r="493" spans="1:24" s="308" customFormat="1" x14ac:dyDescent="0.2">
      <c r="A493" s="309"/>
      <c r="B493" s="211"/>
      <c r="C493" s="212">
        <v>6370043</v>
      </c>
      <c r="D493" s="213" t="s">
        <v>91</v>
      </c>
      <c r="E493" s="341"/>
      <c r="F493" s="538">
        <v>5.8</v>
      </c>
      <c r="G493" s="538">
        <v>4.5</v>
      </c>
      <c r="H493" s="538">
        <v>4.5</v>
      </c>
      <c r="I493" s="538">
        <v>4.5</v>
      </c>
      <c r="J493" s="538">
        <v>4.5</v>
      </c>
      <c r="K493" s="538">
        <v>4.5</v>
      </c>
      <c r="L493" s="538">
        <v>4.5</v>
      </c>
      <c r="M493" s="432"/>
    </row>
    <row r="494" spans="1:24" s="308" customFormat="1" x14ac:dyDescent="0.2">
      <c r="A494" s="309"/>
      <c r="B494" s="211"/>
      <c r="C494" s="212">
        <v>637005</v>
      </c>
      <c r="D494" s="213" t="s">
        <v>141</v>
      </c>
      <c r="E494" s="341"/>
      <c r="F494" s="538">
        <v>1</v>
      </c>
      <c r="G494" s="538">
        <v>1.5</v>
      </c>
      <c r="H494" s="538">
        <v>1.5</v>
      </c>
      <c r="I494" s="538">
        <v>1.5</v>
      </c>
      <c r="J494" s="538">
        <v>1.5</v>
      </c>
      <c r="K494" s="538">
        <v>1.5</v>
      </c>
      <c r="L494" s="538">
        <v>1.5</v>
      </c>
      <c r="M494" s="443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</row>
    <row r="495" spans="1:24" s="407" customFormat="1" x14ac:dyDescent="0.2">
      <c r="A495" s="399"/>
      <c r="B495" s="211"/>
      <c r="C495" s="212">
        <v>637006</v>
      </c>
      <c r="D495" s="213" t="s">
        <v>615</v>
      </c>
      <c r="E495" s="341"/>
      <c r="F495" s="538">
        <v>0.4</v>
      </c>
      <c r="G495" s="538">
        <v>2</v>
      </c>
      <c r="H495" s="538">
        <v>2</v>
      </c>
      <c r="I495" s="538">
        <v>2</v>
      </c>
      <c r="J495" s="578">
        <v>0</v>
      </c>
      <c r="K495" s="538">
        <v>2</v>
      </c>
      <c r="L495" s="538">
        <v>2</v>
      </c>
      <c r="M495" s="443" t="s">
        <v>1338</v>
      </c>
      <c r="O495" s="308"/>
      <c r="P495" s="308"/>
      <c r="Q495" s="308"/>
      <c r="R495" s="308"/>
      <c r="S495" s="308"/>
      <c r="T495" s="308"/>
      <c r="U495" s="308"/>
      <c r="V495" s="308"/>
      <c r="W495" s="308"/>
      <c r="X495" s="308"/>
    </row>
    <row r="496" spans="1:24" s="308" customFormat="1" x14ac:dyDescent="0.2">
      <c r="A496" s="309"/>
      <c r="B496" s="211"/>
      <c r="C496" s="212">
        <v>637006</v>
      </c>
      <c r="D496" s="213" t="s">
        <v>1051</v>
      </c>
      <c r="E496" s="341"/>
      <c r="F496" s="538">
        <v>0.2</v>
      </c>
      <c r="G496" s="538">
        <v>1</v>
      </c>
      <c r="H496" s="538">
        <v>1</v>
      </c>
      <c r="I496" s="538">
        <v>1</v>
      </c>
      <c r="J496" s="578">
        <v>0</v>
      </c>
      <c r="K496" s="538">
        <v>1</v>
      </c>
      <c r="L496" s="538">
        <v>1</v>
      </c>
      <c r="M496" s="443" t="s">
        <v>1338</v>
      </c>
    </row>
    <row r="497" spans="1:24" s="308" customFormat="1" x14ac:dyDescent="0.2">
      <c r="A497" s="309"/>
      <c r="B497" s="211"/>
      <c r="C497" s="212">
        <v>637011</v>
      </c>
      <c r="D497" s="213" t="s">
        <v>357</v>
      </c>
      <c r="E497" s="341"/>
      <c r="F497" s="538">
        <v>0</v>
      </c>
      <c r="G497" s="538">
        <v>1</v>
      </c>
      <c r="H497" s="538">
        <v>1</v>
      </c>
      <c r="I497" s="538">
        <v>1</v>
      </c>
      <c r="J497" s="578">
        <v>0</v>
      </c>
      <c r="K497" s="538">
        <v>1</v>
      </c>
      <c r="L497" s="538">
        <v>1</v>
      </c>
      <c r="M497" s="443" t="s">
        <v>1338</v>
      </c>
    </row>
    <row r="498" spans="1:24" s="407" customFormat="1" x14ac:dyDescent="0.2">
      <c r="A498" s="399"/>
      <c r="B498" s="211"/>
      <c r="C498" s="212">
        <v>637012</v>
      </c>
      <c r="D498" s="213" t="s">
        <v>565</v>
      </c>
      <c r="E498" s="341"/>
      <c r="F498" s="538">
        <v>0.2</v>
      </c>
      <c r="G498" s="538">
        <v>0.1</v>
      </c>
      <c r="H498" s="538">
        <v>0.1</v>
      </c>
      <c r="I498" s="538">
        <v>0.1</v>
      </c>
      <c r="J498" s="538">
        <v>0.1</v>
      </c>
      <c r="K498" s="538">
        <v>0.1</v>
      </c>
      <c r="L498" s="538">
        <v>0.1</v>
      </c>
      <c r="M498" s="432"/>
      <c r="O498" s="308"/>
      <c r="P498" s="308"/>
      <c r="Q498" s="308"/>
      <c r="R498" s="308"/>
      <c r="S498" s="308"/>
      <c r="T498" s="308"/>
      <c r="U498" s="308"/>
      <c r="V498" s="308"/>
      <c r="W498" s="308"/>
      <c r="X498" s="308"/>
    </row>
    <row r="499" spans="1:24" s="308" customFormat="1" x14ac:dyDescent="0.2">
      <c r="A499" s="309"/>
      <c r="B499" s="211"/>
      <c r="C499" s="212">
        <v>642014</v>
      </c>
      <c r="D499" s="213" t="s">
        <v>101</v>
      </c>
      <c r="E499" s="341"/>
      <c r="F499" s="538">
        <v>5.8</v>
      </c>
      <c r="G499" s="538">
        <v>5</v>
      </c>
      <c r="H499" s="538">
        <v>0</v>
      </c>
      <c r="I499" s="538">
        <v>0</v>
      </c>
      <c r="J499" s="578">
        <v>12</v>
      </c>
      <c r="K499" s="538">
        <v>0</v>
      </c>
      <c r="L499" s="538">
        <v>0</v>
      </c>
      <c r="M499" s="443" t="s">
        <v>1338</v>
      </c>
    </row>
    <row r="500" spans="1:24" x14ac:dyDescent="0.2">
      <c r="A500" s="207"/>
      <c r="B500" s="211"/>
      <c r="C500" s="212">
        <v>637016</v>
      </c>
      <c r="D500" s="213" t="s">
        <v>103</v>
      </c>
      <c r="E500" s="341"/>
      <c r="F500" s="538">
        <v>1.8</v>
      </c>
      <c r="G500" s="538">
        <v>1.5</v>
      </c>
      <c r="H500" s="538">
        <v>1.5</v>
      </c>
      <c r="I500" s="538">
        <v>1.5</v>
      </c>
      <c r="J500" s="538">
        <v>1.5</v>
      </c>
      <c r="K500" s="538">
        <v>1.5</v>
      </c>
      <c r="L500" s="538">
        <v>1.5</v>
      </c>
      <c r="M500" s="432"/>
    </row>
    <row r="501" spans="1:24" s="308" customFormat="1" x14ac:dyDescent="0.2">
      <c r="A501" s="307"/>
      <c r="B501" s="211"/>
      <c r="C501" s="212">
        <v>637027</v>
      </c>
      <c r="D501" s="213" t="s">
        <v>171</v>
      </c>
      <c r="E501" s="341"/>
      <c r="F501" s="538">
        <v>1.2</v>
      </c>
      <c r="G501" s="538">
        <v>1</v>
      </c>
      <c r="H501" s="538">
        <v>3</v>
      </c>
      <c r="I501" s="538">
        <v>3</v>
      </c>
      <c r="J501" s="538">
        <v>3</v>
      </c>
      <c r="K501" s="538">
        <v>3</v>
      </c>
      <c r="L501" s="538">
        <v>3</v>
      </c>
      <c r="M501" s="206"/>
    </row>
    <row r="502" spans="1:24" s="308" customFormat="1" x14ac:dyDescent="0.2">
      <c r="A502" s="309"/>
      <c r="B502" s="211"/>
      <c r="C502" s="212">
        <v>642012</v>
      </c>
      <c r="D502" s="213" t="s">
        <v>110</v>
      </c>
      <c r="E502" s="341"/>
      <c r="F502" s="538">
        <v>0</v>
      </c>
      <c r="G502" s="538">
        <v>0</v>
      </c>
      <c r="H502" s="538">
        <v>0</v>
      </c>
      <c r="I502" s="538">
        <v>0</v>
      </c>
      <c r="J502" s="538">
        <v>0</v>
      </c>
      <c r="K502" s="538">
        <v>0</v>
      </c>
      <c r="L502" s="538">
        <v>0</v>
      </c>
      <c r="M502" s="443"/>
    </row>
    <row r="503" spans="1:24" s="308" customFormat="1" x14ac:dyDescent="0.2">
      <c r="A503" s="309"/>
      <c r="B503" s="211"/>
      <c r="C503" s="212">
        <v>642013</v>
      </c>
      <c r="D503" s="213" t="s">
        <v>287</v>
      </c>
      <c r="E503" s="341"/>
      <c r="F503" s="538">
        <v>0</v>
      </c>
      <c r="G503" s="538">
        <v>0</v>
      </c>
      <c r="H503" s="538">
        <v>0</v>
      </c>
      <c r="I503" s="538">
        <v>0</v>
      </c>
      <c r="J503" s="578">
        <v>2</v>
      </c>
      <c r="K503" s="538">
        <v>0</v>
      </c>
      <c r="L503" s="538">
        <v>0</v>
      </c>
      <c r="M503" s="443" t="s">
        <v>1338</v>
      </c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</row>
    <row r="504" spans="1:24" s="308" customFormat="1" x14ac:dyDescent="0.2">
      <c r="A504" s="309"/>
      <c r="B504" s="211"/>
      <c r="C504" s="212">
        <v>642015</v>
      </c>
      <c r="D504" s="213" t="s">
        <v>111</v>
      </c>
      <c r="E504" s="341"/>
      <c r="F504" s="538">
        <v>0.5</v>
      </c>
      <c r="G504" s="538">
        <v>1</v>
      </c>
      <c r="H504" s="538">
        <v>7</v>
      </c>
      <c r="I504" s="538">
        <v>7</v>
      </c>
      <c r="J504" s="578">
        <v>1</v>
      </c>
      <c r="K504" s="538">
        <v>7</v>
      </c>
      <c r="L504" s="538">
        <v>7</v>
      </c>
      <c r="M504" s="443" t="s">
        <v>1338</v>
      </c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</row>
    <row r="505" spans="1:24" s="308" customFormat="1" x14ac:dyDescent="0.2">
      <c r="A505" s="306"/>
      <c r="B505" s="285"/>
      <c r="C505" s="286"/>
      <c r="D505" s="275" t="s">
        <v>174</v>
      </c>
      <c r="E505" s="285" t="s">
        <v>680</v>
      </c>
      <c r="F505" s="276">
        <f t="shared" ref="F505:G505" si="173">SUM(F506:F510)</f>
        <v>69.800000000000011</v>
      </c>
      <c r="G505" s="276">
        <f t="shared" si="173"/>
        <v>61.5</v>
      </c>
      <c r="H505" s="276">
        <f t="shared" ref="H505:I505" si="174">SUM(H506:H510)</f>
        <v>106.5</v>
      </c>
      <c r="I505" s="276">
        <f t="shared" si="174"/>
        <v>106.5</v>
      </c>
      <c r="J505" s="276">
        <f t="shared" ref="J505" si="175">SUM(J506:J510)</f>
        <v>74</v>
      </c>
      <c r="K505" s="276">
        <f t="shared" ref="K505:L505" si="176">SUM(K506:K510)</f>
        <v>86.5</v>
      </c>
      <c r="L505" s="276">
        <f t="shared" si="176"/>
        <v>86.5</v>
      </c>
      <c r="M505" s="432"/>
    </row>
    <row r="506" spans="1:24" x14ac:dyDescent="0.2">
      <c r="A506" s="211"/>
      <c r="B506" s="211"/>
      <c r="C506" s="212">
        <v>632001</v>
      </c>
      <c r="D506" s="213" t="s">
        <v>175</v>
      </c>
      <c r="E506" s="341"/>
      <c r="F506" s="538">
        <v>64.7</v>
      </c>
      <c r="G506" s="538">
        <v>60</v>
      </c>
      <c r="H506" s="538">
        <v>85</v>
      </c>
      <c r="I506" s="538">
        <v>85</v>
      </c>
      <c r="J506" s="578">
        <v>57</v>
      </c>
      <c r="K506" s="538">
        <v>85</v>
      </c>
      <c r="L506" s="538">
        <v>85</v>
      </c>
      <c r="M506" s="443" t="s">
        <v>1338</v>
      </c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</row>
    <row r="507" spans="1:24" s="308" customFormat="1" x14ac:dyDescent="0.2">
      <c r="A507" s="306"/>
      <c r="B507" s="211"/>
      <c r="C507" s="212">
        <v>63300614</v>
      </c>
      <c r="D507" s="213" t="s">
        <v>435</v>
      </c>
      <c r="E507" s="341"/>
      <c r="F507" s="538">
        <v>1.5</v>
      </c>
      <c r="G507" s="538">
        <v>0</v>
      </c>
      <c r="H507" s="538">
        <v>0</v>
      </c>
      <c r="I507" s="538">
        <v>0</v>
      </c>
      <c r="J507" s="538">
        <v>0</v>
      </c>
      <c r="K507" s="538">
        <v>0</v>
      </c>
      <c r="L507" s="538">
        <v>0</v>
      </c>
      <c r="M507" s="206"/>
    </row>
    <row r="508" spans="1:24" s="308" customFormat="1" x14ac:dyDescent="0.2">
      <c r="A508" s="307"/>
      <c r="B508" s="211"/>
      <c r="C508" s="212">
        <v>6330065</v>
      </c>
      <c r="D508" s="213" t="s">
        <v>134</v>
      </c>
      <c r="E508" s="341"/>
      <c r="F508" s="538">
        <v>0.2</v>
      </c>
      <c r="G508" s="538">
        <v>0.5</v>
      </c>
      <c r="H508" s="538">
        <v>0.5</v>
      </c>
      <c r="I508" s="538">
        <v>0.5</v>
      </c>
      <c r="J508" s="578">
        <v>12</v>
      </c>
      <c r="K508" s="538">
        <v>0.5</v>
      </c>
      <c r="L508" s="538">
        <v>0.5</v>
      </c>
      <c r="M508" s="443" t="s">
        <v>1338</v>
      </c>
    </row>
    <row r="509" spans="1:24" x14ac:dyDescent="0.2">
      <c r="A509" s="204"/>
      <c r="B509" s="211"/>
      <c r="C509" s="212">
        <v>63500612</v>
      </c>
      <c r="D509" s="213" t="s">
        <v>176</v>
      </c>
      <c r="E509" s="341"/>
      <c r="F509" s="538">
        <v>3.4</v>
      </c>
      <c r="G509" s="538">
        <v>1</v>
      </c>
      <c r="H509" s="538">
        <v>21</v>
      </c>
      <c r="I509" s="538">
        <v>21</v>
      </c>
      <c r="J509" s="578">
        <v>5</v>
      </c>
      <c r="K509" s="538">
        <v>1</v>
      </c>
      <c r="L509" s="538">
        <v>1</v>
      </c>
      <c r="M509" s="443" t="s">
        <v>1338</v>
      </c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</row>
    <row r="510" spans="1:24" x14ac:dyDescent="0.2">
      <c r="A510" s="204"/>
      <c r="B510" s="211"/>
      <c r="C510" s="212">
        <v>636004</v>
      </c>
      <c r="D510" s="213" t="s">
        <v>546</v>
      </c>
      <c r="E510" s="341"/>
      <c r="F510" s="538">
        <v>0</v>
      </c>
      <c r="G510" s="538">
        <v>0</v>
      </c>
      <c r="H510" s="538">
        <v>0</v>
      </c>
      <c r="I510" s="538">
        <v>0</v>
      </c>
      <c r="J510" s="538">
        <v>0</v>
      </c>
      <c r="K510" s="538">
        <v>0</v>
      </c>
      <c r="L510" s="538">
        <v>0</v>
      </c>
      <c r="M510" s="432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</row>
    <row r="511" spans="1:24" s="308" customFormat="1" x14ac:dyDescent="0.2">
      <c r="A511" s="307"/>
      <c r="B511" s="289"/>
      <c r="C511" s="290"/>
      <c r="D511" s="275" t="s">
        <v>503</v>
      </c>
      <c r="E511" s="289" t="s">
        <v>681</v>
      </c>
      <c r="F511" s="276">
        <f t="shared" ref="F511:G511" si="177">SUM(F512+F513+F514+F547)</f>
        <v>220.9</v>
      </c>
      <c r="G511" s="276">
        <f t="shared" si="177"/>
        <v>554</v>
      </c>
      <c r="H511" s="276">
        <f t="shared" ref="H511:I511" si="178">SUM(H512+H513+H514+H547)</f>
        <v>399.29999999999995</v>
      </c>
      <c r="I511" s="276">
        <f t="shared" si="178"/>
        <v>408.79999999999995</v>
      </c>
      <c r="J511" s="276">
        <f t="shared" ref="J511" si="179">SUM(J512+J513+J514+J547)</f>
        <v>316.89999999999998</v>
      </c>
      <c r="K511" s="276">
        <f t="shared" ref="K511:L511" si="180">SUM(K512+K513+K514+K547)</f>
        <v>347.29999999999995</v>
      </c>
      <c r="L511" s="276">
        <f t="shared" si="180"/>
        <v>654.79999999999995</v>
      </c>
      <c r="M511" s="432"/>
    </row>
    <row r="512" spans="1:24" s="310" customFormat="1" x14ac:dyDescent="0.2">
      <c r="A512" s="307"/>
      <c r="B512" s="211">
        <v>610</v>
      </c>
      <c r="C512" s="212"/>
      <c r="D512" s="213" t="s">
        <v>115</v>
      </c>
      <c r="E512" s="341"/>
      <c r="F512" s="538">
        <v>94.4</v>
      </c>
      <c r="G512" s="538">
        <v>98.9</v>
      </c>
      <c r="H512" s="538">
        <v>115</v>
      </c>
      <c r="I512" s="538">
        <v>115</v>
      </c>
      <c r="J512" s="578">
        <v>104.8</v>
      </c>
      <c r="K512" s="538">
        <v>120</v>
      </c>
      <c r="L512" s="538">
        <v>124</v>
      </c>
      <c r="M512" s="443" t="s">
        <v>1338</v>
      </c>
      <c r="O512" s="308"/>
      <c r="P512" s="308"/>
      <c r="Q512" s="308"/>
      <c r="R512" s="308"/>
      <c r="S512" s="308"/>
      <c r="T512" s="308"/>
      <c r="U512" s="308"/>
      <c r="V512" s="308"/>
      <c r="W512" s="308"/>
      <c r="X512" s="308"/>
    </row>
    <row r="513" spans="1:24" s="308" customFormat="1" x14ac:dyDescent="0.2">
      <c r="A513" s="307"/>
      <c r="B513" s="211">
        <v>620</v>
      </c>
      <c r="C513" s="212"/>
      <c r="D513" s="213" t="s">
        <v>116</v>
      </c>
      <c r="E513" s="341"/>
      <c r="F513" s="538">
        <v>33.299999999999997</v>
      </c>
      <c r="G513" s="538">
        <v>34</v>
      </c>
      <c r="H513" s="538">
        <v>40</v>
      </c>
      <c r="I513" s="538">
        <v>40</v>
      </c>
      <c r="J513" s="578">
        <v>38</v>
      </c>
      <c r="K513" s="538">
        <v>42</v>
      </c>
      <c r="L513" s="538">
        <v>45</v>
      </c>
      <c r="M513" s="443" t="s">
        <v>1338</v>
      </c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</row>
    <row r="514" spans="1:24" s="308" customFormat="1" x14ac:dyDescent="0.2">
      <c r="A514" s="306"/>
      <c r="B514" s="211">
        <v>630</v>
      </c>
      <c r="C514" s="219"/>
      <c r="D514" s="220" t="s">
        <v>162</v>
      </c>
      <c r="E514" s="250"/>
      <c r="F514" s="203">
        <f t="shared" ref="F514" si="181">SUM(F515:F546)</f>
        <v>92.399999999999991</v>
      </c>
      <c r="G514" s="203">
        <f>SUM(G515:G546)</f>
        <v>420.09999999999997</v>
      </c>
      <c r="H514" s="203">
        <f>SUM(H515:H546)</f>
        <v>244.29999999999998</v>
      </c>
      <c r="I514" s="203">
        <f>SUM(I515:I546)</f>
        <v>253.79999999999998</v>
      </c>
      <c r="J514" s="203">
        <f>SUM(J515:J546)</f>
        <v>174.1</v>
      </c>
      <c r="K514" s="203">
        <f t="shared" ref="K514:L514" si="182">SUM(K515:K546)</f>
        <v>185.29999999999998</v>
      </c>
      <c r="L514" s="203">
        <f t="shared" si="182"/>
        <v>485.8</v>
      </c>
      <c r="M514" s="443"/>
    </row>
    <row r="515" spans="1:24" s="308" customFormat="1" x14ac:dyDescent="0.2">
      <c r="A515" s="306"/>
      <c r="B515" s="211"/>
      <c r="C515" s="212">
        <v>631001</v>
      </c>
      <c r="D515" s="213" t="s">
        <v>129</v>
      </c>
      <c r="E515" s="250"/>
      <c r="F515" s="538">
        <v>1.6</v>
      </c>
      <c r="G515" s="538">
        <v>0.5</v>
      </c>
      <c r="H515" s="538">
        <v>0.6</v>
      </c>
      <c r="I515" s="538">
        <v>0.6</v>
      </c>
      <c r="J515" s="578">
        <v>2.5</v>
      </c>
      <c r="K515" s="538">
        <v>0.6</v>
      </c>
      <c r="L515" s="538">
        <v>0.6</v>
      </c>
      <c r="M515" s="443" t="s">
        <v>1338</v>
      </c>
    </row>
    <row r="516" spans="1:24" s="308" customFormat="1" x14ac:dyDescent="0.2">
      <c r="A516" s="306"/>
      <c r="B516" s="211"/>
      <c r="C516" s="212">
        <v>632001</v>
      </c>
      <c r="D516" s="213" t="s">
        <v>506</v>
      </c>
      <c r="E516" s="341"/>
      <c r="F516" s="538">
        <v>11.7</v>
      </c>
      <c r="G516" s="538">
        <v>22</v>
      </c>
      <c r="H516" s="538">
        <v>66</v>
      </c>
      <c r="I516" s="538">
        <v>66</v>
      </c>
      <c r="J516" s="578">
        <v>18</v>
      </c>
      <c r="K516" s="538">
        <v>66</v>
      </c>
      <c r="L516" s="538">
        <v>86</v>
      </c>
      <c r="M516" s="443" t="s">
        <v>1338</v>
      </c>
    </row>
    <row r="517" spans="1:24" s="308" customFormat="1" x14ac:dyDescent="0.2">
      <c r="A517" s="306"/>
      <c r="B517" s="211"/>
      <c r="C517" s="212">
        <v>632002</v>
      </c>
      <c r="D517" s="213" t="s">
        <v>507</v>
      </c>
      <c r="E517" s="341"/>
      <c r="F517" s="538">
        <v>27.9</v>
      </c>
      <c r="G517" s="538">
        <v>43.1</v>
      </c>
      <c r="H517" s="538">
        <v>43.1</v>
      </c>
      <c r="I517" s="538">
        <v>43.1</v>
      </c>
      <c r="J517" s="578">
        <v>36</v>
      </c>
      <c r="K517" s="538">
        <v>43.1</v>
      </c>
      <c r="L517" s="538">
        <v>43.1</v>
      </c>
      <c r="M517" s="443" t="s">
        <v>1338</v>
      </c>
    </row>
    <row r="518" spans="1:24" s="308" customFormat="1" x14ac:dyDescent="0.2">
      <c r="A518" s="306"/>
      <c r="B518" s="211"/>
      <c r="C518" s="212">
        <v>632003</v>
      </c>
      <c r="D518" s="213" t="s">
        <v>927</v>
      </c>
      <c r="E518" s="341"/>
      <c r="F518" s="538">
        <v>0</v>
      </c>
      <c r="G518" s="538">
        <v>0.2</v>
      </c>
      <c r="H518" s="538">
        <v>0.4</v>
      </c>
      <c r="I518" s="538">
        <v>0.4</v>
      </c>
      <c r="J518" s="538">
        <v>0.4</v>
      </c>
      <c r="K518" s="538">
        <v>0.4</v>
      </c>
      <c r="L518" s="538">
        <v>0.4</v>
      </c>
      <c r="M518" s="432"/>
    </row>
    <row r="519" spans="1:24" s="407" customFormat="1" ht="12.75" customHeight="1" x14ac:dyDescent="0.2">
      <c r="A519" s="306"/>
      <c r="B519" s="211"/>
      <c r="C519" s="212">
        <v>633001</v>
      </c>
      <c r="D519" s="213" t="s">
        <v>132</v>
      </c>
      <c r="E519" s="341"/>
      <c r="F519" s="538">
        <v>0.3</v>
      </c>
      <c r="G519" s="538">
        <v>0</v>
      </c>
      <c r="H519" s="538">
        <v>0</v>
      </c>
      <c r="I519" s="538">
        <v>0</v>
      </c>
      <c r="J519" s="538">
        <v>0</v>
      </c>
      <c r="K519" s="538">
        <v>0</v>
      </c>
      <c r="L519" s="538">
        <v>0</v>
      </c>
      <c r="M519" s="240"/>
      <c r="O519" s="308"/>
      <c r="P519" s="308"/>
      <c r="Q519" s="308"/>
      <c r="R519" s="308"/>
      <c r="S519" s="308"/>
      <c r="T519" s="308"/>
      <c r="U519" s="308"/>
      <c r="V519" s="308"/>
      <c r="W519" s="308"/>
      <c r="X519" s="308"/>
    </row>
    <row r="520" spans="1:24" s="308" customFormat="1" ht="15.75" x14ac:dyDescent="0.25">
      <c r="A520" s="306"/>
      <c r="B520" s="211"/>
      <c r="C520" s="212">
        <v>633006</v>
      </c>
      <c r="D520" s="213" t="s">
        <v>547</v>
      </c>
      <c r="E520" s="341"/>
      <c r="F520" s="538">
        <v>10.8</v>
      </c>
      <c r="G520" s="538">
        <v>10</v>
      </c>
      <c r="H520" s="538">
        <v>15</v>
      </c>
      <c r="I520" s="538">
        <v>15</v>
      </c>
      <c r="J520" s="538">
        <v>15</v>
      </c>
      <c r="K520" s="538">
        <v>15</v>
      </c>
      <c r="L520" s="538">
        <v>15</v>
      </c>
      <c r="M520" s="510"/>
    </row>
    <row r="521" spans="1:24" s="308" customFormat="1" x14ac:dyDescent="0.2">
      <c r="A521" s="306"/>
      <c r="B521" s="211"/>
      <c r="C521" s="212">
        <v>6330061</v>
      </c>
      <c r="D521" s="213" t="s">
        <v>134</v>
      </c>
      <c r="E521" s="341"/>
      <c r="F521" s="538">
        <v>5.2</v>
      </c>
      <c r="G521" s="538">
        <v>10</v>
      </c>
      <c r="H521" s="538">
        <v>15</v>
      </c>
      <c r="I521" s="538">
        <v>15</v>
      </c>
      <c r="J521" s="578">
        <v>7</v>
      </c>
      <c r="K521" s="538">
        <v>15</v>
      </c>
      <c r="L521" s="538">
        <v>15</v>
      </c>
      <c r="M521" s="443" t="s">
        <v>1338</v>
      </c>
    </row>
    <row r="522" spans="1:24" s="308" customFormat="1" x14ac:dyDescent="0.2">
      <c r="A522" s="306"/>
      <c r="B522" s="211"/>
      <c r="C522" s="212">
        <v>6330065</v>
      </c>
      <c r="D522" s="213" t="s">
        <v>548</v>
      </c>
      <c r="E522" s="341"/>
      <c r="F522" s="538">
        <v>0.1</v>
      </c>
      <c r="G522" s="538">
        <v>0.6</v>
      </c>
      <c r="H522" s="538">
        <v>0.8</v>
      </c>
      <c r="I522" s="538">
        <v>0.8</v>
      </c>
      <c r="J522" s="538">
        <v>0.8</v>
      </c>
      <c r="K522" s="538">
        <v>0.8</v>
      </c>
      <c r="L522" s="538">
        <v>0.8</v>
      </c>
      <c r="M522" s="432"/>
    </row>
    <row r="523" spans="1:24" s="308" customFormat="1" x14ac:dyDescent="0.2">
      <c r="A523" s="306"/>
      <c r="B523" s="211"/>
      <c r="C523" s="212">
        <v>633009</v>
      </c>
      <c r="D523" s="213" t="s">
        <v>549</v>
      </c>
      <c r="E523" s="341"/>
      <c r="F523" s="538">
        <v>0</v>
      </c>
      <c r="G523" s="538">
        <v>0.2</v>
      </c>
      <c r="H523" s="538">
        <v>0.2</v>
      </c>
      <c r="I523" s="538">
        <v>0.2</v>
      </c>
      <c r="J523" s="538">
        <v>0.2</v>
      </c>
      <c r="K523" s="538">
        <v>0.2</v>
      </c>
      <c r="L523" s="538">
        <v>0.2</v>
      </c>
      <c r="M523" s="432"/>
    </row>
    <row r="524" spans="1:24" s="308" customFormat="1" x14ac:dyDescent="0.2">
      <c r="A524" s="306"/>
      <c r="B524" s="211"/>
      <c r="C524" s="212">
        <v>634001</v>
      </c>
      <c r="D524" s="213" t="s">
        <v>508</v>
      </c>
      <c r="E524" s="341"/>
      <c r="F524" s="538">
        <v>1.1000000000000001</v>
      </c>
      <c r="G524" s="538">
        <v>0.8</v>
      </c>
      <c r="H524" s="538">
        <v>0.8</v>
      </c>
      <c r="I524" s="538">
        <v>0.8</v>
      </c>
      <c r="J524" s="538">
        <v>0.8</v>
      </c>
      <c r="K524" s="538">
        <v>0.8</v>
      </c>
      <c r="L524" s="538">
        <v>0.8</v>
      </c>
      <c r="M524" s="432"/>
    </row>
    <row r="525" spans="1:24" s="308" customFormat="1" x14ac:dyDescent="0.2">
      <c r="A525" s="306"/>
      <c r="B525" s="211"/>
      <c r="C525" s="212">
        <v>6340021</v>
      </c>
      <c r="D525" s="213" t="s">
        <v>78</v>
      </c>
      <c r="E525" s="341"/>
      <c r="F525" s="538">
        <v>0.1</v>
      </c>
      <c r="G525" s="538">
        <v>0.5</v>
      </c>
      <c r="H525" s="538">
        <v>0.5</v>
      </c>
      <c r="I525" s="538">
        <v>0.5</v>
      </c>
      <c r="J525" s="538">
        <v>0.5</v>
      </c>
      <c r="K525" s="538">
        <v>0.5</v>
      </c>
      <c r="L525" s="538">
        <v>0.5</v>
      </c>
      <c r="M525" s="434"/>
    </row>
    <row r="526" spans="1:24" s="308" customFormat="1" x14ac:dyDescent="0.2">
      <c r="A526" s="306"/>
      <c r="B526" s="211"/>
      <c r="C526" s="212">
        <v>6340022</v>
      </c>
      <c r="D526" s="213" t="s">
        <v>79</v>
      </c>
      <c r="E526" s="341"/>
      <c r="F526" s="538">
        <v>0</v>
      </c>
      <c r="G526" s="538">
        <v>0.2</v>
      </c>
      <c r="H526" s="538">
        <v>0.5</v>
      </c>
      <c r="I526" s="538">
        <v>0.5</v>
      </c>
      <c r="J526" s="538">
        <v>0.5</v>
      </c>
      <c r="K526" s="538">
        <v>0.5</v>
      </c>
      <c r="L526" s="538">
        <v>0.5</v>
      </c>
      <c r="M526" s="432"/>
    </row>
    <row r="527" spans="1:24" s="308" customFormat="1" x14ac:dyDescent="0.2">
      <c r="A527" s="306"/>
      <c r="B527" s="211"/>
      <c r="C527" s="212">
        <v>634003</v>
      </c>
      <c r="D527" s="213" t="s">
        <v>608</v>
      </c>
      <c r="E527" s="341"/>
      <c r="F527" s="538">
        <v>0.1</v>
      </c>
      <c r="G527" s="538">
        <v>0.2</v>
      </c>
      <c r="H527" s="538">
        <v>0.2</v>
      </c>
      <c r="I527" s="538">
        <v>0.2</v>
      </c>
      <c r="J527" s="538">
        <v>0.2</v>
      </c>
      <c r="K527" s="538">
        <v>0.2</v>
      </c>
      <c r="L527" s="538">
        <v>0.2</v>
      </c>
      <c r="M527" s="432"/>
    </row>
    <row r="528" spans="1:24" s="308" customFormat="1" x14ac:dyDescent="0.2">
      <c r="A528" s="306"/>
      <c r="B528" s="211"/>
      <c r="C528" s="212">
        <v>635002</v>
      </c>
      <c r="D528" s="213" t="s">
        <v>83</v>
      </c>
      <c r="E528" s="341"/>
      <c r="F528" s="538">
        <v>0</v>
      </c>
      <c r="G528" s="538">
        <v>0.1</v>
      </c>
      <c r="H528" s="538">
        <v>0</v>
      </c>
      <c r="I528" s="538">
        <v>0</v>
      </c>
      <c r="J528" s="538">
        <v>0</v>
      </c>
      <c r="K528" s="538">
        <v>0</v>
      </c>
      <c r="L528" s="538">
        <v>0</v>
      </c>
      <c r="M528" s="434"/>
    </row>
    <row r="529" spans="1:24" s="308" customFormat="1" x14ac:dyDescent="0.2">
      <c r="A529" s="307"/>
      <c r="B529" s="211"/>
      <c r="C529" s="212">
        <v>635006</v>
      </c>
      <c r="D529" s="213" t="s">
        <v>550</v>
      </c>
      <c r="E529" s="341"/>
      <c r="F529" s="538">
        <v>5.2</v>
      </c>
      <c r="G529" s="538">
        <v>276</v>
      </c>
      <c r="H529" s="538">
        <v>59</v>
      </c>
      <c r="I529" s="538">
        <v>68.5</v>
      </c>
      <c r="J529" s="578">
        <v>50</v>
      </c>
      <c r="K529" s="538">
        <v>0</v>
      </c>
      <c r="L529" s="538">
        <v>280.5</v>
      </c>
      <c r="M529" s="443" t="s">
        <v>1338</v>
      </c>
    </row>
    <row r="530" spans="1:24" s="308" customFormat="1" x14ac:dyDescent="0.2">
      <c r="A530" s="307"/>
      <c r="B530" s="211"/>
      <c r="C530" s="212">
        <v>636001</v>
      </c>
      <c r="D530" s="213" t="s">
        <v>589</v>
      </c>
      <c r="E530" s="341"/>
      <c r="F530" s="538">
        <v>1</v>
      </c>
      <c r="G530" s="538">
        <v>0.7</v>
      </c>
      <c r="H530" s="538">
        <v>0.7</v>
      </c>
      <c r="I530" s="538">
        <v>0.7</v>
      </c>
      <c r="J530" s="538">
        <v>0.7</v>
      </c>
      <c r="K530" s="538">
        <v>0.7</v>
      </c>
      <c r="L530" s="538">
        <v>0.7</v>
      </c>
      <c r="M530" s="434"/>
      <c r="O530" s="407"/>
      <c r="P530" s="407"/>
      <c r="Q530" s="407"/>
      <c r="R530" s="407"/>
      <c r="S530" s="407"/>
      <c r="T530" s="407"/>
      <c r="U530" s="407"/>
      <c r="V530" s="407"/>
      <c r="W530" s="407"/>
      <c r="X530" s="407"/>
    </row>
    <row r="531" spans="1:24" s="308" customFormat="1" x14ac:dyDescent="0.2">
      <c r="A531" s="307"/>
      <c r="B531" s="211"/>
      <c r="C531" s="212">
        <v>637001</v>
      </c>
      <c r="D531" s="213" t="s">
        <v>89</v>
      </c>
      <c r="E531" s="341"/>
      <c r="F531" s="538">
        <v>0</v>
      </c>
      <c r="G531" s="538">
        <v>1</v>
      </c>
      <c r="H531" s="538">
        <v>1</v>
      </c>
      <c r="I531" s="538">
        <v>1</v>
      </c>
      <c r="J531" s="538">
        <v>1</v>
      </c>
      <c r="K531" s="538">
        <v>1</v>
      </c>
      <c r="L531" s="538">
        <v>1</v>
      </c>
      <c r="M531" s="434"/>
    </row>
    <row r="532" spans="1:24" s="308" customFormat="1" x14ac:dyDescent="0.2">
      <c r="A532" s="307"/>
      <c r="B532" s="211"/>
      <c r="C532" s="212">
        <v>637004</v>
      </c>
      <c r="D532" s="213" t="s">
        <v>454</v>
      </c>
      <c r="E532" s="341"/>
      <c r="F532" s="538">
        <v>0</v>
      </c>
      <c r="G532" s="538">
        <v>0</v>
      </c>
      <c r="H532" s="538">
        <v>0</v>
      </c>
      <c r="I532" s="538">
        <v>0</v>
      </c>
      <c r="J532" s="538">
        <v>0</v>
      </c>
      <c r="K532" s="538">
        <v>0</v>
      </c>
      <c r="L532" s="538">
        <v>0</v>
      </c>
      <c r="M532" s="434"/>
    </row>
    <row r="533" spans="1:24" s="308" customFormat="1" x14ac:dyDescent="0.2">
      <c r="A533" s="307"/>
      <c r="B533" s="211"/>
      <c r="C533" s="212">
        <v>6370041</v>
      </c>
      <c r="D533" s="213" t="s">
        <v>616</v>
      </c>
      <c r="E533" s="341"/>
      <c r="F533" s="538">
        <v>0.9</v>
      </c>
      <c r="G533" s="538">
        <v>0.7</v>
      </c>
      <c r="H533" s="538">
        <v>0.7</v>
      </c>
      <c r="I533" s="538">
        <v>0.7</v>
      </c>
      <c r="J533" s="538">
        <v>0.7</v>
      </c>
      <c r="K533" s="538">
        <v>0.7</v>
      </c>
      <c r="L533" s="538">
        <v>0.7</v>
      </c>
      <c r="M533" s="432"/>
    </row>
    <row r="534" spans="1:24" s="308" customFormat="1" x14ac:dyDescent="0.2">
      <c r="A534" s="307"/>
      <c r="B534" s="211"/>
      <c r="C534" s="212">
        <v>63700499</v>
      </c>
      <c r="D534" s="213" t="s">
        <v>91</v>
      </c>
      <c r="E534" s="341"/>
      <c r="F534" s="538">
        <v>10.3</v>
      </c>
      <c r="G534" s="538">
        <v>15</v>
      </c>
      <c r="H534" s="538">
        <v>8</v>
      </c>
      <c r="I534" s="538">
        <v>8</v>
      </c>
      <c r="J534" s="538">
        <v>8</v>
      </c>
      <c r="K534" s="538">
        <v>8</v>
      </c>
      <c r="L534" s="538">
        <v>8</v>
      </c>
      <c r="M534" s="443"/>
    </row>
    <row r="535" spans="1:24" s="308" customFormat="1" x14ac:dyDescent="0.2">
      <c r="A535" s="307"/>
      <c r="B535" s="211"/>
      <c r="C535" s="212">
        <v>6370051</v>
      </c>
      <c r="D535" s="213" t="s">
        <v>95</v>
      </c>
      <c r="E535" s="341"/>
      <c r="F535" s="538">
        <v>0</v>
      </c>
      <c r="G535" s="538">
        <v>0</v>
      </c>
      <c r="H535" s="538">
        <v>0</v>
      </c>
      <c r="I535" s="538">
        <v>0</v>
      </c>
      <c r="J535" s="538">
        <v>0</v>
      </c>
      <c r="K535" s="538">
        <v>0</v>
      </c>
      <c r="L535" s="538">
        <v>0</v>
      </c>
      <c r="M535" s="432"/>
    </row>
    <row r="536" spans="1:24" s="407" customFormat="1" x14ac:dyDescent="0.2">
      <c r="A536" s="406"/>
      <c r="B536" s="211"/>
      <c r="C536" s="212">
        <v>6370055</v>
      </c>
      <c r="D536" s="213" t="s">
        <v>98</v>
      </c>
      <c r="E536" s="341"/>
      <c r="F536" s="538">
        <v>0.3</v>
      </c>
      <c r="G536" s="538">
        <v>1</v>
      </c>
      <c r="H536" s="538">
        <v>1</v>
      </c>
      <c r="I536" s="538">
        <v>1</v>
      </c>
      <c r="J536" s="538">
        <v>1</v>
      </c>
      <c r="K536" s="538">
        <v>1</v>
      </c>
      <c r="L536" s="538">
        <v>1</v>
      </c>
      <c r="M536" s="432"/>
      <c r="O536" s="308"/>
      <c r="P536" s="308"/>
      <c r="Q536" s="308"/>
      <c r="R536" s="308"/>
      <c r="S536" s="308"/>
      <c r="T536" s="308"/>
      <c r="U536" s="308"/>
      <c r="V536" s="308"/>
      <c r="W536" s="308"/>
      <c r="X536" s="308"/>
    </row>
    <row r="537" spans="1:24" s="308" customFormat="1" x14ac:dyDescent="0.2">
      <c r="A537" s="307"/>
      <c r="B537" s="211"/>
      <c r="C537" s="212">
        <v>637006</v>
      </c>
      <c r="D537" s="213" t="s">
        <v>1051</v>
      </c>
      <c r="E537" s="341"/>
      <c r="F537" s="538">
        <v>0.7</v>
      </c>
      <c r="G537" s="538">
        <v>0.5</v>
      </c>
      <c r="H537" s="538">
        <v>0</v>
      </c>
      <c r="I537" s="538">
        <v>0</v>
      </c>
      <c r="J537" s="538">
        <v>0</v>
      </c>
      <c r="K537" s="538">
        <v>0</v>
      </c>
      <c r="L537" s="538">
        <v>0</v>
      </c>
      <c r="M537" s="443"/>
    </row>
    <row r="538" spans="1:24" s="308" customFormat="1" x14ac:dyDescent="0.2">
      <c r="A538" s="307"/>
      <c r="B538" s="211"/>
      <c r="C538" s="212">
        <v>637012</v>
      </c>
      <c r="D538" s="213" t="s">
        <v>609</v>
      </c>
      <c r="E538" s="341"/>
      <c r="F538" s="538">
        <v>0.5</v>
      </c>
      <c r="G538" s="538">
        <v>3</v>
      </c>
      <c r="H538" s="538">
        <v>0</v>
      </c>
      <c r="I538" s="538">
        <v>0</v>
      </c>
      <c r="J538" s="538">
        <v>0</v>
      </c>
      <c r="K538" s="538">
        <v>0</v>
      </c>
      <c r="L538" s="538">
        <v>0</v>
      </c>
      <c r="M538" s="434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</row>
    <row r="539" spans="1:24" s="308" customFormat="1" x14ac:dyDescent="0.2">
      <c r="A539" s="307"/>
      <c r="B539" s="211"/>
      <c r="C539" s="212">
        <v>637014</v>
      </c>
      <c r="D539" s="213" t="s">
        <v>551</v>
      </c>
      <c r="E539" s="341"/>
      <c r="F539" s="538">
        <v>4.5999999999999996</v>
      </c>
      <c r="G539" s="538">
        <v>5</v>
      </c>
      <c r="H539" s="538">
        <v>0</v>
      </c>
      <c r="I539" s="538">
        <v>0</v>
      </c>
      <c r="J539" s="538">
        <v>0</v>
      </c>
      <c r="K539" s="538">
        <v>0</v>
      </c>
      <c r="L539" s="538">
        <v>0</v>
      </c>
      <c r="M539" s="443"/>
    </row>
    <row r="540" spans="1:24" s="308" customFormat="1" x14ac:dyDescent="0.2">
      <c r="A540" s="307"/>
      <c r="B540" s="211"/>
      <c r="C540" s="212">
        <v>637015</v>
      </c>
      <c r="D540" s="213" t="s">
        <v>102</v>
      </c>
      <c r="E540" s="341"/>
      <c r="F540" s="538">
        <v>1.8</v>
      </c>
      <c r="G540" s="538">
        <v>2</v>
      </c>
      <c r="H540" s="538">
        <v>2</v>
      </c>
      <c r="I540" s="538">
        <v>2</v>
      </c>
      <c r="J540" s="538">
        <v>2</v>
      </c>
      <c r="K540" s="538">
        <v>2</v>
      </c>
      <c r="L540" s="538">
        <v>2</v>
      </c>
      <c r="M540" s="434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</row>
    <row r="541" spans="1:24" s="308" customFormat="1" x14ac:dyDescent="0.2">
      <c r="A541" s="307"/>
      <c r="B541" s="211"/>
      <c r="C541" s="212">
        <v>637016</v>
      </c>
      <c r="D541" s="213" t="s">
        <v>552</v>
      </c>
      <c r="E541" s="341"/>
      <c r="F541" s="538">
        <v>1</v>
      </c>
      <c r="G541" s="538">
        <v>1</v>
      </c>
      <c r="H541" s="538">
        <v>1</v>
      </c>
      <c r="I541" s="538">
        <v>1</v>
      </c>
      <c r="J541" s="538">
        <v>1</v>
      </c>
      <c r="K541" s="538">
        <v>1</v>
      </c>
      <c r="L541" s="538">
        <v>1</v>
      </c>
      <c r="M541" s="443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</row>
    <row r="542" spans="1:24" s="308" customFormat="1" x14ac:dyDescent="0.2">
      <c r="A542" s="307"/>
      <c r="B542" s="211"/>
      <c r="C542" s="212">
        <v>637018</v>
      </c>
      <c r="D542" s="213" t="s">
        <v>428</v>
      </c>
      <c r="E542" s="250"/>
      <c r="F542" s="538">
        <v>7.1</v>
      </c>
      <c r="G542" s="538">
        <v>24</v>
      </c>
      <c r="H542" s="538">
        <v>26</v>
      </c>
      <c r="I542" s="538">
        <v>26</v>
      </c>
      <c r="J542" s="538">
        <v>26</v>
      </c>
      <c r="K542" s="538">
        <v>26</v>
      </c>
      <c r="L542" s="538">
        <v>26</v>
      </c>
      <c r="M542" s="432"/>
    </row>
    <row r="543" spans="1:24" s="308" customFormat="1" x14ac:dyDescent="0.2">
      <c r="A543" s="307"/>
      <c r="B543" s="211"/>
      <c r="C543" s="212">
        <v>637023</v>
      </c>
      <c r="D543" s="213" t="s">
        <v>553</v>
      </c>
      <c r="E543" s="341"/>
      <c r="F543" s="538">
        <v>0</v>
      </c>
      <c r="G543" s="538">
        <v>0</v>
      </c>
      <c r="H543" s="538">
        <v>0</v>
      </c>
      <c r="I543" s="538">
        <v>0</v>
      </c>
      <c r="J543" s="538">
        <v>0</v>
      </c>
      <c r="K543" s="538">
        <v>0</v>
      </c>
      <c r="L543" s="538">
        <v>0</v>
      </c>
      <c r="M543" s="432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</row>
    <row r="544" spans="1:24" x14ac:dyDescent="0.2">
      <c r="A544" s="204"/>
      <c r="B544" s="211"/>
      <c r="C544" s="212">
        <v>637026</v>
      </c>
      <c r="D544" s="213" t="s">
        <v>554</v>
      </c>
      <c r="E544" s="341"/>
      <c r="F544" s="538">
        <v>0</v>
      </c>
      <c r="G544" s="538">
        <v>0</v>
      </c>
      <c r="H544" s="538">
        <v>0</v>
      </c>
      <c r="I544" s="538">
        <v>0</v>
      </c>
      <c r="J544" s="538">
        <v>0</v>
      </c>
      <c r="K544" s="538">
        <v>0</v>
      </c>
      <c r="L544" s="538">
        <v>0</v>
      </c>
      <c r="M544" s="432"/>
    </row>
    <row r="545" spans="1:24" s="308" customFormat="1" x14ac:dyDescent="0.2">
      <c r="A545" s="307"/>
      <c r="B545" s="211"/>
      <c r="C545" s="212">
        <v>637027</v>
      </c>
      <c r="D545" s="213" t="s">
        <v>171</v>
      </c>
      <c r="E545" s="341"/>
      <c r="F545" s="538">
        <v>0</v>
      </c>
      <c r="G545" s="538">
        <v>1.5</v>
      </c>
      <c r="H545" s="538">
        <v>1.5</v>
      </c>
      <c r="I545" s="538">
        <v>1.5</v>
      </c>
      <c r="J545" s="538">
        <v>1.5</v>
      </c>
      <c r="K545" s="538">
        <v>1.5</v>
      </c>
      <c r="L545" s="538">
        <v>1.5</v>
      </c>
      <c r="M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</row>
    <row r="546" spans="1:24" s="310" customFormat="1" x14ac:dyDescent="0.2">
      <c r="A546" s="406"/>
      <c r="B546" s="211"/>
      <c r="C546" s="212">
        <v>637035</v>
      </c>
      <c r="D546" s="213" t="s">
        <v>622</v>
      </c>
      <c r="E546" s="341"/>
      <c r="F546" s="538">
        <v>0.1</v>
      </c>
      <c r="G546" s="538">
        <v>0.3</v>
      </c>
      <c r="H546" s="538">
        <v>0.3</v>
      </c>
      <c r="I546" s="538">
        <v>0.3</v>
      </c>
      <c r="J546" s="538">
        <v>0.3</v>
      </c>
      <c r="K546" s="538">
        <v>0.3</v>
      </c>
      <c r="L546" s="538">
        <v>0.3</v>
      </c>
      <c r="M546" s="432"/>
      <c r="O546" s="308"/>
      <c r="P546" s="308"/>
      <c r="Q546" s="308"/>
      <c r="R546" s="308"/>
      <c r="S546" s="308"/>
      <c r="T546" s="308"/>
      <c r="U546" s="308"/>
      <c r="V546" s="308"/>
      <c r="W546" s="308"/>
      <c r="X546" s="308"/>
    </row>
    <row r="547" spans="1:24" x14ac:dyDescent="0.2">
      <c r="A547" s="204"/>
      <c r="B547" s="211">
        <v>640</v>
      </c>
      <c r="C547" s="219"/>
      <c r="D547" s="220" t="s">
        <v>1117</v>
      </c>
      <c r="E547" s="250"/>
      <c r="F547" s="223">
        <f t="shared" ref="F547:G547" si="183">SUM(F548:F549)</f>
        <v>0.8</v>
      </c>
      <c r="G547" s="223">
        <f t="shared" si="183"/>
        <v>1</v>
      </c>
      <c r="H547" s="223">
        <f t="shared" ref="H547:I547" si="184">SUM(H548:H549)</f>
        <v>0</v>
      </c>
      <c r="I547" s="223">
        <f t="shared" si="184"/>
        <v>0</v>
      </c>
      <c r="J547" s="223">
        <f t="shared" ref="J547" si="185">SUM(J548:J549)</f>
        <v>0</v>
      </c>
      <c r="K547" s="223">
        <f t="shared" ref="K547:L547" si="186">SUM(K548:K549)</f>
        <v>0</v>
      </c>
      <c r="L547" s="223">
        <f t="shared" si="186"/>
        <v>0</v>
      </c>
      <c r="M547" s="174"/>
      <c r="O547" s="308"/>
      <c r="P547" s="308"/>
      <c r="Q547" s="308"/>
      <c r="R547" s="308"/>
      <c r="S547" s="308"/>
      <c r="T547" s="308"/>
      <c r="U547" s="308"/>
      <c r="V547" s="308"/>
      <c r="W547" s="308"/>
      <c r="X547" s="308"/>
    </row>
    <row r="548" spans="1:24" s="308" customFormat="1" x14ac:dyDescent="0.2">
      <c r="A548" s="307"/>
      <c r="B548" s="211"/>
      <c r="C548" s="212">
        <v>642013</v>
      </c>
      <c r="D548" s="213" t="s">
        <v>623</v>
      </c>
      <c r="E548" s="341"/>
      <c r="F548" s="538">
        <v>0</v>
      </c>
      <c r="G548" s="538">
        <v>0</v>
      </c>
      <c r="H548" s="538">
        <v>0</v>
      </c>
      <c r="I548" s="538">
        <v>0</v>
      </c>
      <c r="J548" s="538">
        <v>0</v>
      </c>
      <c r="K548" s="538">
        <v>0</v>
      </c>
      <c r="L548" s="538">
        <v>0</v>
      </c>
      <c r="M548" s="206"/>
      <c r="O548" s="407"/>
      <c r="P548" s="407"/>
      <c r="Q548" s="407"/>
      <c r="R548" s="407"/>
      <c r="S548" s="407"/>
      <c r="T548" s="407"/>
      <c r="U548" s="407"/>
      <c r="V548" s="407"/>
      <c r="W548" s="407"/>
      <c r="X548" s="407"/>
    </row>
    <row r="549" spans="1:24" x14ac:dyDescent="0.2">
      <c r="A549" s="204"/>
      <c r="B549" s="211"/>
      <c r="C549" s="212">
        <v>642015</v>
      </c>
      <c r="D549" s="213" t="s">
        <v>111</v>
      </c>
      <c r="E549" s="341"/>
      <c r="F549" s="538">
        <v>0.8</v>
      </c>
      <c r="G549" s="538">
        <v>1</v>
      </c>
      <c r="H549" s="538">
        <v>0</v>
      </c>
      <c r="I549" s="538">
        <v>0</v>
      </c>
      <c r="J549" s="538">
        <v>0</v>
      </c>
      <c r="K549" s="538">
        <v>0</v>
      </c>
      <c r="L549" s="538">
        <v>0</v>
      </c>
      <c r="M549" s="443"/>
      <c r="O549" s="407"/>
      <c r="P549" s="407"/>
      <c r="Q549" s="407"/>
      <c r="R549" s="407"/>
      <c r="S549" s="407"/>
      <c r="T549" s="407"/>
      <c r="U549" s="407"/>
      <c r="V549" s="407"/>
      <c r="W549" s="407"/>
      <c r="X549" s="407"/>
    </row>
    <row r="550" spans="1:24" x14ac:dyDescent="0.2">
      <c r="A550" s="204"/>
      <c r="B550" s="288"/>
      <c r="C550" s="286"/>
      <c r="D550" s="275" t="s">
        <v>723</v>
      </c>
      <c r="E550" s="288" t="s">
        <v>681</v>
      </c>
      <c r="F550" s="276">
        <f t="shared" ref="F550:G550" si="187">SUM(F551)</f>
        <v>1</v>
      </c>
      <c r="G550" s="276">
        <f t="shared" si="187"/>
        <v>2</v>
      </c>
      <c r="H550" s="276">
        <f t="shared" ref="H550:L550" si="188">SUM(H551)</f>
        <v>2</v>
      </c>
      <c r="I550" s="276">
        <f t="shared" si="188"/>
        <v>2</v>
      </c>
      <c r="J550" s="276">
        <f t="shared" si="188"/>
        <v>2</v>
      </c>
      <c r="K550" s="276">
        <f t="shared" si="188"/>
        <v>0</v>
      </c>
      <c r="L550" s="276">
        <f t="shared" si="188"/>
        <v>0</v>
      </c>
      <c r="M550" s="206"/>
      <c r="O550" s="308"/>
      <c r="P550" s="308"/>
      <c r="Q550" s="308"/>
      <c r="R550" s="308"/>
      <c r="S550" s="308"/>
      <c r="T550" s="308"/>
      <c r="U550" s="308"/>
      <c r="V550" s="308"/>
      <c r="W550" s="308"/>
      <c r="X550" s="308"/>
    </row>
    <row r="551" spans="1:24" x14ac:dyDescent="0.2">
      <c r="A551" s="204"/>
      <c r="B551" s="211">
        <v>630</v>
      </c>
      <c r="C551" s="212"/>
      <c r="D551" s="213" t="s">
        <v>162</v>
      </c>
      <c r="E551" s="343"/>
      <c r="F551" s="537">
        <v>1</v>
      </c>
      <c r="G551" s="537">
        <v>2</v>
      </c>
      <c r="H551" s="537">
        <v>2</v>
      </c>
      <c r="I551" s="537">
        <v>2</v>
      </c>
      <c r="J551" s="537">
        <v>2</v>
      </c>
      <c r="K551" s="537">
        <v>0</v>
      </c>
      <c r="L551" s="537">
        <v>0</v>
      </c>
      <c r="M551" s="432"/>
      <c r="O551" s="407"/>
      <c r="P551" s="407"/>
      <c r="Q551" s="407"/>
      <c r="R551" s="407"/>
      <c r="S551" s="407"/>
      <c r="T551" s="407"/>
      <c r="U551" s="407"/>
      <c r="V551" s="407"/>
      <c r="W551" s="407"/>
      <c r="X551" s="407"/>
    </row>
    <row r="552" spans="1:24" s="308" customFormat="1" x14ac:dyDescent="0.2">
      <c r="A552" s="307"/>
      <c r="B552" s="288"/>
      <c r="C552" s="287"/>
      <c r="D552" s="275" t="s">
        <v>710</v>
      </c>
      <c r="E552" s="285" t="s">
        <v>677</v>
      </c>
      <c r="F552" s="276">
        <f t="shared" ref="F552:G552" si="189">SUM(F553)</f>
        <v>0</v>
      </c>
      <c r="G552" s="276">
        <f t="shared" si="189"/>
        <v>0.4</v>
      </c>
      <c r="H552" s="276">
        <f t="shared" ref="H552:L552" si="190">SUM(H553)</f>
        <v>0.4</v>
      </c>
      <c r="I552" s="276">
        <f t="shared" si="190"/>
        <v>0.4</v>
      </c>
      <c r="J552" s="276">
        <f t="shared" si="190"/>
        <v>0.4</v>
      </c>
      <c r="K552" s="276">
        <f t="shared" si="190"/>
        <v>0</v>
      </c>
      <c r="L552" s="276">
        <f t="shared" si="190"/>
        <v>0</v>
      </c>
      <c r="M552" s="432"/>
    </row>
    <row r="553" spans="1:24" s="308" customFormat="1" x14ac:dyDescent="0.2">
      <c r="A553" s="309"/>
      <c r="B553" s="211"/>
      <c r="C553" s="212">
        <v>637005</v>
      </c>
      <c r="D553" s="213" t="s">
        <v>764</v>
      </c>
      <c r="E553" s="342"/>
      <c r="F553" s="538">
        <v>0</v>
      </c>
      <c r="G553" s="538">
        <v>0.4</v>
      </c>
      <c r="H553" s="538">
        <v>0.4</v>
      </c>
      <c r="I553" s="538">
        <v>0.4</v>
      </c>
      <c r="J553" s="538">
        <v>0.4</v>
      </c>
      <c r="K553" s="538">
        <v>0</v>
      </c>
      <c r="L553" s="538">
        <v>0</v>
      </c>
      <c r="M553" s="432"/>
    </row>
    <row r="554" spans="1:24" s="407" customFormat="1" x14ac:dyDescent="0.2">
      <c r="A554" s="399"/>
      <c r="B554" s="285"/>
      <c r="C554" s="287"/>
      <c r="D554" s="275" t="s">
        <v>1164</v>
      </c>
      <c r="E554" s="504" t="s">
        <v>1163</v>
      </c>
      <c r="F554" s="276">
        <f t="shared" ref="F554" si="191">SUM(F555)</f>
        <v>0.5</v>
      </c>
      <c r="G554" s="276">
        <f t="shared" ref="G554" si="192">SUM(G555)</f>
        <v>0</v>
      </c>
      <c r="H554" s="276">
        <f t="shared" ref="H554:L554" si="193">SUM(H555)</f>
        <v>0</v>
      </c>
      <c r="I554" s="276">
        <f t="shared" si="193"/>
        <v>0</v>
      </c>
      <c r="J554" s="276">
        <f t="shared" si="193"/>
        <v>0</v>
      </c>
      <c r="K554" s="276">
        <f t="shared" si="193"/>
        <v>0</v>
      </c>
      <c r="L554" s="276">
        <f t="shared" si="193"/>
        <v>0</v>
      </c>
      <c r="M554" s="432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</row>
    <row r="555" spans="1:24" s="407" customFormat="1" x14ac:dyDescent="0.2">
      <c r="A555" s="399"/>
      <c r="B555" s="211">
        <v>630</v>
      </c>
      <c r="C555" s="212"/>
      <c r="D555" s="213" t="s">
        <v>162</v>
      </c>
      <c r="E555" s="342"/>
      <c r="F555" s="537">
        <v>0.5</v>
      </c>
      <c r="G555" s="537">
        <v>0</v>
      </c>
      <c r="H555" s="537">
        <v>0</v>
      </c>
      <c r="I555" s="537">
        <v>0</v>
      </c>
      <c r="J555" s="537">
        <v>0</v>
      </c>
      <c r="K555" s="537">
        <v>0</v>
      </c>
      <c r="L555" s="537">
        <v>0</v>
      </c>
      <c r="M555" s="443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</row>
    <row r="556" spans="1:24" s="308" customFormat="1" x14ac:dyDescent="0.2">
      <c r="A556" s="309"/>
      <c r="B556" s="285"/>
      <c r="C556" s="286"/>
      <c r="D556" s="275" t="s">
        <v>682</v>
      </c>
      <c r="E556" s="288" t="s">
        <v>1194</v>
      </c>
      <c r="F556" s="276">
        <f t="shared" ref="F556:G556" si="194">SUM(F558+F572+F584+F593)</f>
        <v>250.7</v>
      </c>
      <c r="G556" s="276">
        <f t="shared" si="194"/>
        <v>292.20000000000005</v>
      </c>
      <c r="H556" s="276">
        <f t="shared" ref="H556:I556" si="195">SUM(H558+H572+H584+H593)</f>
        <v>270.3</v>
      </c>
      <c r="I556" s="276">
        <f t="shared" si="195"/>
        <v>272.3</v>
      </c>
      <c r="J556" s="276">
        <f t="shared" ref="J556" si="196">SUM(J558+J572+J584+J593)</f>
        <v>232.8</v>
      </c>
      <c r="K556" s="276">
        <f t="shared" ref="K556:L556" si="197">SUM(K558+K572+K584+K593)</f>
        <v>293.79999999999995</v>
      </c>
      <c r="L556" s="276">
        <f t="shared" si="197"/>
        <v>321.89999999999998</v>
      </c>
      <c r="M556" s="443"/>
    </row>
    <row r="557" spans="1:24" s="407" customFormat="1" x14ac:dyDescent="0.2">
      <c r="A557" s="399"/>
      <c r="B557" s="211"/>
      <c r="C557" s="219"/>
      <c r="D557" s="220" t="s">
        <v>237</v>
      </c>
      <c r="E557" s="252" t="s">
        <v>683</v>
      </c>
      <c r="F557" s="223"/>
      <c r="G557" s="223"/>
      <c r="H557" s="223"/>
      <c r="I557" s="223"/>
      <c r="J557" s="223"/>
      <c r="K557" s="223"/>
      <c r="L557" s="223"/>
      <c r="M557" s="432"/>
      <c r="O557" s="308"/>
      <c r="P557" s="308"/>
      <c r="Q557" s="308"/>
      <c r="R557" s="308"/>
      <c r="S557" s="308"/>
      <c r="T557" s="308"/>
      <c r="U557" s="308"/>
      <c r="V557" s="308"/>
      <c r="W557" s="308"/>
      <c r="X557" s="308"/>
    </row>
    <row r="558" spans="1:24" s="308" customFormat="1" x14ac:dyDescent="0.2">
      <c r="A558" s="309"/>
      <c r="B558" s="211">
        <v>630</v>
      </c>
      <c r="C558" s="219"/>
      <c r="D558" s="220" t="s">
        <v>1190</v>
      </c>
      <c r="E558" s="251"/>
      <c r="F558" s="223">
        <f t="shared" ref="F558:G558" si="198">SUM(F559:F571)</f>
        <v>74</v>
      </c>
      <c r="G558" s="223">
        <f t="shared" si="198"/>
        <v>61.7</v>
      </c>
      <c r="H558" s="223">
        <f t="shared" ref="H558:I558" si="199">SUM(H559:H571)</f>
        <v>52.7</v>
      </c>
      <c r="I558" s="223">
        <f t="shared" si="199"/>
        <v>52.7</v>
      </c>
      <c r="J558" s="223">
        <f t="shared" ref="J558" si="200">SUM(J559:J571)</f>
        <v>46.2</v>
      </c>
      <c r="K558" s="223">
        <f t="shared" ref="K558:L558" si="201">SUM(K559:K571)</f>
        <v>80.7</v>
      </c>
      <c r="L558" s="223">
        <f t="shared" si="201"/>
        <v>81.300000000000011</v>
      </c>
      <c r="M558" s="443"/>
    </row>
    <row r="559" spans="1:24" s="308" customFormat="1" x14ac:dyDescent="0.2">
      <c r="A559" s="309"/>
      <c r="B559" s="211"/>
      <c r="C559" s="212">
        <v>6320011</v>
      </c>
      <c r="D559" s="213" t="s">
        <v>310</v>
      </c>
      <c r="E559" s="341"/>
      <c r="F559" s="538">
        <v>9.1999999999999993</v>
      </c>
      <c r="G559" s="538">
        <v>15</v>
      </c>
      <c r="H559" s="538">
        <v>9</v>
      </c>
      <c r="I559" s="538">
        <v>9</v>
      </c>
      <c r="J559" s="578">
        <v>4</v>
      </c>
      <c r="K559" s="538">
        <v>13</v>
      </c>
      <c r="L559" s="538">
        <v>13</v>
      </c>
      <c r="M559" s="443" t="s">
        <v>1338</v>
      </c>
    </row>
    <row r="560" spans="1:24" s="308" customFormat="1" x14ac:dyDescent="0.2">
      <c r="A560" s="309"/>
      <c r="B560" s="211"/>
      <c r="C560" s="212">
        <v>6320013</v>
      </c>
      <c r="D560" s="213" t="s">
        <v>312</v>
      </c>
      <c r="E560" s="341"/>
      <c r="F560" s="538">
        <v>3</v>
      </c>
      <c r="G560" s="538">
        <v>5</v>
      </c>
      <c r="H560" s="538">
        <v>6</v>
      </c>
      <c r="I560" s="538">
        <v>6</v>
      </c>
      <c r="J560" s="578">
        <v>4.5</v>
      </c>
      <c r="K560" s="538">
        <v>6</v>
      </c>
      <c r="L560" s="538">
        <v>6</v>
      </c>
      <c r="M560" s="443" t="s">
        <v>1338</v>
      </c>
    </row>
    <row r="561" spans="1:24" s="308" customFormat="1" x14ac:dyDescent="0.2">
      <c r="A561" s="309"/>
      <c r="B561" s="211"/>
      <c r="C561" s="212">
        <v>632002</v>
      </c>
      <c r="D561" s="213" t="s">
        <v>311</v>
      </c>
      <c r="E561" s="341"/>
      <c r="F561" s="538">
        <v>0.1</v>
      </c>
      <c r="G561" s="538">
        <v>0.1</v>
      </c>
      <c r="H561" s="538">
        <v>0.1</v>
      </c>
      <c r="I561" s="538">
        <v>0.1</v>
      </c>
      <c r="J561" s="538">
        <v>0.1</v>
      </c>
      <c r="K561" s="538">
        <v>0.1</v>
      </c>
      <c r="L561" s="538">
        <v>0.1</v>
      </c>
      <c r="M561" s="443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</row>
    <row r="562" spans="1:24" s="308" customFormat="1" x14ac:dyDescent="0.2">
      <c r="A562" s="309"/>
      <c r="B562" s="211"/>
      <c r="C562" s="212">
        <v>633004</v>
      </c>
      <c r="D562" s="213" t="s">
        <v>585</v>
      </c>
      <c r="E562" s="341"/>
      <c r="F562" s="538">
        <v>0</v>
      </c>
      <c r="G562" s="538">
        <v>0</v>
      </c>
      <c r="H562" s="538">
        <v>0</v>
      </c>
      <c r="I562" s="538">
        <v>0</v>
      </c>
      <c r="J562" s="538">
        <v>0</v>
      </c>
      <c r="K562" s="538">
        <v>0</v>
      </c>
      <c r="L562" s="538">
        <v>0</v>
      </c>
      <c r="M562" s="432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</row>
    <row r="563" spans="1:24" s="308" customFormat="1" x14ac:dyDescent="0.2">
      <c r="A563" s="309"/>
      <c r="B563" s="211"/>
      <c r="C563" s="212">
        <v>6330065</v>
      </c>
      <c r="D563" s="213" t="s">
        <v>134</v>
      </c>
      <c r="E563" s="341"/>
      <c r="F563" s="538">
        <v>0.3</v>
      </c>
      <c r="G563" s="538">
        <v>0.5</v>
      </c>
      <c r="H563" s="538">
        <v>0.5</v>
      </c>
      <c r="I563" s="538">
        <v>0.5</v>
      </c>
      <c r="J563" s="538">
        <v>0.5</v>
      </c>
      <c r="K563" s="538">
        <v>0.5</v>
      </c>
      <c r="L563" s="538">
        <v>1.1000000000000001</v>
      </c>
      <c r="M563" s="443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</row>
    <row r="564" spans="1:24" s="308" customFormat="1" x14ac:dyDescent="0.2">
      <c r="A564" s="309"/>
      <c r="B564" s="211"/>
      <c r="C564" s="212">
        <v>6330066</v>
      </c>
      <c r="D564" s="213" t="s">
        <v>765</v>
      </c>
      <c r="E564" s="341"/>
      <c r="F564" s="538">
        <v>0</v>
      </c>
      <c r="G564" s="538">
        <v>0.5</v>
      </c>
      <c r="H564" s="538">
        <v>0.5</v>
      </c>
      <c r="I564" s="538">
        <v>0.5</v>
      </c>
      <c r="J564" s="538">
        <v>0.5</v>
      </c>
      <c r="K564" s="538">
        <v>0.5</v>
      </c>
      <c r="L564" s="538">
        <v>0.5</v>
      </c>
      <c r="M564" s="350"/>
    </row>
    <row r="565" spans="1:24" s="308" customFormat="1" x14ac:dyDescent="0.2">
      <c r="A565" s="309"/>
      <c r="B565" s="211"/>
      <c r="C565" s="212">
        <v>634001</v>
      </c>
      <c r="D565" s="213" t="s">
        <v>532</v>
      </c>
      <c r="E565" s="341"/>
      <c r="F565" s="538">
        <v>0</v>
      </c>
      <c r="G565" s="538">
        <v>0</v>
      </c>
      <c r="H565" s="538">
        <v>0</v>
      </c>
      <c r="I565" s="538">
        <v>0</v>
      </c>
      <c r="J565" s="538">
        <v>0</v>
      </c>
      <c r="K565" s="538">
        <v>0</v>
      </c>
      <c r="L565" s="538">
        <v>0</v>
      </c>
      <c r="M565" s="432"/>
      <c r="O565" s="407"/>
      <c r="P565" s="407"/>
      <c r="Q565" s="407"/>
      <c r="R565" s="407"/>
      <c r="S565" s="407"/>
      <c r="T565" s="407"/>
      <c r="U565" s="407"/>
      <c r="V565" s="407"/>
      <c r="W565" s="407"/>
      <c r="X565" s="407"/>
    </row>
    <row r="566" spans="1:24" s="308" customFormat="1" x14ac:dyDescent="0.2">
      <c r="A566" s="309"/>
      <c r="B566" s="211"/>
      <c r="C566" s="212">
        <v>635004</v>
      </c>
      <c r="D566" s="213" t="s">
        <v>631</v>
      </c>
      <c r="E566" s="341"/>
      <c r="F566" s="538">
        <v>0</v>
      </c>
      <c r="G566" s="538">
        <v>0</v>
      </c>
      <c r="H566" s="538">
        <v>0</v>
      </c>
      <c r="I566" s="538">
        <v>0</v>
      </c>
      <c r="J566" s="538">
        <v>0</v>
      </c>
      <c r="K566" s="538">
        <v>0</v>
      </c>
      <c r="L566" s="538">
        <v>0</v>
      </c>
      <c r="M566" s="432"/>
      <c r="O566" s="407"/>
      <c r="P566" s="407"/>
      <c r="Q566" s="407"/>
      <c r="R566" s="407"/>
      <c r="S566" s="407"/>
      <c r="T566" s="407"/>
      <c r="U566" s="407"/>
      <c r="V566" s="407"/>
      <c r="W566" s="407"/>
      <c r="X566" s="407"/>
    </row>
    <row r="567" spans="1:24" x14ac:dyDescent="0.2">
      <c r="A567" s="207"/>
      <c r="B567" s="211"/>
      <c r="C567" s="212">
        <v>63500616</v>
      </c>
      <c r="D567" s="213" t="s">
        <v>712</v>
      </c>
      <c r="E567" s="341"/>
      <c r="F567" s="538">
        <v>0</v>
      </c>
      <c r="G567" s="538">
        <v>0.2</v>
      </c>
      <c r="H567" s="538">
        <v>0.2</v>
      </c>
      <c r="I567" s="538">
        <v>0.2</v>
      </c>
      <c r="J567" s="538">
        <v>0.2</v>
      </c>
      <c r="K567" s="538">
        <v>0.2</v>
      </c>
      <c r="L567" s="538">
        <v>0.2</v>
      </c>
      <c r="M567" s="443"/>
      <c r="O567" s="407"/>
      <c r="P567" s="407"/>
      <c r="Q567" s="407"/>
      <c r="R567" s="407"/>
      <c r="S567" s="407"/>
      <c r="T567" s="407"/>
      <c r="U567" s="407"/>
      <c r="V567" s="407"/>
      <c r="W567" s="407"/>
      <c r="X567" s="407"/>
    </row>
    <row r="568" spans="1:24" x14ac:dyDescent="0.2">
      <c r="A568" s="207"/>
      <c r="B568" s="211"/>
      <c r="C568" s="212">
        <v>635006</v>
      </c>
      <c r="D568" s="213" t="s">
        <v>951</v>
      </c>
      <c r="E568" s="341"/>
      <c r="F568" s="538">
        <v>0</v>
      </c>
      <c r="G568" s="538">
        <v>0</v>
      </c>
      <c r="H568" s="538">
        <v>0</v>
      </c>
      <c r="I568" s="538">
        <v>0</v>
      </c>
      <c r="J568" s="538">
        <v>0</v>
      </c>
      <c r="K568" s="538">
        <v>0</v>
      </c>
      <c r="L568" s="538">
        <v>0</v>
      </c>
      <c r="O568" s="407"/>
      <c r="P568" s="407"/>
      <c r="Q568" s="407"/>
      <c r="R568" s="407"/>
      <c r="S568" s="407"/>
      <c r="T568" s="407"/>
      <c r="U568" s="407"/>
      <c r="V568" s="407"/>
      <c r="W568" s="407"/>
      <c r="X568" s="407"/>
    </row>
    <row r="569" spans="1:24" x14ac:dyDescent="0.2">
      <c r="A569" s="207"/>
      <c r="B569" s="211"/>
      <c r="C569" s="212">
        <v>637004</v>
      </c>
      <c r="D569" s="213" t="s">
        <v>94</v>
      </c>
      <c r="E569" s="341"/>
      <c r="F569" s="538">
        <v>0</v>
      </c>
      <c r="G569" s="538">
        <v>0.1</v>
      </c>
      <c r="H569" s="538">
        <v>0.1</v>
      </c>
      <c r="I569" s="538">
        <v>0.1</v>
      </c>
      <c r="J569" s="538">
        <v>0.1</v>
      </c>
      <c r="K569" s="538">
        <v>0.1</v>
      </c>
      <c r="L569" s="538">
        <v>0.1</v>
      </c>
      <c r="M569" s="443"/>
      <c r="O569" s="407"/>
      <c r="P569" s="407"/>
      <c r="Q569" s="407"/>
      <c r="R569" s="407"/>
      <c r="S569" s="407"/>
      <c r="T569" s="407"/>
      <c r="U569" s="407"/>
      <c r="V569" s="407"/>
      <c r="W569" s="407"/>
      <c r="X569" s="407"/>
    </row>
    <row r="570" spans="1:24" s="308" customFormat="1" x14ac:dyDescent="0.2">
      <c r="A570" s="309"/>
      <c r="B570" s="211"/>
      <c r="C570" s="212">
        <v>637005</v>
      </c>
      <c r="D570" s="213" t="s">
        <v>98</v>
      </c>
      <c r="E570" s="341"/>
      <c r="F570" s="538">
        <v>0.4</v>
      </c>
      <c r="G570" s="538">
        <v>0.3</v>
      </c>
      <c r="H570" s="538">
        <v>0.3</v>
      </c>
      <c r="I570" s="538">
        <v>0.3</v>
      </c>
      <c r="J570" s="538">
        <v>0.3</v>
      </c>
      <c r="K570" s="538">
        <v>0.3</v>
      </c>
      <c r="L570" s="538">
        <v>0.3</v>
      </c>
      <c r="M570" s="432"/>
      <c r="O570" s="407"/>
      <c r="P570" s="407"/>
      <c r="Q570" s="407"/>
      <c r="R570" s="407"/>
      <c r="S570" s="407"/>
      <c r="T570" s="407"/>
      <c r="U570" s="407"/>
      <c r="V570" s="407"/>
      <c r="W570" s="407"/>
      <c r="X570" s="407"/>
    </row>
    <row r="571" spans="1:24" s="407" customFormat="1" x14ac:dyDescent="0.2">
      <c r="A571" s="399"/>
      <c r="B571" s="211"/>
      <c r="C571" s="212">
        <v>642001</v>
      </c>
      <c r="D571" s="213" t="s">
        <v>313</v>
      </c>
      <c r="E571" s="341"/>
      <c r="F571" s="538">
        <v>61</v>
      </c>
      <c r="G571" s="538">
        <v>40</v>
      </c>
      <c r="H571" s="538">
        <v>36</v>
      </c>
      <c r="I571" s="538">
        <v>36</v>
      </c>
      <c r="J571" s="538">
        <v>36</v>
      </c>
      <c r="K571" s="538">
        <v>60</v>
      </c>
      <c r="L571" s="538">
        <v>60</v>
      </c>
      <c r="M571" s="443"/>
    </row>
    <row r="572" spans="1:24" s="407" customFormat="1" x14ac:dyDescent="0.2">
      <c r="A572" s="399"/>
      <c r="B572" s="211">
        <v>600</v>
      </c>
      <c r="C572" s="212"/>
      <c r="D572" s="220" t="s">
        <v>1195</v>
      </c>
      <c r="E572" s="341"/>
      <c r="F572" s="223">
        <f t="shared" ref="F572:G572" si="202">SUM(F573:F575)</f>
        <v>24.6</v>
      </c>
      <c r="G572" s="223">
        <f t="shared" si="202"/>
        <v>52.8</v>
      </c>
      <c r="H572" s="223">
        <f t="shared" ref="H572:L572" si="203">SUM(H573:H575)</f>
        <v>51.3</v>
      </c>
      <c r="I572" s="223">
        <f t="shared" si="203"/>
        <v>53.3</v>
      </c>
      <c r="J572" s="223">
        <f t="shared" ref="J572" si="204">SUM(J573:J575)</f>
        <v>50</v>
      </c>
      <c r="K572" s="223">
        <f t="shared" si="203"/>
        <v>53</v>
      </c>
      <c r="L572" s="223">
        <f t="shared" si="203"/>
        <v>55.5</v>
      </c>
      <c r="M572" s="432"/>
    </row>
    <row r="573" spans="1:24" s="407" customFormat="1" x14ac:dyDescent="0.2">
      <c r="A573" s="399"/>
      <c r="B573" s="211"/>
      <c r="C573" s="212">
        <v>610</v>
      </c>
      <c r="D573" s="213" t="s">
        <v>115</v>
      </c>
      <c r="E573" s="341"/>
      <c r="F573" s="537">
        <v>13.1</v>
      </c>
      <c r="G573" s="537">
        <v>25.8</v>
      </c>
      <c r="H573" s="537">
        <v>25.8</v>
      </c>
      <c r="I573" s="537">
        <v>25.8</v>
      </c>
      <c r="J573" s="577">
        <v>28.5</v>
      </c>
      <c r="K573" s="537">
        <v>27</v>
      </c>
      <c r="L573" s="537">
        <v>29</v>
      </c>
      <c r="M573" s="443" t="s">
        <v>1338</v>
      </c>
    </row>
    <row r="574" spans="1:24" s="407" customFormat="1" x14ac:dyDescent="0.2">
      <c r="A574" s="399"/>
      <c r="B574" s="211"/>
      <c r="C574" s="212">
        <v>620</v>
      </c>
      <c r="D574" s="213" t="s">
        <v>116</v>
      </c>
      <c r="E574" s="341"/>
      <c r="F574" s="537">
        <v>3.9</v>
      </c>
      <c r="G574" s="537">
        <v>9</v>
      </c>
      <c r="H574" s="537">
        <v>9</v>
      </c>
      <c r="I574" s="537">
        <v>9</v>
      </c>
      <c r="J574" s="537">
        <v>9</v>
      </c>
      <c r="K574" s="537">
        <v>9.5</v>
      </c>
      <c r="L574" s="537">
        <v>10</v>
      </c>
      <c r="M574" s="432"/>
    </row>
    <row r="575" spans="1:24" s="407" customFormat="1" x14ac:dyDescent="0.2">
      <c r="A575" s="399"/>
      <c r="B575" s="211"/>
      <c r="C575" s="212">
        <v>630</v>
      </c>
      <c r="D575" s="220" t="s">
        <v>162</v>
      </c>
      <c r="E575" s="341"/>
      <c r="F575" s="223">
        <f t="shared" ref="F575:G575" si="205">SUM(F576:F581)</f>
        <v>7.6000000000000005</v>
      </c>
      <c r="G575" s="223">
        <f t="shared" si="205"/>
        <v>18</v>
      </c>
      <c r="H575" s="223">
        <f t="shared" ref="H575:L575" si="206">SUM(H576:H582)</f>
        <v>16.5</v>
      </c>
      <c r="I575" s="223">
        <f>SUM(I576:I582)</f>
        <v>18.5</v>
      </c>
      <c r="J575" s="223">
        <f>SUM(J576:J582)</f>
        <v>12.5</v>
      </c>
      <c r="K575" s="223">
        <f t="shared" si="206"/>
        <v>16.5</v>
      </c>
      <c r="L575" s="223">
        <f t="shared" si="206"/>
        <v>16.5</v>
      </c>
      <c r="M575" s="432"/>
      <c r="O575" s="308"/>
      <c r="P575" s="308"/>
      <c r="Q575" s="308"/>
      <c r="R575" s="308"/>
      <c r="S575" s="308"/>
      <c r="T575" s="308"/>
      <c r="U575" s="308"/>
      <c r="V575" s="308"/>
      <c r="W575" s="308"/>
      <c r="X575" s="308"/>
    </row>
    <row r="576" spans="1:24" s="407" customFormat="1" x14ac:dyDescent="0.2">
      <c r="A576" s="399"/>
      <c r="B576" s="211"/>
      <c r="C576" s="212">
        <v>632001</v>
      </c>
      <c r="D576" s="213" t="s">
        <v>57</v>
      </c>
      <c r="E576" s="341"/>
      <c r="F576" s="537">
        <v>4.9000000000000004</v>
      </c>
      <c r="G576" s="537">
        <v>15</v>
      </c>
      <c r="H576" s="537">
        <v>7</v>
      </c>
      <c r="I576" s="537">
        <v>7</v>
      </c>
      <c r="J576" s="577">
        <v>0</v>
      </c>
      <c r="K576" s="537">
        <v>7</v>
      </c>
      <c r="L576" s="537">
        <v>7</v>
      </c>
      <c r="M576" s="443" t="s">
        <v>1338</v>
      </c>
      <c r="O576" s="308"/>
      <c r="P576" s="308"/>
      <c r="Q576" s="308"/>
      <c r="R576" s="308"/>
      <c r="S576" s="308"/>
      <c r="T576" s="308"/>
      <c r="U576" s="308"/>
      <c r="V576" s="308"/>
      <c r="W576" s="308"/>
      <c r="X576" s="308"/>
    </row>
    <row r="577" spans="1:24" s="407" customFormat="1" x14ac:dyDescent="0.2">
      <c r="A577" s="399"/>
      <c r="B577" s="211"/>
      <c r="C577" s="212">
        <v>632001</v>
      </c>
      <c r="D577" s="213" t="s">
        <v>56</v>
      </c>
      <c r="E577" s="341"/>
      <c r="F577" s="537">
        <v>0</v>
      </c>
      <c r="G577" s="537">
        <v>0</v>
      </c>
      <c r="H577" s="537">
        <v>0</v>
      </c>
      <c r="I577" s="537">
        <v>0</v>
      </c>
      <c r="J577" s="537">
        <v>0</v>
      </c>
      <c r="K577" s="537">
        <v>0</v>
      </c>
      <c r="L577" s="537">
        <v>0</v>
      </c>
      <c r="M577" s="432"/>
      <c r="O577" s="308"/>
      <c r="P577" s="308"/>
      <c r="Q577" s="308"/>
      <c r="R577" s="308"/>
      <c r="S577" s="308"/>
      <c r="T577" s="308"/>
      <c r="U577" s="308"/>
      <c r="V577" s="308"/>
      <c r="W577" s="308"/>
      <c r="X577" s="308"/>
    </row>
    <row r="578" spans="1:24" s="407" customFormat="1" x14ac:dyDescent="0.2">
      <c r="A578" s="399"/>
      <c r="B578" s="211"/>
      <c r="C578" s="212">
        <v>632002</v>
      </c>
      <c r="D578" s="213" t="s">
        <v>1191</v>
      </c>
      <c r="E578" s="341"/>
      <c r="F578" s="537">
        <v>0</v>
      </c>
      <c r="G578" s="537">
        <v>0</v>
      </c>
      <c r="H578" s="537">
        <v>0</v>
      </c>
      <c r="I578" s="537">
        <v>0</v>
      </c>
      <c r="J578" s="537">
        <v>0</v>
      </c>
      <c r="K578" s="537">
        <v>0</v>
      </c>
      <c r="L578" s="537">
        <v>0</v>
      </c>
      <c r="M578" s="432"/>
      <c r="O578" s="308"/>
      <c r="P578" s="308"/>
      <c r="Q578" s="308"/>
      <c r="R578" s="308"/>
      <c r="S578" s="308"/>
      <c r="T578" s="308"/>
      <c r="U578" s="308"/>
      <c r="V578" s="308"/>
      <c r="W578" s="308"/>
      <c r="X578" s="308"/>
    </row>
    <row r="579" spans="1:24" s="407" customFormat="1" x14ac:dyDescent="0.2">
      <c r="A579" s="399"/>
      <c r="B579" s="211"/>
      <c r="C579" s="212">
        <v>633006</v>
      </c>
      <c r="D579" s="213" t="s">
        <v>134</v>
      </c>
      <c r="E579" s="341"/>
      <c r="F579" s="537">
        <v>1</v>
      </c>
      <c r="G579" s="537">
        <v>2</v>
      </c>
      <c r="H579" s="537">
        <v>2</v>
      </c>
      <c r="I579" s="537">
        <v>2</v>
      </c>
      <c r="J579" s="537">
        <v>2</v>
      </c>
      <c r="K579" s="537">
        <v>2</v>
      </c>
      <c r="L579" s="537">
        <v>2</v>
      </c>
      <c r="M579" s="443"/>
      <c r="O579" s="308"/>
      <c r="P579" s="308"/>
      <c r="Q579" s="308"/>
      <c r="R579" s="308"/>
      <c r="S579" s="308"/>
      <c r="T579" s="308"/>
      <c r="U579" s="308"/>
      <c r="V579" s="308"/>
      <c r="W579" s="308"/>
      <c r="X579" s="308"/>
    </row>
    <row r="580" spans="1:24" s="407" customFormat="1" x14ac:dyDescent="0.2">
      <c r="A580" s="399"/>
      <c r="B580" s="211"/>
      <c r="C580" s="212">
        <v>635</v>
      </c>
      <c r="D580" s="213" t="s">
        <v>1192</v>
      </c>
      <c r="E580" s="341"/>
      <c r="F580" s="537">
        <v>0</v>
      </c>
      <c r="G580" s="537">
        <v>0.5</v>
      </c>
      <c r="H580" s="537">
        <v>5.5</v>
      </c>
      <c r="I580" s="537">
        <v>5.5</v>
      </c>
      <c r="J580" s="537">
        <v>5.5</v>
      </c>
      <c r="K580" s="537">
        <v>5.5</v>
      </c>
      <c r="L580" s="537">
        <v>5.5</v>
      </c>
      <c r="M580" s="432"/>
      <c r="O580" s="308"/>
      <c r="P580" s="308"/>
      <c r="Q580" s="308"/>
      <c r="R580" s="308"/>
      <c r="S580" s="308"/>
      <c r="T580" s="308"/>
      <c r="U580" s="308"/>
      <c r="V580" s="308"/>
      <c r="W580" s="308"/>
      <c r="X580" s="308"/>
    </row>
    <row r="581" spans="1:24" s="308" customFormat="1" x14ac:dyDescent="0.2">
      <c r="A581" s="309"/>
      <c r="B581" s="211"/>
      <c r="C581" s="212">
        <v>637</v>
      </c>
      <c r="D581" s="213" t="s">
        <v>1193</v>
      </c>
      <c r="E581" s="341"/>
      <c r="F581" s="537">
        <v>1.7</v>
      </c>
      <c r="G581" s="537">
        <v>0.5</v>
      </c>
      <c r="H581" s="537">
        <v>2</v>
      </c>
      <c r="I581" s="537">
        <v>2</v>
      </c>
      <c r="J581" s="537">
        <v>2</v>
      </c>
      <c r="K581" s="537">
        <v>2</v>
      </c>
      <c r="L581" s="537">
        <v>2</v>
      </c>
      <c r="M581" s="432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</row>
    <row r="582" spans="1:24" s="407" customFormat="1" x14ac:dyDescent="0.2">
      <c r="A582" s="399"/>
      <c r="B582" s="211"/>
      <c r="C582" s="212">
        <v>640</v>
      </c>
      <c r="D582" s="213" t="s">
        <v>1302</v>
      </c>
      <c r="E582" s="341"/>
      <c r="F582" s="537">
        <v>0</v>
      </c>
      <c r="G582" s="537">
        <v>0</v>
      </c>
      <c r="H582" s="537">
        <v>0</v>
      </c>
      <c r="I582" s="537">
        <v>2</v>
      </c>
      <c r="J582" s="577">
        <v>3</v>
      </c>
      <c r="K582" s="537">
        <v>0</v>
      </c>
      <c r="L582" s="537">
        <v>0</v>
      </c>
      <c r="M582" s="443" t="s">
        <v>1338</v>
      </c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</row>
    <row r="583" spans="1:24" s="308" customFormat="1" x14ac:dyDescent="0.2">
      <c r="A583" s="309"/>
      <c r="B583" s="211"/>
      <c r="C583" s="212"/>
      <c r="D583" s="253" t="s">
        <v>685</v>
      </c>
      <c r="E583" s="249" t="s">
        <v>714</v>
      </c>
      <c r="F583" s="537"/>
      <c r="G583" s="537"/>
      <c r="H583" s="537"/>
      <c r="I583" s="537"/>
      <c r="J583" s="537"/>
      <c r="K583" s="537"/>
      <c r="L583" s="537"/>
      <c r="M583" s="443"/>
    </row>
    <row r="584" spans="1:24" s="308" customFormat="1" x14ac:dyDescent="0.2">
      <c r="A584" s="309"/>
      <c r="B584" s="211"/>
      <c r="C584" s="219"/>
      <c r="D584" s="220" t="s">
        <v>713</v>
      </c>
      <c r="E584" s="249" t="s">
        <v>684</v>
      </c>
      <c r="F584" s="223">
        <f t="shared" ref="F584:G584" si="207">SUM(F585:F585)</f>
        <v>1.7000000000000002</v>
      </c>
      <c r="G584" s="223">
        <f t="shared" si="207"/>
        <v>8.9999999999999982</v>
      </c>
      <c r="H584" s="223">
        <f t="shared" ref="H584:L584" si="208">SUM(H585:H585)</f>
        <v>10.999999999999998</v>
      </c>
      <c r="I584" s="223">
        <f t="shared" si="208"/>
        <v>10.999999999999998</v>
      </c>
      <c r="J584" s="223">
        <f t="shared" si="208"/>
        <v>3.3000000000000003</v>
      </c>
      <c r="K584" s="223">
        <f t="shared" si="208"/>
        <v>10.999999999999998</v>
      </c>
      <c r="L584" s="223">
        <f t="shared" si="208"/>
        <v>10.999999999999998</v>
      </c>
      <c r="M584" s="432"/>
    </row>
    <row r="585" spans="1:24" s="308" customFormat="1" x14ac:dyDescent="0.2">
      <c r="A585" s="309"/>
      <c r="B585" s="211">
        <v>630</v>
      </c>
      <c r="C585" s="219"/>
      <c r="D585" s="220" t="s">
        <v>162</v>
      </c>
      <c r="E585" s="251"/>
      <c r="F585" s="223">
        <f t="shared" ref="F585:G585" si="209">SUM(F586:F592)</f>
        <v>1.7000000000000002</v>
      </c>
      <c r="G585" s="223">
        <f t="shared" si="209"/>
        <v>8.9999999999999982</v>
      </c>
      <c r="H585" s="223">
        <f t="shared" ref="H585:I585" si="210">SUM(H586:H592)</f>
        <v>10.999999999999998</v>
      </c>
      <c r="I585" s="223">
        <f t="shared" si="210"/>
        <v>10.999999999999998</v>
      </c>
      <c r="J585" s="223">
        <f t="shared" ref="J585" si="211">SUM(J586:J592)</f>
        <v>3.3000000000000003</v>
      </c>
      <c r="K585" s="223">
        <f t="shared" ref="K585:L585" si="212">SUM(K586:K592)</f>
        <v>10.999999999999998</v>
      </c>
      <c r="L585" s="223">
        <f t="shared" si="212"/>
        <v>10.999999999999998</v>
      </c>
      <c r="M585" s="432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</row>
    <row r="586" spans="1:24" s="308" customFormat="1" x14ac:dyDescent="0.2">
      <c r="A586" s="309"/>
      <c r="B586" s="211"/>
      <c r="C586" s="212">
        <v>6320015</v>
      </c>
      <c r="D586" s="213" t="s">
        <v>56</v>
      </c>
      <c r="E586" s="341"/>
      <c r="F586" s="538">
        <v>1.2</v>
      </c>
      <c r="G586" s="538">
        <v>2</v>
      </c>
      <c r="H586" s="538">
        <v>3</v>
      </c>
      <c r="I586" s="538">
        <v>3</v>
      </c>
      <c r="J586" s="578">
        <v>0</v>
      </c>
      <c r="K586" s="538">
        <v>3</v>
      </c>
      <c r="L586" s="538">
        <v>3</v>
      </c>
      <c r="M586" s="443" t="s">
        <v>1338</v>
      </c>
    </row>
    <row r="587" spans="1:24" s="308" customFormat="1" x14ac:dyDescent="0.2">
      <c r="A587" s="309"/>
      <c r="B587" s="214"/>
      <c r="C587" s="212">
        <v>6320015</v>
      </c>
      <c r="D587" s="213" t="s">
        <v>163</v>
      </c>
      <c r="E587" s="341"/>
      <c r="F587" s="538">
        <v>-0.5</v>
      </c>
      <c r="G587" s="538">
        <v>6</v>
      </c>
      <c r="H587" s="538">
        <v>7</v>
      </c>
      <c r="I587" s="538">
        <v>7</v>
      </c>
      <c r="J587" s="578">
        <v>1</v>
      </c>
      <c r="K587" s="538">
        <v>7</v>
      </c>
      <c r="L587" s="538">
        <v>7</v>
      </c>
      <c r="M587" s="443" t="s">
        <v>1338</v>
      </c>
    </row>
    <row r="588" spans="1:24" x14ac:dyDescent="0.2">
      <c r="A588" s="207"/>
      <c r="B588" s="214"/>
      <c r="C588" s="212">
        <v>6320025</v>
      </c>
      <c r="D588" s="213" t="s">
        <v>185</v>
      </c>
      <c r="E588" s="341"/>
      <c r="F588" s="538">
        <v>0.1</v>
      </c>
      <c r="G588" s="538">
        <v>0.2</v>
      </c>
      <c r="H588" s="538">
        <v>0.2</v>
      </c>
      <c r="I588" s="538">
        <v>0.2</v>
      </c>
      <c r="J588" s="538">
        <v>0.2</v>
      </c>
      <c r="K588" s="538">
        <v>0.2</v>
      </c>
      <c r="L588" s="538">
        <v>0.2</v>
      </c>
      <c r="M588" s="432"/>
      <c r="O588" s="308"/>
      <c r="P588" s="308"/>
      <c r="Q588" s="308"/>
      <c r="R588" s="308"/>
      <c r="S588" s="308"/>
      <c r="T588" s="308"/>
      <c r="U588" s="308"/>
      <c r="V588" s="308"/>
      <c r="W588" s="308"/>
      <c r="X588" s="308"/>
    </row>
    <row r="589" spans="1:24" s="308" customFormat="1" x14ac:dyDescent="0.2">
      <c r="A589" s="307"/>
      <c r="B589" s="214"/>
      <c r="C589" s="212">
        <v>632005</v>
      </c>
      <c r="D589" s="213" t="s">
        <v>130</v>
      </c>
      <c r="E589" s="341"/>
      <c r="F589" s="538">
        <v>0</v>
      </c>
      <c r="G589" s="538">
        <v>0</v>
      </c>
      <c r="H589" s="538">
        <v>0</v>
      </c>
      <c r="I589" s="538">
        <v>0</v>
      </c>
      <c r="J589" s="538">
        <v>0</v>
      </c>
      <c r="K589" s="538">
        <v>0</v>
      </c>
      <c r="L589" s="538">
        <v>0</v>
      </c>
      <c r="M589" s="432"/>
    </row>
    <row r="590" spans="1:24" s="308" customFormat="1" x14ac:dyDescent="0.2">
      <c r="A590" s="307"/>
      <c r="B590" s="211"/>
      <c r="C590" s="212">
        <v>6370045</v>
      </c>
      <c r="D590" s="213" t="s">
        <v>481</v>
      </c>
      <c r="E590" s="341"/>
      <c r="F590" s="538">
        <v>0.8</v>
      </c>
      <c r="G590" s="538">
        <v>0.7</v>
      </c>
      <c r="H590" s="538">
        <v>0.7</v>
      </c>
      <c r="I590" s="538">
        <v>0.7</v>
      </c>
      <c r="J590" s="578">
        <v>2</v>
      </c>
      <c r="K590" s="538">
        <v>0.7</v>
      </c>
      <c r="L590" s="538">
        <v>0.7</v>
      </c>
      <c r="M590" s="443" t="s">
        <v>1338</v>
      </c>
    </row>
    <row r="591" spans="1:24" x14ac:dyDescent="0.2">
      <c r="A591" s="207"/>
      <c r="B591" s="211"/>
      <c r="C591" s="212">
        <v>6370055</v>
      </c>
      <c r="D591" s="213" t="s">
        <v>98</v>
      </c>
      <c r="E591" s="341"/>
      <c r="F591" s="538">
        <v>0.1</v>
      </c>
      <c r="G591" s="538">
        <v>0.1</v>
      </c>
      <c r="H591" s="538">
        <v>0.1</v>
      </c>
      <c r="I591" s="538">
        <v>0.1</v>
      </c>
      <c r="J591" s="538">
        <v>0.1</v>
      </c>
      <c r="K591" s="538">
        <v>0.1</v>
      </c>
      <c r="L591" s="538">
        <v>0.1</v>
      </c>
      <c r="M591" s="443"/>
      <c r="O591" s="308"/>
      <c r="P591" s="308"/>
      <c r="Q591" s="308"/>
      <c r="R591" s="308"/>
      <c r="S591" s="308"/>
      <c r="T591" s="308"/>
      <c r="U591" s="308"/>
      <c r="V591" s="308"/>
      <c r="W591" s="308"/>
      <c r="X591" s="308"/>
    </row>
    <row r="592" spans="1:24" s="308" customFormat="1" x14ac:dyDescent="0.2">
      <c r="A592" s="309"/>
      <c r="B592" s="211"/>
      <c r="C592" s="212">
        <v>642013</v>
      </c>
      <c r="D592" s="213" t="s">
        <v>287</v>
      </c>
      <c r="E592" s="342"/>
      <c r="F592" s="537">
        <v>0</v>
      </c>
      <c r="G592" s="537">
        <v>0</v>
      </c>
      <c r="H592" s="537">
        <v>0</v>
      </c>
      <c r="I592" s="537">
        <v>0</v>
      </c>
      <c r="J592" s="537">
        <v>0</v>
      </c>
      <c r="K592" s="537">
        <v>0</v>
      </c>
      <c r="L592" s="537">
        <v>0</v>
      </c>
      <c r="M592" s="432"/>
    </row>
    <row r="593" spans="1:24" s="308" customFormat="1" x14ac:dyDescent="0.2">
      <c r="A593" s="307"/>
      <c r="B593" s="211"/>
      <c r="C593" s="219"/>
      <c r="D593" s="220" t="s">
        <v>516</v>
      </c>
      <c r="E593" s="211" t="s">
        <v>684</v>
      </c>
      <c r="F593" s="223">
        <f t="shared" ref="F593:G593" si="213">SUM(F594:F596)</f>
        <v>150.39999999999998</v>
      </c>
      <c r="G593" s="223">
        <f t="shared" si="213"/>
        <v>168.70000000000002</v>
      </c>
      <c r="H593" s="576">
        <f t="shared" ref="H593:I593" si="214">SUM(H594:H596)</f>
        <v>155.30000000000001</v>
      </c>
      <c r="I593" s="576">
        <f t="shared" si="214"/>
        <v>155.30000000000001</v>
      </c>
      <c r="J593" s="576">
        <f t="shared" ref="J593" si="215">SUM(J594:J596)</f>
        <v>133.30000000000001</v>
      </c>
      <c r="K593" s="223">
        <f t="shared" ref="K593:L593" si="216">SUM(K594:K596)</f>
        <v>149.1</v>
      </c>
      <c r="L593" s="223">
        <f t="shared" si="216"/>
        <v>174.1</v>
      </c>
      <c r="M593" s="432"/>
    </row>
    <row r="594" spans="1:24" s="308" customFormat="1" x14ac:dyDescent="0.2">
      <c r="A594" s="309"/>
      <c r="B594" s="211">
        <v>610</v>
      </c>
      <c r="C594" s="212"/>
      <c r="D594" s="213" t="s">
        <v>115</v>
      </c>
      <c r="E594" s="341"/>
      <c r="F594" s="538">
        <v>47.3</v>
      </c>
      <c r="G594" s="538">
        <v>56.5</v>
      </c>
      <c r="H594" s="538">
        <v>38</v>
      </c>
      <c r="I594" s="538">
        <v>38</v>
      </c>
      <c r="J594" s="578">
        <v>41</v>
      </c>
      <c r="K594" s="538">
        <v>40</v>
      </c>
      <c r="L594" s="538">
        <v>43</v>
      </c>
      <c r="M594" s="443" t="s">
        <v>1338</v>
      </c>
      <c r="O594" s="407"/>
      <c r="P594" s="407"/>
      <c r="Q594" s="407"/>
      <c r="R594" s="407"/>
      <c r="S594" s="407"/>
      <c r="T594" s="407"/>
      <c r="U594" s="407"/>
      <c r="V594" s="407"/>
      <c r="W594" s="407"/>
      <c r="X594" s="407"/>
    </row>
    <row r="595" spans="1:24" s="308" customFormat="1" x14ac:dyDescent="0.2">
      <c r="A595" s="309"/>
      <c r="B595" s="211">
        <v>620</v>
      </c>
      <c r="C595" s="212"/>
      <c r="D595" s="213" t="s">
        <v>116</v>
      </c>
      <c r="E595" s="341"/>
      <c r="F595" s="538">
        <v>18.899999999999999</v>
      </c>
      <c r="G595" s="538">
        <v>20</v>
      </c>
      <c r="H595" s="538">
        <v>13.5</v>
      </c>
      <c r="I595" s="538">
        <v>13.5</v>
      </c>
      <c r="J595" s="578">
        <v>16</v>
      </c>
      <c r="K595" s="538">
        <v>14</v>
      </c>
      <c r="L595" s="538">
        <v>16</v>
      </c>
      <c r="M595" s="443" t="s">
        <v>1338</v>
      </c>
    </row>
    <row r="596" spans="1:24" s="308" customFormat="1" x14ac:dyDescent="0.2">
      <c r="A596" s="309"/>
      <c r="B596" s="211">
        <v>630</v>
      </c>
      <c r="C596" s="219"/>
      <c r="D596" s="220" t="s">
        <v>162</v>
      </c>
      <c r="E596" s="251"/>
      <c r="F596" s="223">
        <f t="shared" ref="F596:G596" si="217">SUM(F597:F643)</f>
        <v>84.2</v>
      </c>
      <c r="G596" s="223">
        <f t="shared" si="217"/>
        <v>92.200000000000017</v>
      </c>
      <c r="H596" s="223">
        <f t="shared" ref="H596:I596" si="218">SUM(H597:H643)</f>
        <v>103.8</v>
      </c>
      <c r="I596" s="223">
        <f t="shared" si="218"/>
        <v>103.8</v>
      </c>
      <c r="J596" s="223">
        <f t="shared" ref="J596" si="219">SUM(J597:J643)</f>
        <v>76.3</v>
      </c>
      <c r="K596" s="223">
        <f t="shared" ref="K596:L596" si="220">SUM(K597:K643)</f>
        <v>95.1</v>
      </c>
      <c r="L596" s="223">
        <f t="shared" si="220"/>
        <v>115.1</v>
      </c>
    </row>
    <row r="597" spans="1:24" s="308" customFormat="1" x14ac:dyDescent="0.2">
      <c r="A597" s="309"/>
      <c r="B597" s="211"/>
      <c r="C597" s="212">
        <v>631001</v>
      </c>
      <c r="D597" s="213" t="s">
        <v>129</v>
      </c>
      <c r="E597" s="341"/>
      <c r="F597" s="538">
        <v>0</v>
      </c>
      <c r="G597" s="538">
        <v>0.5</v>
      </c>
      <c r="H597" s="538">
        <v>0.5</v>
      </c>
      <c r="I597" s="538">
        <v>0.5</v>
      </c>
      <c r="J597" s="538">
        <v>0.5</v>
      </c>
      <c r="K597" s="538">
        <v>0.5</v>
      </c>
      <c r="L597" s="538">
        <v>0.5</v>
      </c>
      <c r="M597" s="432"/>
    </row>
    <row r="598" spans="1:24" s="308" customFormat="1" x14ac:dyDescent="0.2">
      <c r="A598" s="309"/>
      <c r="B598" s="211"/>
      <c r="C598" s="212">
        <v>6320011</v>
      </c>
      <c r="D598" s="213" t="s">
        <v>56</v>
      </c>
      <c r="E598" s="341"/>
      <c r="F598" s="538">
        <v>5.3</v>
      </c>
      <c r="G598" s="538">
        <v>8</v>
      </c>
      <c r="H598" s="538">
        <v>8</v>
      </c>
      <c r="I598" s="538">
        <v>8</v>
      </c>
      <c r="J598" s="578">
        <v>3.5</v>
      </c>
      <c r="K598" s="538">
        <v>8</v>
      </c>
      <c r="L598" s="538">
        <v>8</v>
      </c>
      <c r="M598" s="443" t="s">
        <v>1338</v>
      </c>
      <c r="O598" s="407"/>
      <c r="P598" s="407"/>
      <c r="Q598" s="407"/>
      <c r="R598" s="407"/>
      <c r="S598" s="407"/>
      <c r="T598" s="407"/>
      <c r="U598" s="407"/>
      <c r="V598" s="407"/>
      <c r="W598" s="407"/>
      <c r="X598" s="407"/>
    </row>
    <row r="599" spans="1:24" s="308" customFormat="1" x14ac:dyDescent="0.2">
      <c r="A599" s="309"/>
      <c r="B599" s="211"/>
      <c r="C599" s="212">
        <v>6320013</v>
      </c>
      <c r="D599" s="213" t="s">
        <v>163</v>
      </c>
      <c r="E599" s="341"/>
      <c r="F599" s="538">
        <v>4.0999999999999996</v>
      </c>
      <c r="G599" s="538">
        <v>13</v>
      </c>
      <c r="H599" s="538">
        <v>13</v>
      </c>
      <c r="I599" s="538">
        <v>13</v>
      </c>
      <c r="J599" s="578">
        <v>5</v>
      </c>
      <c r="K599" s="538">
        <v>13</v>
      </c>
      <c r="L599" s="538">
        <v>13</v>
      </c>
      <c r="M599" s="443" t="s">
        <v>1338</v>
      </c>
    </row>
    <row r="600" spans="1:24" s="407" customFormat="1" x14ac:dyDescent="0.2">
      <c r="A600" s="399"/>
      <c r="B600" s="211"/>
      <c r="C600" s="212">
        <v>632002</v>
      </c>
      <c r="D600" s="213" t="s">
        <v>164</v>
      </c>
      <c r="E600" s="341"/>
      <c r="F600" s="538">
        <v>0.5</v>
      </c>
      <c r="G600" s="538">
        <v>1</v>
      </c>
      <c r="H600" s="538">
        <v>1</v>
      </c>
      <c r="I600" s="538">
        <v>1</v>
      </c>
      <c r="J600" s="538">
        <v>1</v>
      </c>
      <c r="K600" s="538">
        <v>1</v>
      </c>
      <c r="L600" s="538">
        <v>1</v>
      </c>
      <c r="M600" s="443"/>
      <c r="O600" s="308"/>
      <c r="P600" s="308"/>
      <c r="Q600" s="308"/>
      <c r="R600" s="308"/>
      <c r="S600" s="308"/>
      <c r="T600" s="308"/>
      <c r="U600" s="308"/>
      <c r="V600" s="308"/>
      <c r="W600" s="308"/>
      <c r="X600" s="308"/>
    </row>
    <row r="601" spans="1:24" s="308" customFormat="1" x14ac:dyDescent="0.2">
      <c r="A601" s="309"/>
      <c r="B601" s="211"/>
      <c r="C601" s="212">
        <v>632005</v>
      </c>
      <c r="D601" s="213" t="s">
        <v>130</v>
      </c>
      <c r="E601" s="341"/>
      <c r="F601" s="538">
        <v>0.4</v>
      </c>
      <c r="G601" s="538">
        <v>0.5</v>
      </c>
      <c r="H601" s="538">
        <v>0.5</v>
      </c>
      <c r="I601" s="538">
        <v>0.5</v>
      </c>
      <c r="J601" s="538">
        <v>0.5</v>
      </c>
      <c r="K601" s="538">
        <v>0.5</v>
      </c>
      <c r="L601" s="538">
        <v>0.5</v>
      </c>
      <c r="M601" s="350"/>
    </row>
    <row r="602" spans="1:24" s="308" customFormat="1" x14ac:dyDescent="0.2">
      <c r="A602" s="309"/>
      <c r="B602" s="211"/>
      <c r="C602" s="212">
        <v>632004</v>
      </c>
      <c r="D602" s="213" t="s">
        <v>62</v>
      </c>
      <c r="E602" s="341"/>
      <c r="F602" s="538">
        <v>0</v>
      </c>
      <c r="G602" s="538">
        <v>0</v>
      </c>
      <c r="H602" s="538">
        <v>0</v>
      </c>
      <c r="I602" s="538">
        <v>0</v>
      </c>
      <c r="J602" s="538">
        <v>0</v>
      </c>
      <c r="K602" s="538">
        <v>0</v>
      </c>
      <c r="L602" s="538">
        <v>0</v>
      </c>
      <c r="M602" s="432"/>
    </row>
    <row r="603" spans="1:24" s="308" customFormat="1" x14ac:dyDescent="0.2">
      <c r="A603" s="309"/>
      <c r="B603" s="211"/>
      <c r="C603" s="212">
        <v>633001</v>
      </c>
      <c r="D603" s="213" t="s">
        <v>567</v>
      </c>
      <c r="E603" s="341"/>
      <c r="F603" s="538">
        <v>1.5</v>
      </c>
      <c r="G603" s="538">
        <v>2</v>
      </c>
      <c r="H603" s="538">
        <v>2.5</v>
      </c>
      <c r="I603" s="538">
        <v>2.5</v>
      </c>
      <c r="J603" s="578">
        <v>0.5</v>
      </c>
      <c r="K603" s="538">
        <v>2.5</v>
      </c>
      <c r="L603" s="538">
        <v>2.5</v>
      </c>
      <c r="M603" s="443" t="s">
        <v>1338</v>
      </c>
    </row>
    <row r="604" spans="1:24" s="407" customFormat="1" x14ac:dyDescent="0.2">
      <c r="A604" s="399"/>
      <c r="B604" s="211"/>
      <c r="C604" s="212">
        <v>633002</v>
      </c>
      <c r="D604" s="213" t="s">
        <v>132</v>
      </c>
      <c r="E604" s="341"/>
      <c r="F604" s="538">
        <v>1</v>
      </c>
      <c r="G604" s="538">
        <v>0</v>
      </c>
      <c r="H604" s="538">
        <v>0.5</v>
      </c>
      <c r="I604" s="538">
        <v>0.5</v>
      </c>
      <c r="J604" s="538">
        <v>0.5</v>
      </c>
      <c r="K604" s="538">
        <v>0.5</v>
      </c>
      <c r="L604" s="538">
        <v>0.5</v>
      </c>
      <c r="M604" s="443"/>
      <c r="O604" s="308"/>
      <c r="P604" s="308"/>
      <c r="Q604" s="308"/>
      <c r="R604" s="308"/>
      <c r="S604" s="308"/>
      <c r="T604" s="308"/>
      <c r="U604" s="308"/>
      <c r="V604" s="308"/>
      <c r="W604" s="308"/>
      <c r="X604" s="308"/>
    </row>
    <row r="605" spans="1:24" s="308" customFormat="1" x14ac:dyDescent="0.2">
      <c r="A605" s="309"/>
      <c r="B605" s="211"/>
      <c r="C605" s="212">
        <v>6330028</v>
      </c>
      <c r="D605" s="213" t="s">
        <v>945</v>
      </c>
      <c r="E605" s="341"/>
      <c r="F605" s="538">
        <v>0</v>
      </c>
      <c r="G605" s="538">
        <v>0</v>
      </c>
      <c r="H605" s="538">
        <v>0</v>
      </c>
      <c r="I605" s="538">
        <v>0</v>
      </c>
      <c r="J605" s="538">
        <v>0</v>
      </c>
      <c r="K605" s="538">
        <v>0</v>
      </c>
      <c r="L605" s="538">
        <v>0</v>
      </c>
      <c r="M605" s="350"/>
      <c r="O605" s="407"/>
      <c r="P605" s="407"/>
      <c r="Q605" s="407"/>
      <c r="R605" s="407"/>
      <c r="S605" s="407"/>
      <c r="T605" s="407"/>
      <c r="U605" s="407"/>
      <c r="V605" s="407"/>
      <c r="W605" s="407"/>
      <c r="X605" s="407"/>
    </row>
    <row r="606" spans="1:24" s="308" customFormat="1" x14ac:dyDescent="0.2">
      <c r="A606" s="309"/>
      <c r="B606" s="211"/>
      <c r="C606" s="212">
        <v>633004</v>
      </c>
      <c r="D606" s="213" t="s">
        <v>189</v>
      </c>
      <c r="E606" s="341"/>
      <c r="F606" s="538">
        <v>1.2</v>
      </c>
      <c r="G606" s="538">
        <v>0</v>
      </c>
      <c r="H606" s="538">
        <v>0.3</v>
      </c>
      <c r="I606" s="538">
        <v>0.3</v>
      </c>
      <c r="J606" s="538">
        <v>0.3</v>
      </c>
      <c r="K606" s="538">
        <v>0.3</v>
      </c>
      <c r="L606" s="538">
        <v>0.3</v>
      </c>
      <c r="M606" s="432"/>
      <c r="O606" s="407"/>
      <c r="P606" s="407"/>
      <c r="Q606" s="407"/>
      <c r="R606" s="407"/>
      <c r="S606" s="407"/>
      <c r="T606" s="407"/>
      <c r="U606" s="407"/>
      <c r="V606" s="407"/>
      <c r="W606" s="407"/>
      <c r="X606" s="407"/>
    </row>
    <row r="607" spans="1:24" s="308" customFormat="1" x14ac:dyDescent="0.2">
      <c r="A607" s="309"/>
      <c r="B607" s="211"/>
      <c r="C607" s="212">
        <v>6330062</v>
      </c>
      <c r="D607" s="213" t="s">
        <v>181</v>
      </c>
      <c r="E607" s="250"/>
      <c r="F607" s="538">
        <v>34.700000000000003</v>
      </c>
      <c r="G607" s="538">
        <v>30</v>
      </c>
      <c r="H607" s="538">
        <v>15</v>
      </c>
      <c r="I607" s="538">
        <v>15</v>
      </c>
      <c r="J607" s="578">
        <v>23</v>
      </c>
      <c r="K607" s="538">
        <v>30</v>
      </c>
      <c r="L607" s="538">
        <v>50</v>
      </c>
      <c r="M607" s="443" t="s">
        <v>1338</v>
      </c>
    </row>
    <row r="608" spans="1:24" s="308" customFormat="1" x14ac:dyDescent="0.2">
      <c r="A608" s="309"/>
      <c r="B608" s="211"/>
      <c r="C608" s="212">
        <v>6330061</v>
      </c>
      <c r="D608" s="213" t="s">
        <v>190</v>
      </c>
      <c r="E608" s="341"/>
      <c r="F608" s="538">
        <v>0.3</v>
      </c>
      <c r="G608" s="538">
        <v>0.5</v>
      </c>
      <c r="H608" s="538">
        <v>1</v>
      </c>
      <c r="I608" s="538">
        <v>1</v>
      </c>
      <c r="J608" s="538">
        <v>1</v>
      </c>
      <c r="K608" s="538">
        <v>1</v>
      </c>
      <c r="L608" s="538">
        <v>1</v>
      </c>
      <c r="M608" s="443"/>
    </row>
    <row r="609" spans="1:24" s="308" customFormat="1" x14ac:dyDescent="0.2">
      <c r="A609" s="309"/>
      <c r="B609" s="211"/>
      <c r="C609" s="212">
        <v>6330068</v>
      </c>
      <c r="D609" s="213" t="s">
        <v>947</v>
      </c>
      <c r="E609" s="341"/>
      <c r="F609" s="538">
        <v>0.1</v>
      </c>
      <c r="G609" s="538">
        <v>0</v>
      </c>
      <c r="H609" s="538">
        <v>0</v>
      </c>
      <c r="I609" s="538">
        <v>0</v>
      </c>
      <c r="J609" s="538">
        <v>0</v>
      </c>
      <c r="K609" s="538">
        <v>0</v>
      </c>
      <c r="L609" s="538">
        <v>0</v>
      </c>
      <c r="M609" s="432"/>
    </row>
    <row r="610" spans="1:24" s="308" customFormat="1" x14ac:dyDescent="0.2">
      <c r="A610" s="309"/>
      <c r="B610" s="211"/>
      <c r="C610" s="212">
        <v>6330063</v>
      </c>
      <c r="D610" s="213" t="s">
        <v>191</v>
      </c>
      <c r="E610" s="341"/>
      <c r="F610" s="538">
        <v>0.4</v>
      </c>
      <c r="G610" s="538">
        <v>1.5</v>
      </c>
      <c r="H610" s="538">
        <v>1</v>
      </c>
      <c r="I610" s="538">
        <v>1</v>
      </c>
      <c r="J610" s="538">
        <v>1</v>
      </c>
      <c r="K610" s="538">
        <v>1</v>
      </c>
      <c r="L610" s="538">
        <v>1</v>
      </c>
      <c r="M610" s="432"/>
    </row>
    <row r="611" spans="1:24" s="407" customFormat="1" x14ac:dyDescent="0.2">
      <c r="A611" s="399"/>
      <c r="B611" s="211"/>
      <c r="C611" s="212">
        <v>6330065</v>
      </c>
      <c r="D611" s="213" t="s">
        <v>1013</v>
      </c>
      <c r="E611" s="341"/>
      <c r="F611" s="538">
        <v>5.8</v>
      </c>
      <c r="G611" s="538">
        <v>1</v>
      </c>
      <c r="H611" s="538">
        <v>2</v>
      </c>
      <c r="I611" s="538">
        <v>2</v>
      </c>
      <c r="J611" s="578">
        <v>0.5</v>
      </c>
      <c r="K611" s="538">
        <v>2</v>
      </c>
      <c r="L611" s="538">
        <v>2</v>
      </c>
      <c r="M611" s="443" t="s">
        <v>1338</v>
      </c>
      <c r="O611" s="308"/>
      <c r="P611" s="308"/>
      <c r="Q611" s="308"/>
      <c r="R611" s="308"/>
      <c r="S611" s="308"/>
      <c r="T611" s="308"/>
      <c r="U611" s="308"/>
      <c r="V611" s="308"/>
      <c r="W611" s="308"/>
      <c r="X611" s="308"/>
    </row>
    <row r="612" spans="1:24" s="407" customFormat="1" x14ac:dyDescent="0.2">
      <c r="A612" s="399"/>
      <c r="B612" s="211"/>
      <c r="C612" s="212">
        <v>63300610</v>
      </c>
      <c r="D612" s="213" t="s">
        <v>301</v>
      </c>
      <c r="E612" s="341"/>
      <c r="F612" s="538">
        <v>0</v>
      </c>
      <c r="G612" s="538">
        <v>0.5</v>
      </c>
      <c r="H612" s="538">
        <v>0</v>
      </c>
      <c r="I612" s="538">
        <v>0</v>
      </c>
      <c r="J612" s="538">
        <v>0</v>
      </c>
      <c r="K612" s="538">
        <v>0</v>
      </c>
      <c r="L612" s="538">
        <v>0</v>
      </c>
      <c r="M612" s="443"/>
    </row>
    <row r="613" spans="1:24" s="308" customFormat="1" x14ac:dyDescent="0.2">
      <c r="A613" s="309"/>
      <c r="B613" s="211"/>
      <c r="C613" s="212">
        <v>633009</v>
      </c>
      <c r="D613" s="213" t="s">
        <v>73</v>
      </c>
      <c r="E613" s="341"/>
      <c r="F613" s="538">
        <v>0</v>
      </c>
      <c r="G613" s="538">
        <v>0</v>
      </c>
      <c r="H613" s="538">
        <v>0</v>
      </c>
      <c r="I613" s="538">
        <v>0</v>
      </c>
      <c r="J613" s="538">
        <v>0</v>
      </c>
      <c r="K613" s="538">
        <v>0</v>
      </c>
      <c r="L613" s="538">
        <v>0</v>
      </c>
      <c r="M613" s="432"/>
    </row>
    <row r="614" spans="1:24" s="308" customFormat="1" x14ac:dyDescent="0.2">
      <c r="A614" s="309"/>
      <c r="B614" s="211"/>
      <c r="C614" s="212">
        <v>633016</v>
      </c>
      <c r="D614" s="213" t="s">
        <v>192</v>
      </c>
      <c r="E614" s="341"/>
      <c r="F614" s="538">
        <v>0.1</v>
      </c>
      <c r="G614" s="538">
        <v>0.5</v>
      </c>
      <c r="H614" s="538">
        <v>0.5</v>
      </c>
      <c r="I614" s="538">
        <v>0.5</v>
      </c>
      <c r="J614" s="538">
        <v>0.5</v>
      </c>
      <c r="K614" s="538">
        <v>0.5</v>
      </c>
      <c r="L614" s="538">
        <v>0.5</v>
      </c>
      <c r="M614" s="443"/>
      <c r="O614" s="407"/>
      <c r="P614" s="407"/>
      <c r="Q614" s="407"/>
      <c r="R614" s="407"/>
      <c r="S614" s="407"/>
      <c r="T614" s="407"/>
      <c r="U614" s="407"/>
      <c r="V614" s="407"/>
      <c r="W614" s="407"/>
      <c r="X614" s="407"/>
    </row>
    <row r="615" spans="1:24" s="308" customFormat="1" x14ac:dyDescent="0.2">
      <c r="A615" s="309"/>
      <c r="B615" s="211"/>
      <c r="C615" s="212">
        <v>634001</v>
      </c>
      <c r="D615" s="213" t="s">
        <v>137</v>
      </c>
      <c r="E615" s="341"/>
      <c r="F615" s="538">
        <v>0</v>
      </c>
      <c r="G615" s="538">
        <v>0</v>
      </c>
      <c r="H615" s="538">
        <v>0</v>
      </c>
      <c r="I615" s="538">
        <v>0</v>
      </c>
      <c r="J615" s="538">
        <v>0</v>
      </c>
      <c r="K615" s="538">
        <v>0</v>
      </c>
      <c r="L615" s="538">
        <v>0</v>
      </c>
      <c r="M615" s="432"/>
    </row>
    <row r="616" spans="1:24" s="308" customFormat="1" x14ac:dyDescent="0.2">
      <c r="A616" s="309"/>
      <c r="B616" s="211"/>
      <c r="C616" s="212">
        <v>634002</v>
      </c>
      <c r="D616" s="213" t="s">
        <v>78</v>
      </c>
      <c r="E616" s="341"/>
      <c r="F616" s="538">
        <v>0</v>
      </c>
      <c r="G616" s="538">
        <v>0</v>
      </c>
      <c r="H616" s="538">
        <v>0</v>
      </c>
      <c r="I616" s="538">
        <v>0</v>
      </c>
      <c r="J616" s="538">
        <v>0</v>
      </c>
      <c r="K616" s="538">
        <v>0</v>
      </c>
      <c r="L616" s="538">
        <v>0</v>
      </c>
      <c r="M616" s="432"/>
    </row>
    <row r="617" spans="1:24" s="308" customFormat="1" x14ac:dyDescent="0.2">
      <c r="A617" s="309"/>
      <c r="B617" s="211"/>
      <c r="C617" s="212">
        <v>634002</v>
      </c>
      <c r="D617" s="213" t="s">
        <v>79</v>
      </c>
      <c r="E617" s="341"/>
      <c r="F617" s="538">
        <v>0</v>
      </c>
      <c r="G617" s="538">
        <v>0</v>
      </c>
      <c r="H617" s="538">
        <v>0</v>
      </c>
      <c r="I617" s="538">
        <v>0</v>
      </c>
      <c r="J617" s="538">
        <v>0</v>
      </c>
      <c r="K617" s="538">
        <v>0</v>
      </c>
      <c r="L617" s="538">
        <v>0</v>
      </c>
      <c r="M617" s="432"/>
    </row>
    <row r="618" spans="1:24" s="407" customFormat="1" x14ac:dyDescent="0.2">
      <c r="A618" s="399"/>
      <c r="B618" s="211"/>
      <c r="C618" s="212">
        <v>635002</v>
      </c>
      <c r="D618" s="213" t="s">
        <v>138</v>
      </c>
      <c r="E618" s="341"/>
      <c r="F618" s="538">
        <v>0</v>
      </c>
      <c r="G618" s="538">
        <v>0.2</v>
      </c>
      <c r="H618" s="538">
        <v>0.2</v>
      </c>
      <c r="I618" s="538">
        <v>0.2</v>
      </c>
      <c r="J618" s="538">
        <v>0.2</v>
      </c>
      <c r="K618" s="538">
        <v>0.2</v>
      </c>
      <c r="L618" s="538">
        <v>0.2</v>
      </c>
      <c r="M618" s="432"/>
      <c r="O618" s="308"/>
      <c r="P618" s="308"/>
      <c r="Q618" s="308"/>
      <c r="R618" s="308"/>
      <c r="S618" s="308"/>
      <c r="T618" s="308"/>
      <c r="U618" s="308"/>
      <c r="V618" s="308"/>
      <c r="W618" s="308"/>
      <c r="X618" s="308"/>
    </row>
    <row r="619" spans="1:24" s="308" customFormat="1" x14ac:dyDescent="0.2">
      <c r="A619" s="309"/>
      <c r="B619" s="211"/>
      <c r="C619" s="212">
        <v>635004</v>
      </c>
      <c r="D619" s="213" t="s">
        <v>631</v>
      </c>
      <c r="E619" s="341"/>
      <c r="F619" s="538">
        <v>0</v>
      </c>
      <c r="G619" s="538">
        <v>0</v>
      </c>
      <c r="H619" s="538">
        <v>0</v>
      </c>
      <c r="I619" s="538">
        <v>0</v>
      </c>
      <c r="J619" s="538">
        <v>0</v>
      </c>
      <c r="K619" s="538">
        <v>0</v>
      </c>
      <c r="L619" s="538">
        <v>0</v>
      </c>
      <c r="M619" s="432"/>
    </row>
    <row r="620" spans="1:24" s="407" customFormat="1" x14ac:dyDescent="0.2">
      <c r="A620" s="399"/>
      <c r="B620" s="211"/>
      <c r="C620" s="212">
        <v>635006</v>
      </c>
      <c r="D620" s="213" t="s">
        <v>638</v>
      </c>
      <c r="E620" s="341"/>
      <c r="F620" s="538">
        <v>0.9</v>
      </c>
      <c r="G620" s="538">
        <v>1</v>
      </c>
      <c r="H620" s="538">
        <v>8</v>
      </c>
      <c r="I620" s="538">
        <v>8</v>
      </c>
      <c r="J620" s="538">
        <v>8</v>
      </c>
      <c r="K620" s="538">
        <v>3</v>
      </c>
      <c r="L620" s="538">
        <v>3</v>
      </c>
      <c r="M620" s="432"/>
    </row>
    <row r="621" spans="1:24" s="308" customFormat="1" x14ac:dyDescent="0.2">
      <c r="A621" s="309"/>
      <c r="B621" s="211"/>
      <c r="C621" s="212">
        <v>635009</v>
      </c>
      <c r="D621" s="213" t="s">
        <v>566</v>
      </c>
      <c r="E621" s="341"/>
      <c r="F621" s="538">
        <v>0</v>
      </c>
      <c r="G621" s="538">
        <v>0</v>
      </c>
      <c r="H621" s="538">
        <v>0</v>
      </c>
      <c r="I621" s="538">
        <v>0</v>
      </c>
      <c r="J621" s="538">
        <v>0</v>
      </c>
      <c r="K621" s="538">
        <v>0</v>
      </c>
      <c r="L621" s="538">
        <v>0</v>
      </c>
      <c r="M621" s="350"/>
    </row>
    <row r="622" spans="1:24" s="308" customFormat="1" x14ac:dyDescent="0.2">
      <c r="A622" s="309"/>
      <c r="B622" s="211"/>
      <c r="C622" s="212">
        <v>637002</v>
      </c>
      <c r="D622" s="213" t="s">
        <v>954</v>
      </c>
      <c r="E622" s="341"/>
      <c r="F622" s="537">
        <v>5.4</v>
      </c>
      <c r="G622" s="537">
        <v>7.5</v>
      </c>
      <c r="H622" s="537">
        <v>20</v>
      </c>
      <c r="I622" s="537">
        <v>20</v>
      </c>
      <c r="J622" s="577">
        <v>5</v>
      </c>
      <c r="K622" s="537">
        <v>20</v>
      </c>
      <c r="L622" s="537">
        <v>20</v>
      </c>
      <c r="M622" s="443" t="s">
        <v>1338</v>
      </c>
    </row>
    <row r="623" spans="1:24" s="407" customFormat="1" x14ac:dyDescent="0.2">
      <c r="A623" s="399"/>
      <c r="B623" s="211"/>
      <c r="C623" s="212">
        <v>637002</v>
      </c>
      <c r="D623" s="213" t="s">
        <v>1253</v>
      </c>
      <c r="E623" s="341"/>
      <c r="F623" s="537">
        <v>1.8</v>
      </c>
      <c r="G623" s="537">
        <v>0</v>
      </c>
      <c r="H623" s="537">
        <v>0</v>
      </c>
      <c r="I623" s="537">
        <v>0</v>
      </c>
      <c r="J623" s="537">
        <v>0</v>
      </c>
      <c r="K623" s="537">
        <v>0</v>
      </c>
      <c r="L623" s="537">
        <v>0</v>
      </c>
      <c r="M623" s="443"/>
    </row>
    <row r="624" spans="1:24" s="308" customFormat="1" x14ac:dyDescent="0.2">
      <c r="A624" s="309"/>
      <c r="B624" s="211"/>
      <c r="C624" s="212">
        <v>637002</v>
      </c>
      <c r="D624" s="213" t="s">
        <v>953</v>
      </c>
      <c r="E624" s="341"/>
      <c r="F624" s="537">
        <v>6.1</v>
      </c>
      <c r="G624" s="537">
        <v>7</v>
      </c>
      <c r="H624" s="537">
        <v>15</v>
      </c>
      <c r="I624" s="537">
        <v>15</v>
      </c>
      <c r="J624" s="537">
        <v>15</v>
      </c>
      <c r="K624" s="537">
        <v>0</v>
      </c>
      <c r="L624" s="537">
        <v>0</v>
      </c>
      <c r="M624" s="443"/>
    </row>
    <row r="625" spans="1:24" s="308" customFormat="1" x14ac:dyDescent="0.2">
      <c r="A625" s="309"/>
      <c r="B625" s="211"/>
      <c r="C625" s="212">
        <v>637003</v>
      </c>
      <c r="D625" s="213" t="s">
        <v>647</v>
      </c>
      <c r="E625" s="341"/>
      <c r="F625" s="538">
        <v>0.2</v>
      </c>
      <c r="G625" s="538">
        <v>0.2</v>
      </c>
      <c r="H625" s="538">
        <v>0.2</v>
      </c>
      <c r="I625" s="538">
        <v>0.2</v>
      </c>
      <c r="J625" s="538">
        <v>0.2</v>
      </c>
      <c r="K625" s="538">
        <v>0.2</v>
      </c>
      <c r="L625" s="538">
        <v>0.2</v>
      </c>
      <c r="M625" s="443"/>
    </row>
    <row r="626" spans="1:24" s="308" customFormat="1" x14ac:dyDescent="0.2">
      <c r="A626" s="309"/>
      <c r="B626" s="211"/>
      <c r="C626" s="212">
        <v>6370038</v>
      </c>
      <c r="D626" s="213" t="s">
        <v>946</v>
      </c>
      <c r="E626" s="341"/>
      <c r="F626" s="538">
        <v>1.7</v>
      </c>
      <c r="G626" s="538">
        <v>0</v>
      </c>
      <c r="H626" s="538">
        <v>0</v>
      </c>
      <c r="I626" s="538">
        <v>0</v>
      </c>
      <c r="J626" s="538">
        <v>0</v>
      </c>
      <c r="K626" s="538">
        <v>0</v>
      </c>
      <c r="L626" s="538">
        <v>0</v>
      </c>
      <c r="M626" s="432"/>
      <c r="O626" s="407"/>
      <c r="P626" s="407"/>
      <c r="Q626" s="407"/>
      <c r="R626" s="407"/>
      <c r="S626" s="407"/>
      <c r="T626" s="407"/>
      <c r="U626" s="407"/>
      <c r="V626" s="407"/>
      <c r="W626" s="407"/>
      <c r="X626" s="407"/>
    </row>
    <row r="627" spans="1:24" s="407" customFormat="1" x14ac:dyDescent="0.2">
      <c r="A627" s="399"/>
      <c r="B627" s="211"/>
      <c r="C627" s="212">
        <v>637004</v>
      </c>
      <c r="D627" s="213" t="s">
        <v>955</v>
      </c>
      <c r="E627" s="341"/>
      <c r="F627" s="538">
        <v>4.5999999999999996</v>
      </c>
      <c r="G627" s="538">
        <v>8</v>
      </c>
      <c r="H627" s="538">
        <v>3.7</v>
      </c>
      <c r="I627" s="538">
        <v>3.7</v>
      </c>
      <c r="J627" s="538">
        <v>3.7</v>
      </c>
      <c r="K627" s="538">
        <v>0</v>
      </c>
      <c r="L627" s="538">
        <v>0</v>
      </c>
      <c r="M627" s="432"/>
    </row>
    <row r="628" spans="1:24" s="308" customFormat="1" x14ac:dyDescent="0.2">
      <c r="A628" s="309"/>
      <c r="B628" s="211"/>
      <c r="C628" s="212">
        <v>637004</v>
      </c>
      <c r="D628" s="213" t="s">
        <v>91</v>
      </c>
      <c r="E628" s="341"/>
      <c r="F628" s="538">
        <v>1.7</v>
      </c>
      <c r="G628" s="538">
        <v>1</v>
      </c>
      <c r="H628" s="538">
        <v>2</v>
      </c>
      <c r="I628" s="538">
        <v>2</v>
      </c>
      <c r="J628" s="538">
        <v>2</v>
      </c>
      <c r="K628" s="538">
        <v>2</v>
      </c>
      <c r="L628" s="538">
        <v>2</v>
      </c>
      <c r="M628" s="443"/>
    </row>
    <row r="629" spans="1:24" s="308" customFormat="1" x14ac:dyDescent="0.2">
      <c r="A629" s="309"/>
      <c r="B629" s="211"/>
      <c r="C629" s="212">
        <v>6370044</v>
      </c>
      <c r="D629" s="213" t="s">
        <v>194</v>
      </c>
      <c r="E629" s="341"/>
      <c r="F629" s="538">
        <v>0</v>
      </c>
      <c r="G629" s="538">
        <v>2</v>
      </c>
      <c r="H629" s="538">
        <v>3</v>
      </c>
      <c r="I629" s="538">
        <v>3</v>
      </c>
      <c r="J629" s="578">
        <v>0.5</v>
      </c>
      <c r="K629" s="538">
        <v>3</v>
      </c>
      <c r="L629" s="538">
        <v>3</v>
      </c>
      <c r="M629" s="443" t="s">
        <v>1338</v>
      </c>
    </row>
    <row r="630" spans="1:24" s="308" customFormat="1" x14ac:dyDescent="0.2">
      <c r="A630" s="309"/>
      <c r="B630" s="211"/>
      <c r="C630" s="212">
        <v>6370046</v>
      </c>
      <c r="D630" s="213" t="s">
        <v>94</v>
      </c>
      <c r="E630" s="341"/>
      <c r="F630" s="538">
        <v>0.1</v>
      </c>
      <c r="G630" s="538">
        <v>0.4</v>
      </c>
      <c r="H630" s="538">
        <v>0.6</v>
      </c>
      <c r="I630" s="538">
        <v>0.6</v>
      </c>
      <c r="J630" s="538">
        <v>0.6</v>
      </c>
      <c r="K630" s="538">
        <v>0.6</v>
      </c>
      <c r="L630" s="538">
        <v>0.6</v>
      </c>
      <c r="M630" s="432"/>
    </row>
    <row r="631" spans="1:24" s="308" customFormat="1" x14ac:dyDescent="0.2">
      <c r="A631" s="309"/>
      <c r="B631" s="211"/>
      <c r="C631" s="212">
        <v>637005</v>
      </c>
      <c r="D631" s="213" t="s">
        <v>197</v>
      </c>
      <c r="E631" s="341"/>
      <c r="F631" s="538">
        <v>0.7</v>
      </c>
      <c r="G631" s="538">
        <v>0.2</v>
      </c>
      <c r="H631" s="538">
        <v>0.6</v>
      </c>
      <c r="I631" s="538">
        <v>0.6</v>
      </c>
      <c r="J631" s="538">
        <v>0.6</v>
      </c>
      <c r="K631" s="538">
        <v>0.6</v>
      </c>
      <c r="L631" s="538">
        <v>0.6</v>
      </c>
      <c r="M631" s="432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</row>
    <row r="632" spans="1:24" s="407" customFormat="1" x14ac:dyDescent="0.2">
      <c r="A632" s="399"/>
      <c r="B632" s="211"/>
      <c r="C632" s="212">
        <v>6370058</v>
      </c>
      <c r="D632" s="213" t="s">
        <v>1012</v>
      </c>
      <c r="E632" s="341"/>
      <c r="F632" s="538">
        <v>0</v>
      </c>
      <c r="G632" s="538">
        <v>0</v>
      </c>
      <c r="H632" s="538">
        <v>0</v>
      </c>
      <c r="I632" s="538">
        <v>0</v>
      </c>
      <c r="J632" s="538">
        <v>0</v>
      </c>
      <c r="K632" s="538">
        <v>0</v>
      </c>
      <c r="L632" s="538">
        <v>0</v>
      </c>
      <c r="M632" s="432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</row>
    <row r="633" spans="1:24" s="407" customFormat="1" x14ac:dyDescent="0.2">
      <c r="A633" s="399"/>
      <c r="B633" s="211"/>
      <c r="C633" s="212">
        <v>637006</v>
      </c>
      <c r="D633" s="213" t="s">
        <v>1051</v>
      </c>
      <c r="E633" s="341"/>
      <c r="F633" s="538">
        <v>0</v>
      </c>
      <c r="G633" s="538">
        <v>0.5</v>
      </c>
      <c r="H633" s="538">
        <v>0.5</v>
      </c>
      <c r="I633" s="538">
        <v>0.5</v>
      </c>
      <c r="J633" s="538">
        <v>0.5</v>
      </c>
      <c r="K633" s="538">
        <v>0.5</v>
      </c>
      <c r="L633" s="538">
        <v>0.5</v>
      </c>
      <c r="M633" s="443"/>
      <c r="O633" s="308"/>
      <c r="P633" s="308"/>
      <c r="Q633" s="308"/>
      <c r="R633" s="308"/>
      <c r="S633" s="308"/>
      <c r="T633" s="308"/>
      <c r="U633" s="308"/>
      <c r="V633" s="308"/>
      <c r="W633" s="308"/>
      <c r="X633" s="308"/>
    </row>
    <row r="634" spans="1:24" s="308" customFormat="1" x14ac:dyDescent="0.2">
      <c r="A634" s="309"/>
      <c r="B634" s="211"/>
      <c r="C634" s="212">
        <v>637012</v>
      </c>
      <c r="D634" s="213" t="s">
        <v>610</v>
      </c>
      <c r="E634" s="341"/>
      <c r="F634" s="538">
        <v>0</v>
      </c>
      <c r="G634" s="538">
        <v>0.2</v>
      </c>
      <c r="H634" s="538">
        <v>0.2</v>
      </c>
      <c r="I634" s="538">
        <v>0.2</v>
      </c>
      <c r="J634" s="538">
        <v>0.2</v>
      </c>
      <c r="K634" s="538">
        <v>0.2</v>
      </c>
      <c r="L634" s="538">
        <v>0.2</v>
      </c>
      <c r="M634" s="350"/>
    </row>
    <row r="635" spans="1:24" s="308" customFormat="1" x14ac:dyDescent="0.2">
      <c r="A635" s="309"/>
      <c r="B635" s="211"/>
      <c r="C635" s="212">
        <v>637014</v>
      </c>
      <c r="D635" s="213" t="s">
        <v>101</v>
      </c>
      <c r="E635" s="341"/>
      <c r="F635" s="538">
        <v>1.7</v>
      </c>
      <c r="G635" s="538">
        <v>2.5</v>
      </c>
      <c r="H635" s="538">
        <v>0</v>
      </c>
      <c r="I635" s="538">
        <v>0</v>
      </c>
      <c r="J635" s="538">
        <v>0</v>
      </c>
      <c r="K635" s="538">
        <v>0</v>
      </c>
      <c r="L635" s="538">
        <v>0</v>
      </c>
      <c r="M635" s="432"/>
    </row>
    <row r="636" spans="1:24" s="308" customFormat="1" x14ac:dyDescent="0.2">
      <c r="A636" s="309"/>
      <c r="B636" s="211"/>
      <c r="C636" s="212">
        <v>637016</v>
      </c>
      <c r="D636" s="213" t="s">
        <v>103</v>
      </c>
      <c r="E636" s="341"/>
      <c r="F636" s="538">
        <v>0.5</v>
      </c>
      <c r="G636" s="538">
        <v>0.5</v>
      </c>
      <c r="H636" s="538">
        <v>0</v>
      </c>
      <c r="I636" s="538">
        <v>0</v>
      </c>
      <c r="J636" s="538">
        <v>0</v>
      </c>
      <c r="K636" s="538">
        <v>0</v>
      </c>
      <c r="L636" s="538">
        <v>0</v>
      </c>
      <c r="M636" s="432"/>
    </row>
    <row r="637" spans="1:24" x14ac:dyDescent="0.2">
      <c r="A637" s="207"/>
      <c r="B637" s="211"/>
      <c r="C637" s="212">
        <v>637027</v>
      </c>
      <c r="D637" s="213" t="s">
        <v>198</v>
      </c>
      <c r="E637" s="341"/>
      <c r="F637" s="538">
        <v>1</v>
      </c>
      <c r="G637" s="538">
        <v>0.5</v>
      </c>
      <c r="H637" s="538">
        <v>0</v>
      </c>
      <c r="I637" s="538">
        <v>0</v>
      </c>
      <c r="J637" s="538">
        <v>0</v>
      </c>
      <c r="K637" s="538">
        <v>0</v>
      </c>
      <c r="L637" s="538">
        <v>0</v>
      </c>
      <c r="M637" s="432"/>
      <c r="O637" s="308"/>
      <c r="P637" s="308"/>
      <c r="Q637" s="308"/>
      <c r="R637" s="308"/>
      <c r="S637" s="308"/>
      <c r="T637" s="308"/>
      <c r="U637" s="308"/>
      <c r="V637" s="308"/>
      <c r="W637" s="308"/>
      <c r="X637" s="308"/>
    </row>
    <row r="638" spans="1:24" x14ac:dyDescent="0.2">
      <c r="A638" s="207"/>
      <c r="B638" s="211"/>
      <c r="C638" s="212">
        <v>6370278</v>
      </c>
      <c r="D638" s="213" t="s">
        <v>948</v>
      </c>
      <c r="E638" s="341"/>
      <c r="F638" s="538">
        <v>0</v>
      </c>
      <c r="G638" s="538">
        <v>0</v>
      </c>
      <c r="H638" s="538">
        <v>0</v>
      </c>
      <c r="I638" s="538">
        <v>0</v>
      </c>
      <c r="J638" s="538">
        <v>0</v>
      </c>
      <c r="K638" s="538">
        <v>0</v>
      </c>
      <c r="L638" s="538">
        <v>0</v>
      </c>
      <c r="M638" s="206"/>
      <c r="O638" s="308"/>
      <c r="P638" s="308"/>
      <c r="Q638" s="308"/>
      <c r="R638" s="308"/>
      <c r="S638" s="308"/>
      <c r="T638" s="308"/>
      <c r="U638" s="308"/>
      <c r="V638" s="308"/>
      <c r="W638" s="308"/>
      <c r="X638" s="308"/>
    </row>
    <row r="639" spans="1:24" s="308" customFormat="1" x14ac:dyDescent="0.2">
      <c r="A639" s="309"/>
      <c r="B639" s="211"/>
      <c r="C639" s="212">
        <v>637035</v>
      </c>
      <c r="D639" s="213" t="s">
        <v>1087</v>
      </c>
      <c r="E639" s="341"/>
      <c r="F639" s="538">
        <v>0</v>
      </c>
      <c r="G639" s="538">
        <v>0</v>
      </c>
      <c r="H639" s="538">
        <v>0</v>
      </c>
      <c r="I639" s="538">
        <v>0</v>
      </c>
      <c r="J639" s="538">
        <v>0</v>
      </c>
      <c r="K639" s="538">
        <v>0</v>
      </c>
      <c r="L639" s="538">
        <v>0</v>
      </c>
      <c r="M639" s="206"/>
    </row>
    <row r="640" spans="1:24" s="308" customFormat="1" x14ac:dyDescent="0.2">
      <c r="A640" s="307"/>
      <c r="B640" s="211"/>
      <c r="C640" s="212">
        <v>642001</v>
      </c>
      <c r="D640" s="213" t="s">
        <v>199</v>
      </c>
      <c r="E640" s="341"/>
      <c r="F640" s="538">
        <v>0.7</v>
      </c>
      <c r="G640" s="538">
        <v>1.5</v>
      </c>
      <c r="H640" s="538">
        <v>1.5</v>
      </c>
      <c r="I640" s="538">
        <v>1.5</v>
      </c>
      <c r="J640" s="538">
        <v>1.5</v>
      </c>
      <c r="K640" s="538">
        <v>1.5</v>
      </c>
      <c r="L640" s="538">
        <v>1.5</v>
      </c>
      <c r="M640" s="432"/>
    </row>
    <row r="641" spans="1:24" s="308" customFormat="1" x14ac:dyDescent="0.2">
      <c r="A641" s="309"/>
      <c r="B641" s="211"/>
      <c r="C641" s="212">
        <v>642001</v>
      </c>
      <c r="D641" s="213" t="s">
        <v>766</v>
      </c>
      <c r="E641" s="341"/>
      <c r="F641" s="538">
        <v>0</v>
      </c>
      <c r="G641" s="538">
        <v>0</v>
      </c>
      <c r="H641" s="538">
        <v>0</v>
      </c>
      <c r="I641" s="538">
        <v>0</v>
      </c>
      <c r="J641" s="538">
        <v>0</v>
      </c>
      <c r="K641" s="538">
        <v>0</v>
      </c>
      <c r="L641" s="538">
        <v>0</v>
      </c>
      <c r="M641" s="443"/>
      <c r="S641" s="456"/>
    </row>
    <row r="642" spans="1:24" s="407" customFormat="1" x14ac:dyDescent="0.2">
      <c r="A642" s="399"/>
      <c r="B642" s="211"/>
      <c r="C642" s="212">
        <v>642013</v>
      </c>
      <c r="D642" s="213" t="s">
        <v>287</v>
      </c>
      <c r="E642" s="341"/>
      <c r="F642" s="537">
        <v>1.7</v>
      </c>
      <c r="G642" s="537">
        <v>0</v>
      </c>
      <c r="H642" s="537">
        <v>0</v>
      </c>
      <c r="I642" s="537">
        <v>0</v>
      </c>
      <c r="J642" s="537">
        <v>0</v>
      </c>
      <c r="K642" s="537">
        <v>0</v>
      </c>
      <c r="L642" s="537">
        <v>0</v>
      </c>
      <c r="M642" s="443"/>
      <c r="S642" s="456"/>
    </row>
    <row r="643" spans="1:24" s="308" customFormat="1" x14ac:dyDescent="0.2">
      <c r="A643" s="309"/>
      <c r="B643" s="211"/>
      <c r="C643" s="212">
        <v>642015</v>
      </c>
      <c r="D643" s="213" t="s">
        <v>590</v>
      </c>
      <c r="E643" s="341"/>
      <c r="F643" s="537">
        <v>0</v>
      </c>
      <c r="G643" s="537">
        <v>0</v>
      </c>
      <c r="H643" s="537">
        <v>2.5</v>
      </c>
      <c r="I643" s="537">
        <v>2.5</v>
      </c>
      <c r="J643" s="577">
        <v>0.5</v>
      </c>
      <c r="K643" s="537">
        <v>2.5</v>
      </c>
      <c r="L643" s="537">
        <v>2.5</v>
      </c>
      <c r="M643" s="443" t="s">
        <v>1338</v>
      </c>
    </row>
    <row r="644" spans="1:24" s="308" customFormat="1" x14ac:dyDescent="0.2">
      <c r="A644" s="309"/>
      <c r="B644" s="289"/>
      <c r="C644" s="291"/>
      <c r="D644" s="275" t="s">
        <v>591</v>
      </c>
      <c r="E644" s="289" t="s">
        <v>687</v>
      </c>
      <c r="F644" s="276">
        <f t="shared" ref="F644:G644" si="221">SUM(F645:F656)</f>
        <v>16.2</v>
      </c>
      <c r="G644" s="276">
        <f t="shared" si="221"/>
        <v>27.999999999999996</v>
      </c>
      <c r="H644" s="276">
        <f t="shared" ref="H644:I644" si="222">SUM(H645:H656)</f>
        <v>16.099999999999998</v>
      </c>
      <c r="I644" s="276">
        <f t="shared" si="222"/>
        <v>16.099999999999998</v>
      </c>
      <c r="J644" s="276">
        <f t="shared" ref="J644" si="223">SUM(J645:J656)</f>
        <v>18.099999999999998</v>
      </c>
      <c r="K644" s="276">
        <f t="shared" ref="K644:L644" si="224">SUM(K645:K656)</f>
        <v>15.1</v>
      </c>
      <c r="L644" s="276">
        <f t="shared" si="224"/>
        <v>15.1</v>
      </c>
      <c r="M644" s="456"/>
    </row>
    <row r="645" spans="1:24" s="308" customFormat="1" x14ac:dyDescent="0.2">
      <c r="A645" s="309"/>
      <c r="B645" s="211"/>
      <c r="C645" s="212">
        <v>632001</v>
      </c>
      <c r="D645" s="213" t="s">
        <v>767</v>
      </c>
      <c r="E645" s="341"/>
      <c r="F645" s="538">
        <v>8.1</v>
      </c>
      <c r="G645" s="538">
        <v>20</v>
      </c>
      <c r="H645" s="538">
        <v>4</v>
      </c>
      <c r="I645" s="538">
        <v>4</v>
      </c>
      <c r="J645" s="538">
        <v>4</v>
      </c>
      <c r="K645" s="538">
        <v>3</v>
      </c>
      <c r="L645" s="538">
        <v>3</v>
      </c>
      <c r="M645" s="432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</row>
    <row r="646" spans="1:24" s="308" customFormat="1" x14ac:dyDescent="0.2">
      <c r="A646" s="309"/>
      <c r="B646" s="211"/>
      <c r="C646" s="212">
        <v>632002</v>
      </c>
      <c r="D646" s="213" t="s">
        <v>164</v>
      </c>
      <c r="E646" s="341"/>
      <c r="F646" s="538">
        <v>0.4</v>
      </c>
      <c r="G646" s="538">
        <v>0.7</v>
      </c>
      <c r="H646" s="538">
        <v>0.7</v>
      </c>
      <c r="I646" s="538">
        <v>0.7</v>
      </c>
      <c r="J646" s="538">
        <v>0.7</v>
      </c>
      <c r="K646" s="538">
        <v>0.7</v>
      </c>
      <c r="L646" s="538">
        <v>0.7</v>
      </c>
      <c r="M646" s="432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</row>
    <row r="647" spans="1:24" s="308" customFormat="1" x14ac:dyDescent="0.2">
      <c r="A647" s="309"/>
      <c r="B647" s="211"/>
      <c r="C647" s="212">
        <v>633004</v>
      </c>
      <c r="D647" s="213" t="s">
        <v>617</v>
      </c>
      <c r="E647" s="341"/>
      <c r="F647" s="538">
        <v>0</v>
      </c>
      <c r="G647" s="538">
        <v>0</v>
      </c>
      <c r="H647" s="538">
        <v>0</v>
      </c>
      <c r="I647" s="538">
        <v>0</v>
      </c>
      <c r="J647" s="538">
        <v>0</v>
      </c>
      <c r="K647" s="538">
        <v>0</v>
      </c>
      <c r="L647" s="538">
        <v>0</v>
      </c>
      <c r="M647" s="432"/>
    </row>
    <row r="648" spans="1:24" s="308" customFormat="1" x14ac:dyDescent="0.2">
      <c r="A648" s="309"/>
      <c r="B648" s="211"/>
      <c r="C648" s="212">
        <v>633006</v>
      </c>
      <c r="D648" s="213" t="s">
        <v>134</v>
      </c>
      <c r="E648" s="341"/>
      <c r="F648" s="538">
        <v>1.5</v>
      </c>
      <c r="G648" s="538">
        <v>2</v>
      </c>
      <c r="H648" s="538">
        <v>3</v>
      </c>
      <c r="I648" s="538">
        <v>3</v>
      </c>
      <c r="J648" s="538">
        <v>3</v>
      </c>
      <c r="K648" s="538">
        <v>3</v>
      </c>
      <c r="L648" s="538">
        <v>3</v>
      </c>
      <c r="M648" s="432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</row>
    <row r="649" spans="1:24" s="308" customFormat="1" x14ac:dyDescent="0.2">
      <c r="A649" s="309"/>
      <c r="B649" s="211"/>
      <c r="C649" s="212">
        <v>634001</v>
      </c>
      <c r="D649" s="213" t="s">
        <v>533</v>
      </c>
      <c r="E649" s="341"/>
      <c r="F649" s="538">
        <v>0</v>
      </c>
      <c r="G649" s="538">
        <v>0</v>
      </c>
      <c r="H649" s="538">
        <v>0</v>
      </c>
      <c r="I649" s="538">
        <v>0</v>
      </c>
      <c r="J649" s="538">
        <v>0</v>
      </c>
      <c r="K649" s="538">
        <v>0</v>
      </c>
      <c r="L649" s="538">
        <v>0</v>
      </c>
      <c r="M649" s="443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</row>
    <row r="650" spans="1:24" s="308" customFormat="1" x14ac:dyDescent="0.2">
      <c r="A650" s="309"/>
      <c r="B650" s="211"/>
      <c r="C650" s="212">
        <v>635004</v>
      </c>
      <c r="D650" s="213" t="s">
        <v>568</v>
      </c>
      <c r="E650" s="341"/>
      <c r="F650" s="538">
        <v>0</v>
      </c>
      <c r="G650" s="538">
        <v>0.5</v>
      </c>
      <c r="H650" s="538">
        <v>0.5</v>
      </c>
      <c r="I650" s="538">
        <v>0.5</v>
      </c>
      <c r="J650" s="538">
        <v>0.5</v>
      </c>
      <c r="K650" s="538">
        <v>0.5</v>
      </c>
      <c r="L650" s="538">
        <v>0.5</v>
      </c>
      <c r="M650" s="432"/>
    </row>
    <row r="651" spans="1:24" x14ac:dyDescent="0.2">
      <c r="A651" s="207"/>
      <c r="B651" s="211"/>
      <c r="C651" s="212">
        <v>636001</v>
      </c>
      <c r="D651" s="213" t="s">
        <v>612</v>
      </c>
      <c r="E651" s="341"/>
      <c r="F651" s="538">
        <v>1.1000000000000001</v>
      </c>
      <c r="G651" s="538">
        <v>1.2</v>
      </c>
      <c r="H651" s="538">
        <v>1.2</v>
      </c>
      <c r="I651" s="538">
        <v>1.2</v>
      </c>
      <c r="J651" s="538">
        <v>1.2</v>
      </c>
      <c r="K651" s="538">
        <v>1.2</v>
      </c>
      <c r="L651" s="538">
        <v>1.2</v>
      </c>
      <c r="M651" s="432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</row>
    <row r="652" spans="1:24" x14ac:dyDescent="0.2">
      <c r="A652" s="204"/>
      <c r="B652" s="211"/>
      <c r="C652" s="212">
        <v>637001</v>
      </c>
      <c r="D652" s="213" t="s">
        <v>89</v>
      </c>
      <c r="E652" s="341"/>
      <c r="F652" s="538">
        <v>0</v>
      </c>
      <c r="G652" s="538">
        <v>0</v>
      </c>
      <c r="H652" s="538">
        <v>0.5</v>
      </c>
      <c r="I652" s="538">
        <v>0.5</v>
      </c>
      <c r="J652" s="538">
        <v>0.5</v>
      </c>
      <c r="K652" s="538">
        <v>0.5</v>
      </c>
      <c r="L652" s="538">
        <v>0.5</v>
      </c>
      <c r="M652" s="206"/>
      <c r="O652" s="407"/>
      <c r="P652" s="407"/>
      <c r="Q652" s="407"/>
      <c r="R652" s="407"/>
      <c r="S652" s="407"/>
      <c r="T652" s="407"/>
      <c r="U652" s="407"/>
      <c r="V652" s="407"/>
      <c r="W652" s="407"/>
      <c r="X652" s="407"/>
    </row>
    <row r="653" spans="1:24" s="308" customFormat="1" x14ac:dyDescent="0.2">
      <c r="A653" s="309"/>
      <c r="B653" s="211"/>
      <c r="C653" s="212">
        <v>637004</v>
      </c>
      <c r="D653" s="213" t="s">
        <v>91</v>
      </c>
      <c r="E653" s="341"/>
      <c r="F653" s="538">
        <v>4.4000000000000004</v>
      </c>
      <c r="G653" s="538">
        <v>3.4</v>
      </c>
      <c r="H653" s="538">
        <v>6</v>
      </c>
      <c r="I653" s="538">
        <v>6</v>
      </c>
      <c r="J653" s="578">
        <v>8</v>
      </c>
      <c r="K653" s="538">
        <v>6</v>
      </c>
      <c r="L653" s="538">
        <v>6</v>
      </c>
      <c r="M653" s="443" t="s">
        <v>1338</v>
      </c>
      <c r="O653" s="407"/>
      <c r="P653" s="407"/>
      <c r="Q653" s="407"/>
      <c r="R653" s="407"/>
      <c r="S653" s="407"/>
      <c r="T653" s="407"/>
      <c r="U653" s="407"/>
      <c r="V653" s="407"/>
      <c r="W653" s="407"/>
      <c r="X653" s="407"/>
    </row>
    <row r="654" spans="1:24" x14ac:dyDescent="0.2">
      <c r="A654" s="242"/>
      <c r="B654" s="211"/>
      <c r="C654" s="212">
        <v>637005</v>
      </c>
      <c r="D654" s="213" t="s">
        <v>141</v>
      </c>
      <c r="E654" s="341"/>
      <c r="F654" s="538">
        <v>0.7</v>
      </c>
      <c r="G654" s="538">
        <v>0.2</v>
      </c>
      <c r="H654" s="538">
        <v>0.2</v>
      </c>
      <c r="I654" s="538">
        <v>0.2</v>
      </c>
      <c r="J654" s="538">
        <v>0.2</v>
      </c>
      <c r="K654" s="538">
        <v>0.2</v>
      </c>
      <c r="L654" s="538">
        <v>0.2</v>
      </c>
      <c r="M654" s="443"/>
      <c r="O654" s="407"/>
      <c r="P654" s="407"/>
      <c r="Q654" s="407"/>
      <c r="R654" s="407"/>
      <c r="S654" s="407"/>
      <c r="T654" s="407"/>
      <c r="U654" s="407"/>
      <c r="V654" s="407"/>
      <c r="W654" s="407"/>
      <c r="X654" s="407"/>
    </row>
    <row r="655" spans="1:24" x14ac:dyDescent="0.2">
      <c r="A655" s="242"/>
      <c r="B655" s="211"/>
      <c r="C655" s="212">
        <v>637034</v>
      </c>
      <c r="D655" s="213" t="s">
        <v>1141</v>
      </c>
      <c r="E655" s="342"/>
      <c r="F655" s="537">
        <v>0</v>
      </c>
      <c r="G655" s="537">
        <v>0</v>
      </c>
      <c r="H655" s="537">
        <v>0</v>
      </c>
      <c r="I655" s="537">
        <v>0</v>
      </c>
      <c r="J655" s="537">
        <v>0</v>
      </c>
      <c r="K655" s="537">
        <v>0</v>
      </c>
      <c r="L655" s="537">
        <v>0</v>
      </c>
      <c r="M655" s="432"/>
      <c r="O655" s="407"/>
      <c r="P655" s="407"/>
      <c r="Q655" s="407"/>
      <c r="R655" s="407"/>
      <c r="S655" s="407"/>
      <c r="T655" s="407"/>
      <c r="U655" s="407"/>
      <c r="V655" s="407"/>
      <c r="W655" s="407"/>
      <c r="X655" s="407"/>
    </row>
    <row r="656" spans="1:24" s="308" customFormat="1" x14ac:dyDescent="0.2">
      <c r="A656" s="309"/>
      <c r="B656" s="214"/>
      <c r="C656" s="212">
        <v>642001</v>
      </c>
      <c r="D656" s="213" t="s">
        <v>715</v>
      </c>
      <c r="E656" s="342"/>
      <c r="F656" s="537">
        <v>0</v>
      </c>
      <c r="G656" s="537">
        <v>0</v>
      </c>
      <c r="H656" s="537">
        <v>0</v>
      </c>
      <c r="I656" s="537">
        <v>0</v>
      </c>
      <c r="J656" s="537">
        <v>0</v>
      </c>
      <c r="K656" s="537">
        <v>0</v>
      </c>
      <c r="L656" s="537">
        <v>0</v>
      </c>
      <c r="M656" s="443"/>
      <c r="O656" s="407"/>
      <c r="P656" s="407"/>
      <c r="Q656" s="407"/>
      <c r="R656" s="407"/>
      <c r="S656" s="407"/>
      <c r="T656" s="407"/>
      <c r="U656" s="407"/>
      <c r="V656" s="407"/>
      <c r="W656" s="407"/>
      <c r="X656" s="407"/>
    </row>
    <row r="657" spans="1:24" s="308" customFormat="1" x14ac:dyDescent="0.2">
      <c r="A657" s="309"/>
      <c r="B657" s="285"/>
      <c r="C657" s="286"/>
      <c r="D657" s="275" t="s">
        <v>201</v>
      </c>
      <c r="E657" s="285" t="s">
        <v>200</v>
      </c>
      <c r="F657" s="277">
        <f>SUM(F658+F665+F669+F673+F679+F683+F687+F692)</f>
        <v>577.9</v>
      </c>
      <c r="G657" s="277">
        <f t="shared" ref="G657:L657" si="225">SUM(G658+G660+G665+G669+G673+G679+G683+G687+G692)</f>
        <v>304.5</v>
      </c>
      <c r="H657" s="277">
        <f t="shared" si="225"/>
        <v>520.9</v>
      </c>
      <c r="I657" s="277">
        <f t="shared" si="225"/>
        <v>520.9</v>
      </c>
      <c r="J657" s="277">
        <f t="shared" si="225"/>
        <v>511.8</v>
      </c>
      <c r="K657" s="277">
        <f t="shared" si="225"/>
        <v>364.90000000000003</v>
      </c>
      <c r="L657" s="277">
        <f t="shared" si="225"/>
        <v>253.60000000000002</v>
      </c>
      <c r="M657" s="443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</row>
    <row r="658" spans="1:24" s="407" customFormat="1" x14ac:dyDescent="0.2">
      <c r="A658" s="399"/>
      <c r="B658" s="208">
        <v>600</v>
      </c>
      <c r="C658" s="219"/>
      <c r="D658" s="220" t="s">
        <v>1221</v>
      </c>
      <c r="E658" s="484" t="s">
        <v>1225</v>
      </c>
      <c r="F658" s="223">
        <f>SUM(F659+F660)</f>
        <v>147.30000000000001</v>
      </c>
      <c r="G658" s="223">
        <f>SUM(G659)</f>
        <v>120.1</v>
      </c>
      <c r="H658" s="223">
        <f>SUM(H659)</f>
        <v>119.5</v>
      </c>
      <c r="I658" s="223">
        <f>SUM(I659)</f>
        <v>119.5</v>
      </c>
      <c r="J658" s="223">
        <f>SUM(J659)</f>
        <v>119.1</v>
      </c>
      <c r="K658" s="223">
        <f t="shared" ref="K658:L658" si="226">SUM(K659)</f>
        <v>121.4</v>
      </c>
      <c r="L658" s="223">
        <f t="shared" si="226"/>
        <v>121.4</v>
      </c>
      <c r="M658" s="432"/>
    </row>
    <row r="659" spans="1:24" s="407" customFormat="1" x14ac:dyDescent="0.2">
      <c r="A659" s="399"/>
      <c r="B659" s="208"/>
      <c r="C659" s="212">
        <v>642</v>
      </c>
      <c r="D659" s="213" t="s">
        <v>1224</v>
      </c>
      <c r="E659" s="249"/>
      <c r="F659" s="537">
        <v>87.8</v>
      </c>
      <c r="G659" s="537">
        <v>120.1</v>
      </c>
      <c r="H659" s="537">
        <v>119.5</v>
      </c>
      <c r="I659" s="537">
        <v>119.5</v>
      </c>
      <c r="J659" s="577">
        <v>119.1</v>
      </c>
      <c r="K659" s="537">
        <v>121.4</v>
      </c>
      <c r="L659" s="537">
        <v>121.4</v>
      </c>
      <c r="M659" s="443" t="s">
        <v>1338</v>
      </c>
      <c r="O659" s="308"/>
      <c r="P659" s="308"/>
      <c r="Q659" s="308"/>
      <c r="R659" s="308"/>
      <c r="S659" s="308"/>
      <c r="T659" s="308"/>
      <c r="U659" s="308"/>
      <c r="V659" s="308"/>
      <c r="W659" s="308"/>
      <c r="X659" s="308"/>
    </row>
    <row r="660" spans="1:24" s="407" customFormat="1" x14ac:dyDescent="0.2">
      <c r="A660" s="399"/>
      <c r="B660" s="208"/>
      <c r="C660" s="219"/>
      <c r="D660" s="220" t="s">
        <v>1037</v>
      </c>
      <c r="E660" s="484" t="s">
        <v>1225</v>
      </c>
      <c r="F660" s="223">
        <f>SUM(F661:F663)</f>
        <v>59.5</v>
      </c>
      <c r="G660" s="223">
        <f>SUM(G661:G663)</f>
        <v>33.6</v>
      </c>
      <c r="H660" s="223">
        <f t="shared" ref="H660:L660" si="227">SUM(H661:H664)</f>
        <v>0</v>
      </c>
      <c r="I660" s="223">
        <f>SUM(I661:I664)</f>
        <v>0</v>
      </c>
      <c r="J660" s="223">
        <f>SUM(J661:J664)</f>
        <v>0</v>
      </c>
      <c r="K660" s="223">
        <f t="shared" si="227"/>
        <v>0</v>
      </c>
      <c r="L660" s="223">
        <f t="shared" si="227"/>
        <v>0</v>
      </c>
      <c r="M660" s="443"/>
    </row>
    <row r="661" spans="1:24" s="407" customFormat="1" x14ac:dyDescent="0.2">
      <c r="A661" s="399"/>
      <c r="B661" s="208"/>
      <c r="C661" s="212">
        <v>610</v>
      </c>
      <c r="D661" s="213" t="s">
        <v>115</v>
      </c>
      <c r="E661" s="249"/>
      <c r="F661" s="537">
        <v>38</v>
      </c>
      <c r="G661" s="537">
        <v>22.7</v>
      </c>
      <c r="H661" s="537">
        <v>0</v>
      </c>
      <c r="I661" s="537">
        <v>0</v>
      </c>
      <c r="J661" s="537">
        <v>0</v>
      </c>
      <c r="K661" s="537">
        <v>0</v>
      </c>
      <c r="L661" s="537">
        <v>0</v>
      </c>
      <c r="M661" s="443"/>
    </row>
    <row r="662" spans="1:24" s="407" customFormat="1" x14ac:dyDescent="0.2">
      <c r="A662" s="399"/>
      <c r="B662" s="208"/>
      <c r="C662" s="212">
        <v>620</v>
      </c>
      <c r="D662" s="213" t="s">
        <v>116</v>
      </c>
      <c r="E662" s="249"/>
      <c r="F662" s="537">
        <v>13.6</v>
      </c>
      <c r="G662" s="537">
        <v>8.5</v>
      </c>
      <c r="H662" s="537">
        <v>0</v>
      </c>
      <c r="I662" s="537">
        <v>0</v>
      </c>
      <c r="J662" s="537">
        <v>0</v>
      </c>
      <c r="K662" s="537">
        <v>0</v>
      </c>
      <c r="L662" s="537">
        <v>0</v>
      </c>
      <c r="M662" s="443"/>
    </row>
    <row r="663" spans="1:24" s="310" customFormat="1" x14ac:dyDescent="0.2">
      <c r="A663" s="406"/>
      <c r="B663" s="208"/>
      <c r="C663" s="212">
        <v>630</v>
      </c>
      <c r="D663" s="213" t="s">
        <v>117</v>
      </c>
      <c r="E663" s="249"/>
      <c r="F663" s="537">
        <v>7.9</v>
      </c>
      <c r="G663" s="537">
        <v>2.4</v>
      </c>
      <c r="H663" s="537">
        <v>0</v>
      </c>
      <c r="I663" s="537">
        <v>0</v>
      </c>
      <c r="J663" s="537">
        <v>0</v>
      </c>
      <c r="K663" s="537">
        <v>0</v>
      </c>
      <c r="L663" s="537">
        <v>0</v>
      </c>
      <c r="M663" s="443"/>
      <c r="O663" s="407"/>
      <c r="P663" s="407"/>
      <c r="Q663" s="407"/>
      <c r="R663" s="407"/>
      <c r="S663" s="407"/>
      <c r="T663" s="407"/>
      <c r="U663" s="407"/>
      <c r="V663" s="407"/>
      <c r="W663" s="407"/>
      <c r="X663" s="407"/>
    </row>
    <row r="664" spans="1:24" s="310" customFormat="1" x14ac:dyDescent="0.2">
      <c r="A664" s="406"/>
      <c r="B664" s="208"/>
      <c r="C664" s="212">
        <v>640</v>
      </c>
      <c r="D664" s="213" t="s">
        <v>1302</v>
      </c>
      <c r="E664" s="249"/>
      <c r="F664" s="537">
        <v>0</v>
      </c>
      <c r="G664" s="537">
        <v>0</v>
      </c>
      <c r="H664" s="537">
        <v>0</v>
      </c>
      <c r="I664" s="537">
        <v>0</v>
      </c>
      <c r="J664" s="537">
        <v>0</v>
      </c>
      <c r="K664" s="537">
        <v>0</v>
      </c>
      <c r="L664" s="537">
        <v>0</v>
      </c>
      <c r="M664" s="443"/>
      <c r="O664" s="407"/>
      <c r="P664" s="407"/>
      <c r="Q664" s="407"/>
      <c r="R664" s="407"/>
      <c r="S664" s="407"/>
      <c r="T664" s="407"/>
      <c r="U664" s="407"/>
      <c r="V664" s="407"/>
      <c r="W664" s="407"/>
      <c r="X664" s="407"/>
    </row>
    <row r="665" spans="1:24" s="407" customFormat="1" x14ac:dyDescent="0.2">
      <c r="A665" s="399"/>
      <c r="B665" s="208"/>
      <c r="C665" s="219"/>
      <c r="D665" s="220" t="s">
        <v>1123</v>
      </c>
      <c r="E665" s="249"/>
      <c r="F665" s="223">
        <f>SUM(F666:F668)</f>
        <v>62.9</v>
      </c>
      <c r="G665" s="223">
        <f t="shared" ref="G665:I665" si="228">SUM(G666:G668)</f>
        <v>0</v>
      </c>
      <c r="H665" s="223">
        <f t="shared" si="228"/>
        <v>0</v>
      </c>
      <c r="I665" s="223">
        <f t="shared" si="228"/>
        <v>0</v>
      </c>
      <c r="J665" s="223">
        <f t="shared" ref="J665" si="229">SUM(J666:J668)</f>
        <v>0</v>
      </c>
      <c r="K665" s="223">
        <f t="shared" ref="K665:L665" si="230">SUM(K666:K668)</f>
        <v>0</v>
      </c>
      <c r="L665" s="223">
        <f t="shared" si="230"/>
        <v>0</v>
      </c>
      <c r="M665" s="480"/>
      <c r="O665" s="308"/>
      <c r="P665" s="308"/>
      <c r="Q665" s="308"/>
      <c r="R665" s="308"/>
      <c r="S665" s="308"/>
      <c r="T665" s="308"/>
      <c r="U665" s="308"/>
      <c r="V665" s="308"/>
      <c r="W665" s="308"/>
      <c r="X665" s="308"/>
    </row>
    <row r="666" spans="1:24" s="308" customFormat="1" x14ac:dyDescent="0.2">
      <c r="A666" s="309"/>
      <c r="B666" s="208"/>
      <c r="C666" s="212">
        <v>630</v>
      </c>
      <c r="D666" s="213" t="s">
        <v>1124</v>
      </c>
      <c r="E666" s="249"/>
      <c r="F666" s="537">
        <v>0</v>
      </c>
      <c r="G666" s="537">
        <v>0</v>
      </c>
      <c r="H666" s="537">
        <v>0</v>
      </c>
      <c r="I666" s="537">
        <v>0</v>
      </c>
      <c r="J666" s="537">
        <v>0</v>
      </c>
      <c r="K666" s="537">
        <v>0</v>
      </c>
      <c r="L666" s="537">
        <v>0</v>
      </c>
      <c r="M666" s="407"/>
      <c r="O666" s="407"/>
      <c r="P666" s="407"/>
      <c r="Q666" s="407"/>
      <c r="R666" s="407"/>
      <c r="S666" s="407"/>
      <c r="T666" s="407"/>
      <c r="U666" s="407"/>
      <c r="V666" s="407"/>
      <c r="W666" s="407"/>
      <c r="X666" s="407"/>
    </row>
    <row r="667" spans="1:24" s="407" customFormat="1" x14ac:dyDescent="0.2">
      <c r="A667" s="399"/>
      <c r="B667" s="211"/>
      <c r="C667" s="212">
        <v>630</v>
      </c>
      <c r="D667" s="213" t="s">
        <v>613</v>
      </c>
      <c r="E667" s="341"/>
      <c r="F667" s="538">
        <v>0.6</v>
      </c>
      <c r="G667" s="538">
        <v>0</v>
      </c>
      <c r="H667" s="538">
        <v>0</v>
      </c>
      <c r="I667" s="538">
        <v>0</v>
      </c>
      <c r="J667" s="538">
        <v>0</v>
      </c>
      <c r="K667" s="538">
        <v>0</v>
      </c>
      <c r="L667" s="538">
        <v>0</v>
      </c>
      <c r="M667" s="443"/>
    </row>
    <row r="668" spans="1:24" s="407" customFormat="1" x14ac:dyDescent="0.2">
      <c r="A668" s="399"/>
      <c r="B668" s="208"/>
      <c r="C668" s="212">
        <v>630</v>
      </c>
      <c r="D668" s="213" t="s">
        <v>905</v>
      </c>
      <c r="E668" s="341"/>
      <c r="F668" s="537">
        <v>62.3</v>
      </c>
      <c r="G668" s="537">
        <v>0</v>
      </c>
      <c r="H668" s="537">
        <v>0</v>
      </c>
      <c r="I668" s="537">
        <v>0</v>
      </c>
      <c r="J668" s="537">
        <v>0</v>
      </c>
      <c r="K668" s="537">
        <v>0</v>
      </c>
      <c r="L668" s="537">
        <v>0</v>
      </c>
      <c r="M668" s="443"/>
    </row>
    <row r="669" spans="1:24" s="407" customFormat="1" x14ac:dyDescent="0.2">
      <c r="A669" s="399"/>
      <c r="B669" s="208"/>
      <c r="C669" s="212"/>
      <c r="D669" s="220" t="s">
        <v>1125</v>
      </c>
      <c r="E669" s="341"/>
      <c r="F669" s="223">
        <f>SUM(F670:F672)</f>
        <v>47.1</v>
      </c>
      <c r="G669" s="223">
        <f t="shared" ref="G669" si="231">SUM(G670:G671)</f>
        <v>0</v>
      </c>
      <c r="H669" s="223">
        <f t="shared" ref="H669:I669" si="232">SUM(H670:H671)</f>
        <v>0</v>
      </c>
      <c r="I669" s="223">
        <f t="shared" si="232"/>
        <v>0</v>
      </c>
      <c r="J669" s="223">
        <f t="shared" ref="J669" si="233">SUM(J670:J671)</f>
        <v>0</v>
      </c>
      <c r="K669" s="223">
        <f t="shared" ref="K669:L669" si="234">SUM(K670:K671)</f>
        <v>0</v>
      </c>
      <c r="L669" s="223">
        <f t="shared" si="234"/>
        <v>0</v>
      </c>
      <c r="M669" s="443"/>
    </row>
    <row r="670" spans="1:24" s="407" customFormat="1" x14ac:dyDescent="0.2">
      <c r="A670" s="399"/>
      <c r="B670" s="208"/>
      <c r="C670" s="212">
        <v>630</v>
      </c>
      <c r="D670" s="213" t="s">
        <v>1127</v>
      </c>
      <c r="E670" s="341"/>
      <c r="F670" s="537">
        <v>0</v>
      </c>
      <c r="G670" s="537">
        <v>0</v>
      </c>
      <c r="H670" s="537">
        <v>0</v>
      </c>
      <c r="I670" s="537">
        <v>0</v>
      </c>
      <c r="J670" s="537">
        <v>0</v>
      </c>
      <c r="K670" s="537">
        <v>0</v>
      </c>
      <c r="L670" s="537">
        <v>0</v>
      </c>
    </row>
    <row r="671" spans="1:24" s="308" customFormat="1" x14ac:dyDescent="0.2">
      <c r="A671" s="309"/>
      <c r="B671" s="208"/>
      <c r="C671" s="212">
        <v>637012</v>
      </c>
      <c r="D671" s="213" t="s">
        <v>1026</v>
      </c>
      <c r="E671" s="341"/>
      <c r="F671" s="537">
        <v>0</v>
      </c>
      <c r="G671" s="537">
        <v>0</v>
      </c>
      <c r="H671" s="537">
        <v>0</v>
      </c>
      <c r="I671" s="537">
        <v>0</v>
      </c>
      <c r="J671" s="537">
        <v>0</v>
      </c>
      <c r="K671" s="537">
        <v>0</v>
      </c>
      <c r="L671" s="537">
        <v>0</v>
      </c>
      <c r="M671" s="443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</row>
    <row r="672" spans="1:24" s="407" customFormat="1" x14ac:dyDescent="0.2">
      <c r="A672" s="399"/>
      <c r="B672" s="208"/>
      <c r="C672" s="212"/>
      <c r="D672" s="213" t="s">
        <v>1281</v>
      </c>
      <c r="E672" s="341"/>
      <c r="F672" s="537">
        <v>47.1</v>
      </c>
      <c r="G672" s="537">
        <v>0</v>
      </c>
      <c r="H672" s="537">
        <v>0</v>
      </c>
      <c r="I672" s="537">
        <v>0</v>
      </c>
      <c r="J672" s="537">
        <v>0</v>
      </c>
      <c r="K672" s="537">
        <v>0</v>
      </c>
      <c r="L672" s="537">
        <v>0</v>
      </c>
      <c r="M672" s="443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</row>
    <row r="673" spans="1:24" s="407" customFormat="1" x14ac:dyDescent="0.2">
      <c r="A673" s="399"/>
      <c r="B673" s="232"/>
      <c r="C673" s="212"/>
      <c r="D673" s="220" t="s">
        <v>304</v>
      </c>
      <c r="E673" s="249" t="s">
        <v>861</v>
      </c>
      <c r="F673" s="223">
        <f t="shared" ref="F673" si="235">SUM(F674:F678)</f>
        <v>0</v>
      </c>
      <c r="G673" s="223">
        <f t="shared" ref="G673" si="236">SUM(G674:G678)</f>
        <v>0</v>
      </c>
      <c r="H673" s="223">
        <f t="shared" ref="H673:I673" si="237">SUM(H674:H678)</f>
        <v>0</v>
      </c>
      <c r="I673" s="223">
        <f t="shared" si="237"/>
        <v>0</v>
      </c>
      <c r="J673" s="223">
        <f t="shared" ref="J673" si="238">SUM(J674:J678)</f>
        <v>0</v>
      </c>
      <c r="K673" s="223">
        <f t="shared" ref="K673:L673" si="239">SUM(K674:K678)</f>
        <v>0</v>
      </c>
      <c r="L673" s="223">
        <f t="shared" si="239"/>
        <v>0</v>
      </c>
      <c r="M673" s="433"/>
    </row>
    <row r="674" spans="1:24" s="407" customFormat="1" x14ac:dyDescent="0.2">
      <c r="A674" s="406"/>
      <c r="B674" s="257"/>
      <c r="C674" s="212">
        <v>610</v>
      </c>
      <c r="D674" s="259" t="s">
        <v>184</v>
      </c>
      <c r="E674" s="261"/>
      <c r="F674" s="261">
        <v>0</v>
      </c>
      <c r="G674" s="261">
        <v>0</v>
      </c>
      <c r="H674" s="261">
        <v>0</v>
      </c>
      <c r="I674" s="261">
        <v>0</v>
      </c>
      <c r="J674" s="261">
        <v>0</v>
      </c>
      <c r="K674" s="261">
        <v>0</v>
      </c>
      <c r="L674" s="261">
        <v>0</v>
      </c>
      <c r="M674" s="433"/>
    </row>
    <row r="675" spans="1:24" s="407" customFormat="1" x14ac:dyDescent="0.2">
      <c r="A675" s="406"/>
      <c r="B675" s="211"/>
      <c r="C675" s="212">
        <v>620</v>
      </c>
      <c r="D675" s="213" t="s">
        <v>116</v>
      </c>
      <c r="E675" s="222"/>
      <c r="F675" s="538">
        <v>0</v>
      </c>
      <c r="G675" s="538">
        <v>0</v>
      </c>
      <c r="H675" s="538">
        <v>0</v>
      </c>
      <c r="I675" s="538">
        <v>0</v>
      </c>
      <c r="J675" s="538">
        <v>0</v>
      </c>
      <c r="K675" s="538">
        <v>0</v>
      </c>
      <c r="L675" s="538">
        <v>0</v>
      </c>
      <c r="M675" s="443"/>
    </row>
    <row r="676" spans="1:24" s="407" customFormat="1" x14ac:dyDescent="0.2">
      <c r="A676" s="406"/>
      <c r="B676" s="262"/>
      <c r="C676" s="212">
        <v>630</v>
      </c>
      <c r="D676" s="267" t="s">
        <v>833</v>
      </c>
      <c r="E676" s="264"/>
      <c r="F676" s="264">
        <v>0</v>
      </c>
      <c r="G676" s="264">
        <v>0</v>
      </c>
      <c r="H676" s="264">
        <v>0</v>
      </c>
      <c r="I676" s="264">
        <v>0</v>
      </c>
      <c r="J676" s="264">
        <v>0</v>
      </c>
      <c r="K676" s="264">
        <v>0</v>
      </c>
      <c r="L676" s="264">
        <v>0</v>
      </c>
      <c r="M676" s="443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</row>
    <row r="677" spans="1:24" s="407" customFormat="1" x14ac:dyDescent="0.2">
      <c r="A677" s="406"/>
      <c r="B677" s="211"/>
      <c r="C677" s="212"/>
      <c r="D677" s="213" t="s">
        <v>732</v>
      </c>
      <c r="E677" s="221"/>
      <c r="F677" s="537">
        <v>0</v>
      </c>
      <c r="G677" s="537">
        <v>0</v>
      </c>
      <c r="H677" s="537">
        <v>0</v>
      </c>
      <c r="I677" s="537">
        <v>0</v>
      </c>
      <c r="J677" s="537">
        <v>0</v>
      </c>
      <c r="K677" s="537">
        <v>0</v>
      </c>
      <c r="L677" s="537">
        <v>0</v>
      </c>
      <c r="M677" s="443"/>
    </row>
    <row r="678" spans="1:24" s="310" customFormat="1" x14ac:dyDescent="0.2">
      <c r="A678" s="406"/>
      <c r="B678" s="211"/>
      <c r="C678" s="212">
        <v>642</v>
      </c>
      <c r="D678" s="213" t="s">
        <v>287</v>
      </c>
      <c r="E678" s="221"/>
      <c r="F678" s="537">
        <v>0</v>
      </c>
      <c r="G678" s="537">
        <v>0</v>
      </c>
      <c r="H678" s="537">
        <v>0</v>
      </c>
      <c r="I678" s="537">
        <v>0</v>
      </c>
      <c r="J678" s="537">
        <v>0</v>
      </c>
      <c r="K678" s="537">
        <v>0</v>
      </c>
      <c r="L678" s="537">
        <v>0</v>
      </c>
      <c r="M678" s="443"/>
      <c r="O678" s="407"/>
      <c r="P678" s="407"/>
      <c r="Q678" s="407"/>
      <c r="R678" s="407"/>
      <c r="S678" s="407"/>
      <c r="T678" s="407"/>
      <c r="U678" s="407"/>
      <c r="V678" s="407"/>
      <c r="W678" s="407"/>
      <c r="X678" s="407"/>
    </row>
    <row r="679" spans="1:24" s="407" customFormat="1" x14ac:dyDescent="0.2">
      <c r="A679" s="406"/>
      <c r="B679" s="420"/>
      <c r="C679" s="212"/>
      <c r="D679" s="220" t="s">
        <v>916</v>
      </c>
      <c r="E679" s="249" t="s">
        <v>861</v>
      </c>
      <c r="F679" s="203">
        <f t="shared" ref="F679" si="240">SUM(F680:F682)</f>
        <v>99.600000000000009</v>
      </c>
      <c r="G679" s="203">
        <f t="shared" ref="G679" si="241">SUM(G680:G682)</f>
        <v>24.8</v>
      </c>
      <c r="H679" s="203">
        <f t="shared" ref="H679:I679" si="242">SUM(H680:H682)</f>
        <v>108</v>
      </c>
      <c r="I679" s="203">
        <f t="shared" si="242"/>
        <v>108</v>
      </c>
      <c r="J679" s="203">
        <f t="shared" ref="J679" si="243">SUM(J680:J682)</f>
        <v>114.2</v>
      </c>
      <c r="K679" s="203">
        <f t="shared" ref="K679:L679" si="244">SUM(K680:K682)</f>
        <v>0</v>
      </c>
      <c r="L679" s="203">
        <f t="shared" si="244"/>
        <v>0</v>
      </c>
      <c r="M679" s="437"/>
    </row>
    <row r="680" spans="1:24" s="407" customFormat="1" x14ac:dyDescent="0.2">
      <c r="A680" s="406"/>
      <c r="B680" s="211"/>
      <c r="C680" s="212">
        <v>610</v>
      </c>
      <c r="D680" s="213" t="s">
        <v>115</v>
      </c>
      <c r="E680" s="341"/>
      <c r="F680" s="538">
        <v>72.2</v>
      </c>
      <c r="G680" s="538">
        <v>18</v>
      </c>
      <c r="H680" s="538">
        <v>79</v>
      </c>
      <c r="I680" s="538">
        <v>79</v>
      </c>
      <c r="J680" s="578">
        <v>75</v>
      </c>
      <c r="K680" s="538">
        <v>0</v>
      </c>
      <c r="L680" s="538">
        <v>0</v>
      </c>
      <c r="M680" s="443" t="s">
        <v>1338</v>
      </c>
    </row>
    <row r="681" spans="1:24" s="407" customFormat="1" x14ac:dyDescent="0.2">
      <c r="A681" s="406"/>
      <c r="B681" s="211"/>
      <c r="C681" s="212">
        <v>620</v>
      </c>
      <c r="D681" s="213" t="s">
        <v>116</v>
      </c>
      <c r="E681" s="341"/>
      <c r="F681" s="538">
        <v>25.2</v>
      </c>
      <c r="G681" s="538">
        <v>6.5</v>
      </c>
      <c r="H681" s="538">
        <v>28</v>
      </c>
      <c r="I681" s="538">
        <v>28</v>
      </c>
      <c r="J681" s="578">
        <v>27.2</v>
      </c>
      <c r="K681" s="538">
        <v>0</v>
      </c>
      <c r="L681" s="538">
        <v>0</v>
      </c>
      <c r="M681" s="443" t="s">
        <v>1338</v>
      </c>
    </row>
    <row r="682" spans="1:24" s="310" customFormat="1" x14ac:dyDescent="0.2">
      <c r="A682" s="406"/>
      <c r="B682" s="211"/>
      <c r="C682" s="212">
        <v>630</v>
      </c>
      <c r="D682" s="213" t="s">
        <v>117</v>
      </c>
      <c r="E682" s="341"/>
      <c r="F682" s="538">
        <v>2.2000000000000002</v>
      </c>
      <c r="G682" s="538">
        <v>0.3</v>
      </c>
      <c r="H682" s="538">
        <v>1</v>
      </c>
      <c r="I682" s="538">
        <v>1</v>
      </c>
      <c r="J682" s="578">
        <v>12</v>
      </c>
      <c r="K682" s="538">
        <v>0</v>
      </c>
      <c r="L682" s="538">
        <v>0</v>
      </c>
      <c r="M682" s="443" t="s">
        <v>1338</v>
      </c>
      <c r="O682" s="407"/>
      <c r="P682" s="407"/>
      <c r="Q682" s="407"/>
      <c r="R682" s="407"/>
      <c r="S682" s="407"/>
      <c r="T682" s="407"/>
      <c r="U682" s="407"/>
      <c r="V682" s="407"/>
      <c r="W682" s="407"/>
      <c r="X682" s="407"/>
    </row>
    <row r="683" spans="1:24" s="407" customFormat="1" x14ac:dyDescent="0.2">
      <c r="A683" s="406"/>
      <c r="B683" s="211"/>
      <c r="C683" s="219"/>
      <c r="D683" s="220" t="s">
        <v>872</v>
      </c>
      <c r="E683" s="249" t="s">
        <v>861</v>
      </c>
      <c r="F683" s="203">
        <f t="shared" ref="F683" si="245">SUM(F684:F686)</f>
        <v>64.599999999999994</v>
      </c>
      <c r="G683" s="203">
        <f t="shared" ref="G683" si="246">SUM(G684:G686)</f>
        <v>30.8</v>
      </c>
      <c r="H683" s="203">
        <f t="shared" ref="H683:I683" si="247">SUM(H684:H686)</f>
        <v>64</v>
      </c>
      <c r="I683" s="203">
        <f t="shared" si="247"/>
        <v>64</v>
      </c>
      <c r="J683" s="203">
        <f t="shared" ref="J683" si="248">SUM(J684:J686)</f>
        <v>54.5</v>
      </c>
      <c r="K683" s="203">
        <f t="shared" ref="K683:L683" si="249">SUM(K684:K686)</f>
        <v>0</v>
      </c>
      <c r="L683" s="203">
        <f t="shared" si="249"/>
        <v>0</v>
      </c>
      <c r="M683" s="350"/>
    </row>
    <row r="684" spans="1:24" s="407" customFormat="1" x14ac:dyDescent="0.2">
      <c r="A684" s="406"/>
      <c r="B684" s="211"/>
      <c r="C684" s="212">
        <v>610</v>
      </c>
      <c r="D684" s="213" t="s">
        <v>115</v>
      </c>
      <c r="E684" s="341"/>
      <c r="F684" s="538">
        <v>41.5</v>
      </c>
      <c r="G684" s="538">
        <v>21.6</v>
      </c>
      <c r="H684" s="538">
        <v>40</v>
      </c>
      <c r="I684" s="538">
        <v>40</v>
      </c>
      <c r="J684" s="578">
        <v>32.5</v>
      </c>
      <c r="K684" s="538">
        <v>0</v>
      </c>
      <c r="L684" s="538">
        <v>0</v>
      </c>
      <c r="M684" s="443" t="s">
        <v>1338</v>
      </c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</row>
    <row r="685" spans="1:24" s="407" customFormat="1" x14ac:dyDescent="0.2">
      <c r="A685" s="406"/>
      <c r="B685" s="211"/>
      <c r="C685" s="212">
        <v>620</v>
      </c>
      <c r="D685" s="213" t="s">
        <v>116</v>
      </c>
      <c r="E685" s="341"/>
      <c r="F685" s="538">
        <v>13</v>
      </c>
      <c r="G685" s="538">
        <v>7.4</v>
      </c>
      <c r="H685" s="538">
        <v>14</v>
      </c>
      <c r="I685" s="538">
        <v>14</v>
      </c>
      <c r="J685" s="578">
        <v>10</v>
      </c>
      <c r="K685" s="538">
        <v>0</v>
      </c>
      <c r="L685" s="538">
        <v>0</v>
      </c>
      <c r="M685" s="443" t="s">
        <v>1338</v>
      </c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</row>
    <row r="686" spans="1:24" s="407" customFormat="1" x14ac:dyDescent="0.2">
      <c r="A686" s="399"/>
      <c r="B686" s="211"/>
      <c r="C686" s="212">
        <v>630</v>
      </c>
      <c r="D686" s="213" t="s">
        <v>117</v>
      </c>
      <c r="E686" s="341"/>
      <c r="F686" s="538">
        <v>10.1</v>
      </c>
      <c r="G686" s="538">
        <v>1.8</v>
      </c>
      <c r="H686" s="538">
        <v>10</v>
      </c>
      <c r="I686" s="538">
        <v>10</v>
      </c>
      <c r="J686" s="578">
        <v>12</v>
      </c>
      <c r="K686" s="538">
        <v>0</v>
      </c>
      <c r="L686" s="538">
        <v>0</v>
      </c>
      <c r="M686" s="443" t="s">
        <v>1338</v>
      </c>
      <c r="O686" s="308"/>
      <c r="P686" s="308"/>
      <c r="Q686" s="308"/>
      <c r="R686" s="308"/>
      <c r="S686" s="308"/>
      <c r="T686" s="308"/>
      <c r="U686" s="308"/>
      <c r="V686" s="308"/>
      <c r="W686" s="308"/>
      <c r="X686" s="308"/>
    </row>
    <row r="687" spans="1:24" s="407" customFormat="1" x14ac:dyDescent="0.2">
      <c r="A687" s="399"/>
      <c r="B687" s="211"/>
      <c r="C687" s="219"/>
      <c r="D687" s="220" t="s">
        <v>944</v>
      </c>
      <c r="E687" s="249" t="s">
        <v>861</v>
      </c>
      <c r="F687" s="203">
        <f t="shared" ref="F687" si="250">SUM(F688:F690)</f>
        <v>131</v>
      </c>
      <c r="G687" s="203">
        <f t="shared" ref="G687" si="251">SUM(G688:G690)</f>
        <v>61.500000000000007</v>
      </c>
      <c r="H687" s="203">
        <f t="shared" ref="H687:L687" si="252">SUM(H688:H691)</f>
        <v>191</v>
      </c>
      <c r="I687" s="203">
        <f t="shared" si="252"/>
        <v>191</v>
      </c>
      <c r="J687" s="203">
        <f t="shared" ref="J687" si="253">SUM(J688:J691)</f>
        <v>192.7</v>
      </c>
      <c r="K687" s="203">
        <f t="shared" si="252"/>
        <v>203.8</v>
      </c>
      <c r="L687" s="203">
        <f t="shared" si="252"/>
        <v>90</v>
      </c>
      <c r="M687" s="435"/>
      <c r="O687" s="308"/>
      <c r="P687" s="308"/>
      <c r="Q687" s="308"/>
      <c r="R687" s="308"/>
      <c r="S687" s="308"/>
      <c r="T687" s="308"/>
      <c r="U687" s="308"/>
      <c r="V687" s="308"/>
      <c r="W687" s="308"/>
      <c r="X687" s="308"/>
    </row>
    <row r="688" spans="1:24" s="407" customFormat="1" x14ac:dyDescent="0.2">
      <c r="A688" s="399"/>
      <c r="B688" s="211"/>
      <c r="C688" s="212">
        <v>610</v>
      </c>
      <c r="D688" s="213" t="s">
        <v>115</v>
      </c>
      <c r="E688" s="341"/>
      <c r="F688" s="538">
        <v>88.5</v>
      </c>
      <c r="G688" s="538">
        <v>33.6</v>
      </c>
      <c r="H688" s="538">
        <v>110</v>
      </c>
      <c r="I688" s="538">
        <v>110</v>
      </c>
      <c r="J688" s="578">
        <v>104.5</v>
      </c>
      <c r="K688" s="538">
        <v>117</v>
      </c>
      <c r="L688" s="538">
        <v>50</v>
      </c>
      <c r="M688" s="443" t="s">
        <v>1338</v>
      </c>
      <c r="O688" s="308"/>
      <c r="P688" s="308"/>
      <c r="Q688" s="308"/>
      <c r="R688" s="308"/>
      <c r="S688" s="308"/>
      <c r="T688" s="308"/>
      <c r="U688" s="308"/>
      <c r="V688" s="308"/>
      <c r="W688" s="308"/>
      <c r="X688" s="308"/>
    </row>
    <row r="689" spans="1:24" s="407" customFormat="1" x14ac:dyDescent="0.2">
      <c r="A689" s="399"/>
      <c r="B689" s="211"/>
      <c r="C689" s="212">
        <v>620</v>
      </c>
      <c r="D689" s="213" t="s">
        <v>116</v>
      </c>
      <c r="E689" s="341"/>
      <c r="F689" s="538">
        <v>31</v>
      </c>
      <c r="G689" s="538">
        <v>11.8</v>
      </c>
      <c r="H689" s="538">
        <v>37</v>
      </c>
      <c r="I689" s="538">
        <v>37</v>
      </c>
      <c r="J689" s="578">
        <v>37.200000000000003</v>
      </c>
      <c r="K689" s="538">
        <v>40</v>
      </c>
      <c r="L689" s="538">
        <v>20</v>
      </c>
      <c r="M689" s="443" t="s">
        <v>1338</v>
      </c>
      <c r="O689" s="308"/>
      <c r="P689" s="308"/>
      <c r="Q689" s="308"/>
      <c r="R689" s="308"/>
      <c r="S689" s="308"/>
      <c r="T689" s="308"/>
      <c r="U689" s="308"/>
      <c r="V689" s="308"/>
      <c r="W689" s="308"/>
      <c r="X689" s="308"/>
    </row>
    <row r="690" spans="1:24" x14ac:dyDescent="0.2">
      <c r="A690" s="207"/>
      <c r="B690" s="211"/>
      <c r="C690" s="212">
        <v>630</v>
      </c>
      <c r="D690" s="213" t="s">
        <v>117</v>
      </c>
      <c r="E690" s="341"/>
      <c r="F690" s="538">
        <v>11.5</v>
      </c>
      <c r="G690" s="538">
        <v>16.100000000000001</v>
      </c>
      <c r="H690" s="538">
        <v>40</v>
      </c>
      <c r="I690" s="538">
        <v>40</v>
      </c>
      <c r="J690" s="538">
        <v>40</v>
      </c>
      <c r="K690" s="538">
        <v>46.8</v>
      </c>
      <c r="L690" s="538">
        <v>20</v>
      </c>
      <c r="M690" s="443"/>
    </row>
    <row r="691" spans="1:24" x14ac:dyDescent="0.2">
      <c r="A691" s="207"/>
      <c r="B691" s="211"/>
      <c r="C691" s="212">
        <v>640</v>
      </c>
      <c r="D691" s="213" t="s">
        <v>1302</v>
      </c>
      <c r="E691" s="341"/>
      <c r="F691" s="538">
        <v>0</v>
      </c>
      <c r="G691" s="538">
        <v>0</v>
      </c>
      <c r="H691" s="538">
        <v>4</v>
      </c>
      <c r="I691" s="538">
        <v>4</v>
      </c>
      <c r="J691" s="578">
        <v>11</v>
      </c>
      <c r="K691" s="538">
        <v>0</v>
      </c>
      <c r="L691" s="538">
        <v>0</v>
      </c>
      <c r="M691" s="443" t="s">
        <v>1338</v>
      </c>
    </row>
    <row r="692" spans="1:24" x14ac:dyDescent="0.2">
      <c r="A692" s="207"/>
      <c r="B692" s="211"/>
      <c r="C692" s="219"/>
      <c r="D692" s="220" t="s">
        <v>888</v>
      </c>
      <c r="E692" s="249" t="s">
        <v>887</v>
      </c>
      <c r="F692" s="203">
        <f t="shared" ref="F692" si="254">SUM(F693:F695)</f>
        <v>25.400000000000002</v>
      </c>
      <c r="G692" s="203">
        <f t="shared" ref="G692" si="255">SUM(G693:G695)</f>
        <v>33.700000000000003</v>
      </c>
      <c r="H692" s="203">
        <f t="shared" ref="H692:L692" si="256">SUM(H693:H696)</f>
        <v>38.400000000000006</v>
      </c>
      <c r="I692" s="203">
        <f t="shared" si="256"/>
        <v>38.400000000000006</v>
      </c>
      <c r="J692" s="203">
        <f t="shared" ref="J692" si="257">SUM(J693:J696)</f>
        <v>31.3</v>
      </c>
      <c r="K692" s="203">
        <f t="shared" si="256"/>
        <v>39.700000000000003</v>
      </c>
      <c r="L692" s="203">
        <f t="shared" si="256"/>
        <v>42.2</v>
      </c>
      <c r="M692" s="206"/>
    </row>
    <row r="693" spans="1:24" s="308" customFormat="1" x14ac:dyDescent="0.2">
      <c r="A693" s="307"/>
      <c r="B693" s="211"/>
      <c r="C693" s="212">
        <v>610</v>
      </c>
      <c r="D693" s="259" t="s">
        <v>184</v>
      </c>
      <c r="E693" s="341"/>
      <c r="F693" s="537">
        <v>17.100000000000001</v>
      </c>
      <c r="G693" s="537">
        <v>19</v>
      </c>
      <c r="H693" s="537">
        <v>22</v>
      </c>
      <c r="I693" s="537">
        <v>22</v>
      </c>
      <c r="J693" s="577">
        <v>19.8</v>
      </c>
      <c r="K693" s="537">
        <v>23</v>
      </c>
      <c r="L693" s="537">
        <v>25</v>
      </c>
      <c r="M693" s="443" t="s">
        <v>1338</v>
      </c>
    </row>
    <row r="694" spans="1:24" s="308" customFormat="1" x14ac:dyDescent="0.2">
      <c r="A694" s="309"/>
      <c r="B694" s="211"/>
      <c r="C694" s="212">
        <v>620</v>
      </c>
      <c r="D694" s="213" t="s">
        <v>116</v>
      </c>
      <c r="E694" s="341"/>
      <c r="F694" s="537">
        <v>6.3</v>
      </c>
      <c r="G694" s="537">
        <v>6.7</v>
      </c>
      <c r="H694" s="537">
        <v>7.7</v>
      </c>
      <c r="I694" s="537">
        <v>7.7</v>
      </c>
      <c r="J694" s="577">
        <v>7.8</v>
      </c>
      <c r="K694" s="537">
        <v>8</v>
      </c>
      <c r="L694" s="537">
        <v>8.5</v>
      </c>
      <c r="M694" s="443" t="s">
        <v>1338</v>
      </c>
    </row>
    <row r="695" spans="1:24" s="308" customFormat="1" x14ac:dyDescent="0.2">
      <c r="A695" s="309"/>
      <c r="B695" s="211"/>
      <c r="C695" s="212">
        <v>630</v>
      </c>
      <c r="D695" s="267" t="s">
        <v>117</v>
      </c>
      <c r="E695" s="341"/>
      <c r="F695" s="537">
        <v>2</v>
      </c>
      <c r="G695" s="537">
        <v>8</v>
      </c>
      <c r="H695" s="537">
        <v>8</v>
      </c>
      <c r="I695" s="537">
        <v>8</v>
      </c>
      <c r="J695" s="577">
        <v>3</v>
      </c>
      <c r="K695" s="537">
        <v>8</v>
      </c>
      <c r="L695" s="537">
        <v>8</v>
      </c>
      <c r="M695" s="443" t="s">
        <v>1338</v>
      </c>
    </row>
    <row r="696" spans="1:24" s="407" customFormat="1" x14ac:dyDescent="0.2">
      <c r="A696" s="399"/>
      <c r="B696" s="211"/>
      <c r="C696" s="212">
        <v>640</v>
      </c>
      <c r="D696" s="267" t="s">
        <v>1302</v>
      </c>
      <c r="E696" s="341"/>
      <c r="F696" s="537">
        <v>0</v>
      </c>
      <c r="G696" s="537">
        <v>0</v>
      </c>
      <c r="H696" s="537">
        <v>0.7</v>
      </c>
      <c r="I696" s="537">
        <v>0.7</v>
      </c>
      <c r="J696" s="537">
        <v>0.7</v>
      </c>
      <c r="K696" s="537">
        <v>0.7</v>
      </c>
      <c r="L696" s="537">
        <v>0.7</v>
      </c>
      <c r="M696" s="443"/>
    </row>
    <row r="697" spans="1:24" s="308" customFormat="1" x14ac:dyDescent="0.2">
      <c r="A697" s="309"/>
      <c r="B697" s="285"/>
      <c r="C697" s="286"/>
      <c r="D697" s="275" t="s">
        <v>689</v>
      </c>
      <c r="E697" s="288">
        <v>10</v>
      </c>
      <c r="F697" s="276">
        <f t="shared" ref="F697" si="258">SUM(F699:F702)</f>
        <v>70.400000000000006</v>
      </c>
      <c r="G697" s="276">
        <f t="shared" ref="G697" si="259">SUM(G699:G702)</f>
        <v>75</v>
      </c>
      <c r="H697" s="276">
        <f t="shared" ref="H697:I697" si="260">SUM(H699:H702)</f>
        <v>80.5</v>
      </c>
      <c r="I697" s="276">
        <f t="shared" si="260"/>
        <v>80.5</v>
      </c>
      <c r="J697" s="276">
        <f t="shared" ref="J697" si="261">SUM(J699:J702)</f>
        <v>55.4</v>
      </c>
      <c r="K697" s="276">
        <f t="shared" ref="K697:L697" si="262">SUM(K699:K702)</f>
        <v>22</v>
      </c>
      <c r="L697" s="276">
        <f t="shared" si="262"/>
        <v>22</v>
      </c>
      <c r="M697" s="443"/>
    </row>
    <row r="698" spans="1:24" x14ac:dyDescent="0.2">
      <c r="A698" s="204"/>
      <c r="B698" s="211"/>
      <c r="C698" s="219"/>
      <c r="D698" s="220" t="s">
        <v>690</v>
      </c>
      <c r="E698" s="249" t="s">
        <v>768</v>
      </c>
      <c r="F698" s="223"/>
      <c r="G698" s="223"/>
      <c r="H698" s="223"/>
      <c r="I698" s="223"/>
      <c r="J698" s="223"/>
      <c r="K698" s="223"/>
      <c r="L698" s="223"/>
      <c r="M698" s="432"/>
      <c r="O698" s="308"/>
      <c r="P698" s="308"/>
      <c r="Q698" s="308"/>
      <c r="R698" s="308"/>
      <c r="S698" s="308"/>
      <c r="T698" s="308"/>
      <c r="U698" s="308"/>
      <c r="V698" s="308"/>
      <c r="W698" s="308"/>
      <c r="X698" s="308"/>
    </row>
    <row r="699" spans="1:24" x14ac:dyDescent="0.2">
      <c r="A699" s="204"/>
      <c r="B699" s="211">
        <v>610</v>
      </c>
      <c r="C699" s="212"/>
      <c r="D699" s="213" t="s">
        <v>115</v>
      </c>
      <c r="E699" s="341"/>
      <c r="F699" s="538">
        <v>50.4</v>
      </c>
      <c r="G699" s="538">
        <v>55</v>
      </c>
      <c r="H699" s="538">
        <v>57.5</v>
      </c>
      <c r="I699" s="538">
        <v>57.5</v>
      </c>
      <c r="J699" s="578">
        <v>38.4</v>
      </c>
      <c r="K699" s="538">
        <v>15</v>
      </c>
      <c r="L699" s="538">
        <v>15</v>
      </c>
      <c r="M699" s="443" t="s">
        <v>1338</v>
      </c>
      <c r="O699" s="308"/>
      <c r="P699" s="308"/>
      <c r="Q699" s="308"/>
      <c r="R699" s="308"/>
      <c r="S699" s="308"/>
      <c r="T699" s="308"/>
      <c r="U699" s="308"/>
      <c r="V699" s="308"/>
      <c r="W699" s="308"/>
      <c r="X699" s="308"/>
    </row>
    <row r="700" spans="1:24" s="308" customFormat="1" x14ac:dyDescent="0.2">
      <c r="A700" s="307"/>
      <c r="B700" s="211">
        <v>620</v>
      </c>
      <c r="C700" s="212"/>
      <c r="D700" s="213" t="s">
        <v>116</v>
      </c>
      <c r="E700" s="341"/>
      <c r="F700" s="538">
        <v>16.5</v>
      </c>
      <c r="G700" s="538">
        <v>19</v>
      </c>
      <c r="H700" s="538">
        <v>20</v>
      </c>
      <c r="I700" s="538">
        <v>20</v>
      </c>
      <c r="J700" s="578">
        <v>13</v>
      </c>
      <c r="K700" s="538">
        <v>5</v>
      </c>
      <c r="L700" s="538">
        <v>5</v>
      </c>
      <c r="M700" s="443" t="s">
        <v>1338</v>
      </c>
    </row>
    <row r="701" spans="1:24" s="308" customFormat="1" x14ac:dyDescent="0.2">
      <c r="A701" s="307"/>
      <c r="B701" s="211">
        <v>630</v>
      </c>
      <c r="C701" s="212"/>
      <c r="D701" s="213" t="s">
        <v>117</v>
      </c>
      <c r="E701" s="341"/>
      <c r="F701" s="538">
        <v>3.4</v>
      </c>
      <c r="G701" s="538">
        <v>1</v>
      </c>
      <c r="H701" s="538">
        <v>1</v>
      </c>
      <c r="I701" s="538">
        <v>1</v>
      </c>
      <c r="J701" s="538">
        <v>1</v>
      </c>
      <c r="K701" s="538">
        <v>1</v>
      </c>
      <c r="L701" s="538">
        <v>1</v>
      </c>
      <c r="M701" s="443"/>
      <c r="O701" s="407"/>
      <c r="P701" s="407"/>
      <c r="Q701" s="407"/>
      <c r="R701" s="407"/>
      <c r="S701" s="407"/>
      <c r="T701" s="407"/>
      <c r="U701" s="407"/>
      <c r="V701" s="407"/>
      <c r="W701" s="407"/>
      <c r="X701" s="407"/>
    </row>
    <row r="702" spans="1:24" s="308" customFormat="1" x14ac:dyDescent="0.2">
      <c r="A702" s="307"/>
      <c r="B702" s="211">
        <v>642</v>
      </c>
      <c r="C702" s="212"/>
      <c r="D702" s="213" t="s">
        <v>111</v>
      </c>
      <c r="E702" s="341"/>
      <c r="F702" s="537">
        <v>0.1</v>
      </c>
      <c r="G702" s="537">
        <v>0</v>
      </c>
      <c r="H702" s="537">
        <v>2</v>
      </c>
      <c r="I702" s="537">
        <v>2</v>
      </c>
      <c r="J702" s="577">
        <v>3</v>
      </c>
      <c r="K702" s="537">
        <v>1</v>
      </c>
      <c r="L702" s="537">
        <v>1</v>
      </c>
      <c r="M702" s="443" t="s">
        <v>1338</v>
      </c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</row>
    <row r="703" spans="1:24" s="308" customFormat="1" x14ac:dyDescent="0.2">
      <c r="A703" s="309"/>
      <c r="B703" s="285"/>
      <c r="C703" s="286"/>
      <c r="D703" s="275" t="s">
        <v>212</v>
      </c>
      <c r="E703" s="285" t="s">
        <v>688</v>
      </c>
      <c r="F703" s="277">
        <f t="shared" ref="F703:L703" si="263">SUM(F704+F708+F710+F711+F712+F713)</f>
        <v>119</v>
      </c>
      <c r="G703" s="277">
        <f t="shared" si="263"/>
        <v>116.8</v>
      </c>
      <c r="H703" s="277">
        <f t="shared" si="263"/>
        <v>116.3</v>
      </c>
      <c r="I703" s="277">
        <f t="shared" si="263"/>
        <v>116.3</v>
      </c>
      <c r="J703" s="277">
        <f t="shared" ref="J703" si="264">SUM(J704+J708+J710+J711+J712+J713)</f>
        <v>130.80000000000001</v>
      </c>
      <c r="K703" s="277">
        <f t="shared" si="263"/>
        <v>116.3</v>
      </c>
      <c r="L703" s="277">
        <f t="shared" si="263"/>
        <v>116.3</v>
      </c>
      <c r="M703" s="456"/>
    </row>
    <row r="704" spans="1:24" s="308" customFormat="1" x14ac:dyDescent="0.2">
      <c r="A704" s="309"/>
      <c r="B704" s="211"/>
      <c r="C704" s="212"/>
      <c r="D704" s="220" t="s">
        <v>145</v>
      </c>
      <c r="E704" s="211"/>
      <c r="F704" s="203">
        <f>SUM(F705:F707)</f>
        <v>0</v>
      </c>
      <c r="G704" s="203">
        <f t="shared" ref="G704:L704" si="265">SUM(G705:G709)</f>
        <v>0</v>
      </c>
      <c r="H704" s="203">
        <f t="shared" si="265"/>
        <v>0</v>
      </c>
      <c r="I704" s="203">
        <f t="shared" si="265"/>
        <v>0</v>
      </c>
      <c r="J704" s="203">
        <f>SUM(J705:J707)</f>
        <v>0</v>
      </c>
      <c r="K704" s="203">
        <f t="shared" si="265"/>
        <v>0</v>
      </c>
      <c r="L704" s="203">
        <f t="shared" si="265"/>
        <v>0</v>
      </c>
      <c r="M704" s="432"/>
    </row>
    <row r="705" spans="1:24" s="308" customFormat="1" x14ac:dyDescent="0.2">
      <c r="A705" s="309"/>
      <c r="B705" s="211"/>
      <c r="C705" s="212">
        <v>610</v>
      </c>
      <c r="D705" s="213" t="s">
        <v>115</v>
      </c>
      <c r="E705" s="341"/>
      <c r="F705" s="538">
        <v>0</v>
      </c>
      <c r="G705" s="538">
        <v>0</v>
      </c>
      <c r="H705" s="538">
        <v>0</v>
      </c>
      <c r="I705" s="538">
        <v>0</v>
      </c>
      <c r="J705" s="538">
        <v>0</v>
      </c>
      <c r="K705" s="538">
        <v>0</v>
      </c>
      <c r="L705" s="538">
        <v>0</v>
      </c>
      <c r="M705" s="432"/>
      <c r="O705" s="407"/>
      <c r="P705" s="407"/>
      <c r="Q705" s="407"/>
      <c r="R705" s="407"/>
      <c r="S705" s="407"/>
      <c r="T705" s="407"/>
      <c r="U705" s="407"/>
      <c r="V705" s="407"/>
      <c r="W705" s="407"/>
      <c r="X705" s="407"/>
    </row>
    <row r="706" spans="1:24" s="308" customFormat="1" ht="10.5" customHeight="1" x14ac:dyDescent="0.2">
      <c r="A706" s="307"/>
      <c r="B706" s="211"/>
      <c r="C706" s="212">
        <v>620</v>
      </c>
      <c r="D706" s="213" t="s">
        <v>116</v>
      </c>
      <c r="E706" s="341"/>
      <c r="F706" s="538">
        <v>0</v>
      </c>
      <c r="G706" s="538">
        <v>0</v>
      </c>
      <c r="H706" s="538">
        <v>0</v>
      </c>
      <c r="I706" s="538">
        <v>0</v>
      </c>
      <c r="J706" s="538">
        <v>0</v>
      </c>
      <c r="K706" s="538">
        <v>0</v>
      </c>
      <c r="L706" s="538">
        <v>0</v>
      </c>
      <c r="M706" s="432"/>
    </row>
    <row r="707" spans="1:24" s="407" customFormat="1" ht="10.5" customHeight="1" x14ac:dyDescent="0.2">
      <c r="A707" s="406"/>
      <c r="B707" s="211"/>
      <c r="C707" s="212">
        <v>630</v>
      </c>
      <c r="D707" s="213" t="s">
        <v>981</v>
      </c>
      <c r="E707" s="341"/>
      <c r="F707" s="538">
        <v>0</v>
      </c>
      <c r="G707" s="538">
        <v>0</v>
      </c>
      <c r="H707" s="538">
        <v>0</v>
      </c>
      <c r="I707" s="538">
        <v>0</v>
      </c>
      <c r="J707" s="538">
        <v>0</v>
      </c>
      <c r="K707" s="538">
        <v>0</v>
      </c>
      <c r="L707" s="538">
        <v>0</v>
      </c>
      <c r="M707" s="432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</row>
    <row r="708" spans="1:24" s="407" customFormat="1" ht="10.5" customHeight="1" x14ac:dyDescent="0.2">
      <c r="A708" s="406"/>
      <c r="B708" s="211"/>
      <c r="C708" s="212">
        <v>600</v>
      </c>
      <c r="D708" s="213" t="s">
        <v>1254</v>
      </c>
      <c r="E708" s="341"/>
      <c r="F708" s="538">
        <v>28.8</v>
      </c>
      <c r="G708" s="538">
        <v>0</v>
      </c>
      <c r="H708" s="538">
        <v>0</v>
      </c>
      <c r="I708" s="538">
        <v>0</v>
      </c>
      <c r="J708" s="578">
        <v>30</v>
      </c>
      <c r="K708" s="538">
        <v>0</v>
      </c>
      <c r="L708" s="538">
        <v>0</v>
      </c>
      <c r="M708" s="443" t="s">
        <v>1338</v>
      </c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</row>
    <row r="709" spans="1:24" x14ac:dyDescent="0.2">
      <c r="A709" s="207"/>
      <c r="B709" s="211"/>
      <c r="C709" s="212">
        <v>642013</v>
      </c>
      <c r="D709" s="213" t="s">
        <v>623</v>
      </c>
      <c r="E709" s="341"/>
      <c r="F709" s="538">
        <v>0</v>
      </c>
      <c r="G709" s="538">
        <v>0</v>
      </c>
      <c r="H709" s="538">
        <v>0</v>
      </c>
      <c r="I709" s="538">
        <v>0</v>
      </c>
      <c r="J709" s="538">
        <v>0</v>
      </c>
      <c r="K709" s="538">
        <v>0</v>
      </c>
      <c r="L709" s="538">
        <v>0</v>
      </c>
      <c r="M709" s="432"/>
      <c r="O709" s="407"/>
      <c r="P709" s="407"/>
      <c r="Q709" s="407"/>
      <c r="R709" s="407"/>
      <c r="S709" s="407"/>
      <c r="T709" s="407"/>
      <c r="U709" s="407"/>
      <c r="V709" s="407"/>
      <c r="W709" s="407"/>
      <c r="X709" s="407"/>
    </row>
    <row r="710" spans="1:24" s="308" customFormat="1" x14ac:dyDescent="0.2">
      <c r="A710" s="307"/>
      <c r="B710" s="420" t="s">
        <v>592</v>
      </c>
      <c r="C710" s="212">
        <v>642002</v>
      </c>
      <c r="D710" s="213" t="s">
        <v>1111</v>
      </c>
      <c r="E710" s="341"/>
      <c r="F710" s="538">
        <v>0</v>
      </c>
      <c r="G710" s="538">
        <v>24</v>
      </c>
      <c r="H710" s="538">
        <v>22</v>
      </c>
      <c r="I710" s="538">
        <v>22</v>
      </c>
      <c r="J710" s="578">
        <v>6.5</v>
      </c>
      <c r="K710" s="538">
        <v>22</v>
      </c>
      <c r="L710" s="538">
        <v>22</v>
      </c>
      <c r="M710" s="443" t="s">
        <v>1338</v>
      </c>
      <c r="O710" s="407"/>
      <c r="P710" s="407"/>
      <c r="Q710" s="407"/>
      <c r="R710" s="407"/>
      <c r="S710" s="407"/>
      <c r="T710" s="407"/>
      <c r="U710" s="407"/>
      <c r="V710" s="407"/>
      <c r="W710" s="407"/>
      <c r="X710" s="407"/>
    </row>
    <row r="711" spans="1:24" s="308" customFormat="1" x14ac:dyDescent="0.2">
      <c r="A711" s="307"/>
      <c r="B711" s="420" t="s">
        <v>593</v>
      </c>
      <c r="C711" s="212">
        <v>642014</v>
      </c>
      <c r="D711" s="213" t="s">
        <v>350</v>
      </c>
      <c r="E711" s="341"/>
      <c r="F711" s="538">
        <v>1.6</v>
      </c>
      <c r="G711" s="538">
        <v>2.8</v>
      </c>
      <c r="H711" s="538">
        <v>2.8</v>
      </c>
      <c r="I711" s="538">
        <v>2.8</v>
      </c>
      <c r="J711" s="538">
        <v>2.8</v>
      </c>
      <c r="K711" s="538">
        <v>2.8</v>
      </c>
      <c r="L711" s="538">
        <v>2.8</v>
      </c>
      <c r="M711" s="432"/>
    </row>
    <row r="712" spans="1:24" s="407" customFormat="1" x14ac:dyDescent="0.2">
      <c r="A712" s="406"/>
      <c r="B712" s="420" t="s">
        <v>592</v>
      </c>
      <c r="C712" s="212">
        <v>642024</v>
      </c>
      <c r="D712" s="213" t="s">
        <v>352</v>
      </c>
      <c r="E712" s="341"/>
      <c r="F712" s="538">
        <v>0</v>
      </c>
      <c r="G712" s="538">
        <v>0</v>
      </c>
      <c r="H712" s="538">
        <v>1.5</v>
      </c>
      <c r="I712" s="538">
        <v>1.5</v>
      </c>
      <c r="J712" s="538">
        <v>1.5</v>
      </c>
      <c r="K712" s="538">
        <v>1.5</v>
      </c>
      <c r="L712" s="538">
        <v>1.5</v>
      </c>
      <c r="M712" s="432"/>
      <c r="O712" s="308"/>
      <c r="P712" s="308"/>
      <c r="Q712" s="308"/>
      <c r="R712" s="308"/>
      <c r="S712" s="308"/>
      <c r="T712" s="308"/>
      <c r="U712" s="308"/>
      <c r="V712" s="308"/>
      <c r="W712" s="308"/>
      <c r="X712" s="308"/>
    </row>
    <row r="713" spans="1:24" s="308" customFormat="1" x14ac:dyDescent="0.2">
      <c r="A713" s="309"/>
      <c r="B713" s="420" t="s">
        <v>594</v>
      </c>
      <c r="C713" s="212">
        <v>642026</v>
      </c>
      <c r="D713" s="213" t="s">
        <v>213</v>
      </c>
      <c r="E713" s="341"/>
      <c r="F713" s="538">
        <v>88.6</v>
      </c>
      <c r="G713" s="538">
        <v>90</v>
      </c>
      <c r="H713" s="538">
        <v>90</v>
      </c>
      <c r="I713" s="538">
        <v>90</v>
      </c>
      <c r="J713" s="538">
        <v>90</v>
      </c>
      <c r="K713" s="538">
        <v>90</v>
      </c>
      <c r="L713" s="538">
        <v>90</v>
      </c>
      <c r="M713" s="443"/>
      <c r="O713" s="407"/>
      <c r="P713" s="407"/>
      <c r="Q713" s="407"/>
      <c r="R713" s="407"/>
      <c r="S713" s="407"/>
      <c r="T713" s="407"/>
      <c r="U713" s="407"/>
      <c r="V713" s="407"/>
      <c r="W713" s="407"/>
      <c r="X713" s="407"/>
    </row>
    <row r="714" spans="1:24" s="310" customFormat="1" x14ac:dyDescent="0.2">
      <c r="A714" s="406"/>
      <c r="B714" s="502"/>
      <c r="C714" s="286"/>
      <c r="D714" s="275" t="s">
        <v>939</v>
      </c>
      <c r="E714" s="504" t="s">
        <v>938</v>
      </c>
      <c r="F714" s="276">
        <f t="shared" ref="F714" si="266">SUM(F715:F719)</f>
        <v>0.7</v>
      </c>
      <c r="G714" s="276">
        <f t="shared" ref="G714" si="267">SUM(G715:G719)</f>
        <v>0</v>
      </c>
      <c r="H714" s="276">
        <f t="shared" ref="H714:I714" si="268">SUM(H715:H719)</f>
        <v>0</v>
      </c>
      <c r="I714" s="276">
        <f t="shared" si="268"/>
        <v>0</v>
      </c>
      <c r="J714" s="276">
        <f t="shared" ref="J714" si="269">SUM(J715:J719)</f>
        <v>0</v>
      </c>
      <c r="K714" s="276">
        <f t="shared" ref="K714:L714" si="270">SUM(K715:K719)</f>
        <v>0</v>
      </c>
      <c r="L714" s="276">
        <f t="shared" si="270"/>
        <v>0</v>
      </c>
      <c r="M714" s="432"/>
      <c r="O714" s="308"/>
      <c r="P714" s="308"/>
      <c r="Q714" s="308"/>
      <c r="R714" s="308"/>
      <c r="S714" s="308"/>
      <c r="T714" s="308"/>
      <c r="U714" s="308"/>
      <c r="V714" s="308"/>
      <c r="W714" s="308"/>
      <c r="X714" s="308"/>
    </row>
    <row r="715" spans="1:24" s="407" customFormat="1" x14ac:dyDescent="0.2">
      <c r="A715" s="406"/>
      <c r="B715" s="211">
        <v>610</v>
      </c>
      <c r="C715" s="212"/>
      <c r="D715" s="213" t="s">
        <v>1109</v>
      </c>
      <c r="E715" s="501"/>
      <c r="F715" s="537">
        <v>0</v>
      </c>
      <c r="G715" s="537">
        <v>0</v>
      </c>
      <c r="H715" s="537">
        <v>0</v>
      </c>
      <c r="I715" s="537">
        <v>0</v>
      </c>
      <c r="J715" s="537">
        <v>0</v>
      </c>
      <c r="K715" s="537">
        <v>0</v>
      </c>
      <c r="L715" s="537">
        <v>0</v>
      </c>
      <c r="M715" s="174"/>
      <c r="O715" s="308"/>
      <c r="P715" s="308"/>
      <c r="Q715" s="308"/>
      <c r="R715" s="308"/>
      <c r="S715" s="308"/>
      <c r="T715" s="308"/>
      <c r="U715" s="308"/>
      <c r="V715" s="308"/>
      <c r="W715" s="308"/>
      <c r="X715" s="308"/>
    </row>
    <row r="716" spans="1:24" s="407" customFormat="1" x14ac:dyDescent="0.2">
      <c r="A716" s="406"/>
      <c r="B716" s="211">
        <v>620</v>
      </c>
      <c r="C716" s="212"/>
      <c r="D716" s="213" t="s">
        <v>1110</v>
      </c>
      <c r="E716" s="501"/>
      <c r="F716" s="537">
        <v>0</v>
      </c>
      <c r="G716" s="537">
        <v>0</v>
      </c>
      <c r="H716" s="537">
        <v>0</v>
      </c>
      <c r="I716" s="537">
        <v>0</v>
      </c>
      <c r="J716" s="537">
        <v>0</v>
      </c>
      <c r="K716" s="537">
        <v>0</v>
      </c>
      <c r="L716" s="537">
        <v>0</v>
      </c>
      <c r="M716" s="432"/>
      <c r="O716" s="308"/>
      <c r="P716" s="308"/>
      <c r="Q716" s="308"/>
      <c r="R716" s="308"/>
      <c r="S716" s="308"/>
      <c r="T716" s="308"/>
      <c r="U716" s="308"/>
      <c r="V716" s="308"/>
      <c r="W716" s="308"/>
      <c r="X716" s="308"/>
    </row>
    <row r="717" spans="1:24" s="308" customFormat="1" x14ac:dyDescent="0.2">
      <c r="A717" s="307"/>
      <c r="B717" s="211">
        <v>630</v>
      </c>
      <c r="C717" s="212"/>
      <c r="D717" s="213" t="s">
        <v>117</v>
      </c>
      <c r="E717" s="501"/>
      <c r="F717" s="537">
        <v>0</v>
      </c>
      <c r="G717" s="537">
        <v>0</v>
      </c>
      <c r="H717" s="537">
        <v>0</v>
      </c>
      <c r="I717" s="537">
        <v>0</v>
      </c>
      <c r="J717" s="537">
        <v>0</v>
      </c>
      <c r="K717" s="537">
        <v>0</v>
      </c>
      <c r="L717" s="537">
        <v>0</v>
      </c>
      <c r="M717" s="432"/>
    </row>
    <row r="718" spans="1:24" s="308" customFormat="1" x14ac:dyDescent="0.2">
      <c r="A718" s="309"/>
      <c r="B718" s="211"/>
      <c r="C718" s="212">
        <v>637005</v>
      </c>
      <c r="D718" s="213" t="s">
        <v>141</v>
      </c>
      <c r="E718" s="341"/>
      <c r="F718" s="538">
        <v>0</v>
      </c>
      <c r="G718" s="538">
        <v>0</v>
      </c>
      <c r="H718" s="538">
        <v>0</v>
      </c>
      <c r="I718" s="538">
        <v>0</v>
      </c>
      <c r="J718" s="538">
        <v>0</v>
      </c>
      <c r="K718" s="538">
        <v>0</v>
      </c>
      <c r="L718" s="538">
        <v>0</v>
      </c>
      <c r="M718" s="432"/>
      <c r="O718" s="407"/>
      <c r="P718" s="407"/>
      <c r="Q718" s="407"/>
      <c r="R718" s="407"/>
      <c r="S718" s="407"/>
      <c r="T718" s="407"/>
      <c r="U718" s="407"/>
      <c r="V718" s="407"/>
      <c r="W718" s="407"/>
      <c r="X718" s="407"/>
    </row>
    <row r="719" spans="1:24" s="407" customFormat="1" x14ac:dyDescent="0.2">
      <c r="A719" s="399"/>
      <c r="B719" s="420"/>
      <c r="C719" s="212">
        <v>630</v>
      </c>
      <c r="D719" s="213" t="s">
        <v>1146</v>
      </c>
      <c r="E719" s="342"/>
      <c r="F719" s="537">
        <v>0.7</v>
      </c>
      <c r="G719" s="537">
        <v>0</v>
      </c>
      <c r="H719" s="537">
        <v>0</v>
      </c>
      <c r="I719" s="537">
        <v>0</v>
      </c>
      <c r="J719" s="537">
        <v>0</v>
      </c>
      <c r="K719" s="537">
        <v>0</v>
      </c>
      <c r="L719" s="537">
        <v>0</v>
      </c>
      <c r="M719" s="432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</row>
    <row r="720" spans="1:24" s="308" customFormat="1" x14ac:dyDescent="0.2">
      <c r="A720" s="307"/>
      <c r="B720" s="285"/>
      <c r="C720" s="286"/>
      <c r="D720" s="275" t="s">
        <v>716</v>
      </c>
      <c r="E720" s="292"/>
      <c r="F720" s="276">
        <f t="shared" ref="F720" si="271">SUM(F721)</f>
        <v>305.5</v>
      </c>
      <c r="G720" s="276">
        <f t="shared" ref="G720" si="272">SUM(G721)</f>
        <v>207.70000000000002</v>
      </c>
      <c r="H720" s="276">
        <f t="shared" ref="H720:L720" si="273">SUM(H721)</f>
        <v>214.1</v>
      </c>
      <c r="I720" s="276">
        <f t="shared" si="273"/>
        <v>242.8</v>
      </c>
      <c r="J720" s="276">
        <f t="shared" si="273"/>
        <v>1679.7</v>
      </c>
      <c r="K720" s="276">
        <f t="shared" si="273"/>
        <v>270.39999999999998</v>
      </c>
      <c r="L720" s="276">
        <f t="shared" si="273"/>
        <v>200</v>
      </c>
      <c r="M720" s="432"/>
    </row>
    <row r="721" spans="1:24" s="308" customFormat="1" x14ac:dyDescent="0.2">
      <c r="A721" s="309"/>
      <c r="B721" s="232">
        <v>800</v>
      </c>
      <c r="C721" s="219"/>
      <c r="D721" s="220" t="s">
        <v>251</v>
      </c>
      <c r="E721" s="249"/>
      <c r="F721" s="203">
        <f t="shared" ref="F721:L721" si="274">SUM(F722:F730)</f>
        <v>305.5</v>
      </c>
      <c r="G721" s="203">
        <f t="shared" si="274"/>
        <v>207.70000000000002</v>
      </c>
      <c r="H721" s="203">
        <f t="shared" si="274"/>
        <v>214.1</v>
      </c>
      <c r="I721" s="203">
        <f t="shared" si="274"/>
        <v>242.8</v>
      </c>
      <c r="J721" s="203">
        <f t="shared" ref="J721" si="275">SUM(J722:J730)</f>
        <v>1679.7</v>
      </c>
      <c r="K721" s="203">
        <f t="shared" si="274"/>
        <v>270.39999999999998</v>
      </c>
      <c r="L721" s="203">
        <f t="shared" si="274"/>
        <v>200</v>
      </c>
      <c r="M721" s="432"/>
    </row>
    <row r="722" spans="1:24" s="308" customFormat="1" x14ac:dyDescent="0.2">
      <c r="A722" s="309"/>
      <c r="B722" s="232"/>
      <c r="C722" s="212">
        <v>819002</v>
      </c>
      <c r="D722" s="213" t="s">
        <v>933</v>
      </c>
      <c r="E722" s="249" t="s">
        <v>681</v>
      </c>
      <c r="F722" s="537">
        <v>1.8</v>
      </c>
      <c r="G722" s="537">
        <v>24</v>
      </c>
      <c r="H722" s="537">
        <v>0</v>
      </c>
      <c r="I722" s="537">
        <v>0</v>
      </c>
      <c r="J722" s="537">
        <v>0</v>
      </c>
      <c r="K722" s="537">
        <v>0</v>
      </c>
      <c r="L722" s="537">
        <v>0</v>
      </c>
      <c r="M722" s="432"/>
      <c r="O722" s="407"/>
      <c r="P722" s="407"/>
      <c r="Q722" s="407"/>
      <c r="R722" s="407"/>
      <c r="S722" s="407"/>
      <c r="T722" s="407"/>
      <c r="U722" s="407"/>
      <c r="V722" s="407"/>
      <c r="W722" s="407"/>
      <c r="X722" s="407"/>
    </row>
    <row r="723" spans="1:24" s="308" customFormat="1" x14ac:dyDescent="0.2">
      <c r="A723" s="309"/>
      <c r="B723" s="232"/>
      <c r="C723" s="212">
        <v>819002</v>
      </c>
      <c r="D723" s="213" t="s">
        <v>934</v>
      </c>
      <c r="E723" s="249" t="s">
        <v>675</v>
      </c>
      <c r="F723" s="537">
        <v>24</v>
      </c>
      <c r="G723" s="537">
        <v>0</v>
      </c>
      <c r="H723" s="537">
        <v>0</v>
      </c>
      <c r="I723" s="537">
        <v>0</v>
      </c>
      <c r="J723" s="577">
        <v>17</v>
      </c>
      <c r="K723" s="537">
        <v>0</v>
      </c>
      <c r="L723" s="537">
        <v>0</v>
      </c>
      <c r="M723" s="443" t="s">
        <v>1338</v>
      </c>
    </row>
    <row r="724" spans="1:24" s="407" customFormat="1" x14ac:dyDescent="0.2">
      <c r="A724" s="399"/>
      <c r="B724" s="211"/>
      <c r="C724" s="212">
        <v>821005</v>
      </c>
      <c r="D724" s="213" t="s">
        <v>430</v>
      </c>
      <c r="E724" s="249" t="s">
        <v>664</v>
      </c>
      <c r="F724" s="538">
        <v>243.8</v>
      </c>
      <c r="G724" s="538">
        <v>155</v>
      </c>
      <c r="H724" s="538">
        <v>214.1</v>
      </c>
      <c r="I724" s="538">
        <v>214.1</v>
      </c>
      <c r="J724" s="578">
        <v>990</v>
      </c>
      <c r="K724" s="538">
        <v>270.39999999999998</v>
      </c>
      <c r="L724" s="538">
        <v>200</v>
      </c>
      <c r="M724" s="443" t="s">
        <v>1338</v>
      </c>
      <c r="O724" s="308"/>
      <c r="P724" s="308"/>
      <c r="Q724" s="308"/>
      <c r="R724" s="308"/>
      <c r="S724" s="308"/>
      <c r="T724" s="308"/>
      <c r="U724" s="308"/>
      <c r="V724" s="308"/>
      <c r="W724" s="308"/>
      <c r="X724" s="308"/>
    </row>
    <row r="725" spans="1:24" s="407" customFormat="1" x14ac:dyDescent="0.2">
      <c r="A725" s="399"/>
      <c r="B725" s="211"/>
      <c r="C725" s="212">
        <v>819001</v>
      </c>
      <c r="D725" s="213" t="s">
        <v>1339</v>
      </c>
      <c r="E725" s="249" t="s">
        <v>664</v>
      </c>
      <c r="F725" s="538">
        <v>0</v>
      </c>
      <c r="G725" s="538">
        <v>0</v>
      </c>
      <c r="H725" s="538">
        <v>0</v>
      </c>
      <c r="I725" s="538">
        <v>0</v>
      </c>
      <c r="J725" s="578">
        <v>644</v>
      </c>
      <c r="K725" s="538">
        <v>0</v>
      </c>
      <c r="L725" s="538">
        <v>0</v>
      </c>
      <c r="M725" s="443" t="s">
        <v>1338</v>
      </c>
    </row>
    <row r="726" spans="1:24" s="308" customFormat="1" x14ac:dyDescent="0.2">
      <c r="A726" s="309"/>
      <c r="B726" s="211"/>
      <c r="C726" s="212">
        <v>821010</v>
      </c>
      <c r="D726" s="213" t="s">
        <v>704</v>
      </c>
      <c r="E726" s="249" t="s">
        <v>664</v>
      </c>
      <c r="F726" s="538">
        <v>0.4</v>
      </c>
      <c r="G726" s="538">
        <v>0</v>
      </c>
      <c r="H726" s="538">
        <v>0</v>
      </c>
      <c r="I726" s="538">
        <v>0</v>
      </c>
      <c r="J726" s="538">
        <v>0</v>
      </c>
      <c r="K726" s="538">
        <v>0</v>
      </c>
      <c r="L726" s="538">
        <v>0</v>
      </c>
      <c r="M726" s="206"/>
    </row>
    <row r="727" spans="1:24" s="308" customFormat="1" x14ac:dyDescent="0.2">
      <c r="A727" s="309"/>
      <c r="B727" s="232"/>
      <c r="C727" s="212">
        <v>8210072</v>
      </c>
      <c r="D727" s="213" t="s">
        <v>700</v>
      </c>
      <c r="E727" s="249" t="s">
        <v>678</v>
      </c>
      <c r="F727" s="537">
        <v>25.1</v>
      </c>
      <c r="G727" s="537">
        <v>24.8</v>
      </c>
      <c r="H727" s="537">
        <v>0</v>
      </c>
      <c r="I727" s="537">
        <v>24.8</v>
      </c>
      <c r="J727" s="537">
        <v>24.8</v>
      </c>
      <c r="K727" s="537">
        <v>0</v>
      </c>
      <c r="L727" s="537">
        <v>0</v>
      </c>
      <c r="M727" s="432"/>
      <c r="O727" s="407"/>
      <c r="P727" s="407"/>
      <c r="Q727" s="407"/>
      <c r="R727" s="407"/>
      <c r="S727" s="407"/>
      <c r="T727" s="407"/>
      <c r="U727" s="407"/>
      <c r="V727" s="407"/>
      <c r="W727" s="407"/>
      <c r="X727" s="407"/>
    </row>
    <row r="728" spans="1:24" s="407" customFormat="1" x14ac:dyDescent="0.2">
      <c r="A728" s="399"/>
      <c r="B728" s="211"/>
      <c r="C728" s="212">
        <v>8210071</v>
      </c>
      <c r="D728" s="213" t="s">
        <v>701</v>
      </c>
      <c r="E728" s="341"/>
      <c r="F728" s="537">
        <v>4</v>
      </c>
      <c r="G728" s="537">
        <v>3.9</v>
      </c>
      <c r="H728" s="537">
        <v>0</v>
      </c>
      <c r="I728" s="537">
        <v>3.9</v>
      </c>
      <c r="J728" s="537">
        <v>3.9</v>
      </c>
      <c r="K728" s="537">
        <v>0</v>
      </c>
      <c r="L728" s="537">
        <v>0</v>
      </c>
      <c r="M728" s="432"/>
      <c r="O728" s="308"/>
      <c r="P728" s="308"/>
      <c r="Q728" s="308"/>
      <c r="R728" s="308"/>
      <c r="S728" s="308"/>
      <c r="T728" s="308"/>
      <c r="U728" s="308"/>
      <c r="V728" s="308"/>
      <c r="W728" s="308"/>
      <c r="X728" s="308"/>
    </row>
    <row r="729" spans="1:24" s="308" customFormat="1" x14ac:dyDescent="0.2">
      <c r="A729" s="309"/>
      <c r="B729" s="211"/>
      <c r="C729" s="212">
        <v>821005</v>
      </c>
      <c r="D729" s="213" t="s">
        <v>1019</v>
      </c>
      <c r="E729" s="342"/>
      <c r="F729" s="537">
        <v>6.4</v>
      </c>
      <c r="G729" s="537">
        <v>0</v>
      </c>
      <c r="H729" s="537">
        <v>0</v>
      </c>
      <c r="I729" s="537">
        <v>0</v>
      </c>
      <c r="J729" s="537">
        <v>0</v>
      </c>
      <c r="K729" s="537">
        <v>0</v>
      </c>
      <c r="L729" s="537">
        <v>0</v>
      </c>
      <c r="M729" s="432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</row>
    <row r="730" spans="1:24" s="308" customFormat="1" x14ac:dyDescent="0.2">
      <c r="A730" s="307"/>
      <c r="B730" s="211"/>
      <c r="C730" s="212">
        <v>824</v>
      </c>
      <c r="D730" s="213" t="s">
        <v>897</v>
      </c>
      <c r="E730" s="342"/>
      <c r="F730" s="537">
        <v>0</v>
      </c>
      <c r="G730" s="537">
        <v>0</v>
      </c>
      <c r="H730" s="537">
        <v>0</v>
      </c>
      <c r="I730" s="537">
        <v>0</v>
      </c>
      <c r="J730" s="537">
        <v>0</v>
      </c>
      <c r="K730" s="537">
        <v>0</v>
      </c>
      <c r="L730" s="537">
        <v>0</v>
      </c>
      <c r="M730" s="432"/>
      <c r="O730" s="407"/>
      <c r="P730" s="407"/>
      <c r="Q730" s="407"/>
      <c r="R730" s="407"/>
      <c r="S730" s="407"/>
      <c r="T730" s="407"/>
      <c r="U730" s="407"/>
      <c r="V730" s="407"/>
      <c r="W730" s="407"/>
      <c r="X730" s="407"/>
    </row>
    <row r="731" spans="1:24" s="308" customFormat="1" x14ac:dyDescent="0.2">
      <c r="A731" s="309"/>
      <c r="B731" s="285"/>
      <c r="C731" s="286"/>
      <c r="D731" s="275" t="s">
        <v>717</v>
      </c>
      <c r="E731" s="292"/>
      <c r="F731" s="276">
        <f>SUM(F732+F742+F744+F746+F759+F765+F769+F771+F776+F795+F797+F799+F811+F819+F833+F835)</f>
        <v>875.30000000000007</v>
      </c>
      <c r="G731" s="276">
        <f>SUM(G732+G742+G744+G746+G759+G765+G769+G771+G776+G795+G797+G799+G811+G819+G833+G835)</f>
        <v>3937</v>
      </c>
      <c r="H731" s="276">
        <f>SUM(H732+H742+H744+H746+H759+H765+H769+H771+H776+H795+H797+H799+H811+H819+H833+H835)</f>
        <v>79</v>
      </c>
      <c r="I731" s="276">
        <f>SUM(I732+I740+I742+I744+I746+I759+I765+I769+I771+I776+I795+I797+I799+I811+I819+I833+I835)</f>
        <v>1550.3000000000002</v>
      </c>
      <c r="J731" s="276">
        <f>SUM(J732+J740+J742+J744+J746+J759+J765+J769+J771+J776+J795+J797+J799+J811+J819+J833+J835)</f>
        <v>243.7</v>
      </c>
      <c r="K731" s="276">
        <f t="shared" ref="K731:L731" si="276">SUM(K732+K740+K742+K744+K746+K759+K765+K769+K771+K776+K795+K797+K799+K811+K819+K833+K835)</f>
        <v>0</v>
      </c>
      <c r="L731" s="276">
        <f t="shared" si="276"/>
        <v>0</v>
      </c>
      <c r="M731" s="443"/>
      <c r="O731" s="407"/>
      <c r="P731" s="407"/>
      <c r="Q731" s="407"/>
      <c r="R731" s="407"/>
      <c r="S731" s="407"/>
      <c r="T731" s="407"/>
      <c r="U731" s="407"/>
      <c r="V731" s="407"/>
      <c r="W731" s="407"/>
      <c r="X731" s="407"/>
    </row>
    <row r="732" spans="1:24" s="308" customFormat="1" x14ac:dyDescent="0.2">
      <c r="A732" s="309"/>
      <c r="B732" s="211">
        <v>700</v>
      </c>
      <c r="C732" s="219"/>
      <c r="D732" s="220" t="s">
        <v>217</v>
      </c>
      <c r="E732" s="211" t="s">
        <v>661</v>
      </c>
      <c r="F732" s="223">
        <f t="shared" ref="F732:L732" si="277">SUM(F733:F739)</f>
        <v>0</v>
      </c>
      <c r="G732" s="223">
        <f t="shared" si="277"/>
        <v>0</v>
      </c>
      <c r="H732" s="223">
        <f t="shared" si="277"/>
        <v>0</v>
      </c>
      <c r="I732" s="223">
        <f t="shared" si="277"/>
        <v>0</v>
      </c>
      <c r="J732" s="223">
        <f t="shared" si="277"/>
        <v>2.2000000000000002</v>
      </c>
      <c r="K732" s="223">
        <f t="shared" si="277"/>
        <v>0</v>
      </c>
      <c r="L732" s="223">
        <f t="shared" si="277"/>
        <v>0</v>
      </c>
      <c r="M732" s="432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</row>
    <row r="733" spans="1:24" s="407" customFormat="1" x14ac:dyDescent="0.2">
      <c r="A733" s="399"/>
      <c r="B733" s="211"/>
      <c r="C733" s="212">
        <v>711003</v>
      </c>
      <c r="D733" s="213" t="s">
        <v>294</v>
      </c>
      <c r="E733" s="341"/>
      <c r="F733" s="538">
        <v>0</v>
      </c>
      <c r="G733" s="538">
        <v>0</v>
      </c>
      <c r="H733" s="538">
        <v>0</v>
      </c>
      <c r="I733" s="538">
        <v>0</v>
      </c>
      <c r="J733" s="538">
        <v>0</v>
      </c>
      <c r="K733" s="538">
        <v>0</v>
      </c>
      <c r="L733" s="538">
        <v>0</v>
      </c>
      <c r="M733" s="308"/>
    </row>
    <row r="734" spans="1:24" s="308" customFormat="1" x14ac:dyDescent="0.2">
      <c r="A734" s="309"/>
      <c r="B734" s="211"/>
      <c r="C734" s="212">
        <v>713002</v>
      </c>
      <c r="D734" s="213" t="s">
        <v>1369</v>
      </c>
      <c r="E734" s="341"/>
      <c r="F734" s="538">
        <v>0</v>
      </c>
      <c r="G734" s="538">
        <v>0</v>
      </c>
      <c r="H734" s="538">
        <v>0</v>
      </c>
      <c r="I734" s="538">
        <v>0</v>
      </c>
      <c r="J734" s="578">
        <v>2.2000000000000002</v>
      </c>
      <c r="K734" s="538">
        <v>0</v>
      </c>
      <c r="L734" s="538">
        <v>0</v>
      </c>
      <c r="M734" s="443" t="s">
        <v>1338</v>
      </c>
    </row>
    <row r="735" spans="1:24" s="310" customFormat="1" x14ac:dyDescent="0.2">
      <c r="A735" s="406"/>
      <c r="B735" s="211"/>
      <c r="C735" s="212">
        <v>716</v>
      </c>
      <c r="D735" s="213" t="s">
        <v>740</v>
      </c>
      <c r="E735" s="341"/>
      <c r="F735" s="538">
        <v>0</v>
      </c>
      <c r="G735" s="538">
        <v>0</v>
      </c>
      <c r="H735" s="538">
        <v>0</v>
      </c>
      <c r="I735" s="538">
        <v>0</v>
      </c>
      <c r="J735" s="538">
        <v>0</v>
      </c>
      <c r="K735" s="538">
        <v>0</v>
      </c>
      <c r="L735" s="538">
        <v>0</v>
      </c>
      <c r="M735" s="432"/>
      <c r="O735" s="407"/>
      <c r="P735" s="407"/>
      <c r="Q735" s="407"/>
      <c r="R735" s="407"/>
      <c r="S735" s="407"/>
      <c r="T735" s="407"/>
      <c r="U735" s="407"/>
      <c r="V735" s="407"/>
      <c r="W735" s="407"/>
      <c r="X735" s="407"/>
    </row>
    <row r="736" spans="1:24" s="407" customFormat="1" x14ac:dyDescent="0.2">
      <c r="A736" s="399"/>
      <c r="B736" s="211"/>
      <c r="C736" s="212"/>
      <c r="D736" s="213" t="s">
        <v>837</v>
      </c>
      <c r="E736" s="341"/>
      <c r="F736" s="538">
        <v>0</v>
      </c>
      <c r="G736" s="538">
        <v>0</v>
      </c>
      <c r="H736" s="538">
        <v>0</v>
      </c>
      <c r="I736" s="538">
        <v>0</v>
      </c>
      <c r="J736" s="538">
        <v>0</v>
      </c>
      <c r="K736" s="538">
        <v>0</v>
      </c>
      <c r="L736" s="538">
        <v>0</v>
      </c>
      <c r="M736" s="443"/>
      <c r="O736" s="308"/>
      <c r="P736" s="308"/>
      <c r="Q736" s="308"/>
      <c r="R736" s="308"/>
      <c r="S736" s="308"/>
      <c r="T736" s="308"/>
      <c r="U736" s="308"/>
      <c r="V736" s="308"/>
      <c r="W736" s="308"/>
      <c r="X736" s="308"/>
    </row>
    <row r="737" spans="1:24" s="407" customFormat="1" x14ac:dyDescent="0.2">
      <c r="A737" s="399"/>
      <c r="B737" s="211"/>
      <c r="C737" s="212">
        <v>7170021</v>
      </c>
      <c r="D737" s="213" t="s">
        <v>901</v>
      </c>
      <c r="E737" s="341"/>
      <c r="F737" s="538">
        <v>0</v>
      </c>
      <c r="G737" s="538">
        <v>0</v>
      </c>
      <c r="H737" s="538">
        <v>0</v>
      </c>
      <c r="I737" s="538">
        <v>0</v>
      </c>
      <c r="J737" s="538">
        <v>0</v>
      </c>
      <c r="K737" s="538">
        <v>0</v>
      </c>
      <c r="L737" s="538">
        <v>0</v>
      </c>
      <c r="M737" s="350"/>
      <c r="O737" s="308"/>
      <c r="P737" s="308"/>
      <c r="Q737" s="308"/>
      <c r="R737" s="308"/>
      <c r="S737" s="308"/>
      <c r="T737" s="308"/>
      <c r="U737" s="308"/>
      <c r="V737" s="308"/>
      <c r="W737" s="308"/>
      <c r="X737" s="308"/>
    </row>
    <row r="738" spans="1:24" s="407" customFormat="1" x14ac:dyDescent="0.2">
      <c r="A738" s="399"/>
      <c r="B738" s="211"/>
      <c r="C738" s="212">
        <v>7170023</v>
      </c>
      <c r="D738" s="213" t="s">
        <v>902</v>
      </c>
      <c r="E738" s="341"/>
      <c r="F738" s="538">
        <v>0</v>
      </c>
      <c r="G738" s="538">
        <v>0</v>
      </c>
      <c r="H738" s="538">
        <v>0</v>
      </c>
      <c r="I738" s="538">
        <v>0</v>
      </c>
      <c r="J738" s="538">
        <v>0</v>
      </c>
      <c r="K738" s="538">
        <v>0</v>
      </c>
      <c r="L738" s="538">
        <v>0</v>
      </c>
      <c r="M738" s="443"/>
      <c r="O738" s="308"/>
      <c r="P738" s="308"/>
      <c r="Q738" s="308"/>
      <c r="R738" s="308"/>
      <c r="S738" s="308"/>
      <c r="T738" s="308"/>
      <c r="U738" s="308"/>
      <c r="V738" s="308"/>
      <c r="W738" s="308"/>
      <c r="X738" s="308"/>
    </row>
    <row r="739" spans="1:24" s="407" customFormat="1" x14ac:dyDescent="0.2">
      <c r="A739" s="399"/>
      <c r="B739" s="211"/>
      <c r="C739" s="212">
        <v>7170022</v>
      </c>
      <c r="D739" s="213" t="s">
        <v>500</v>
      </c>
      <c r="E739" s="341"/>
      <c r="F739" s="538">
        <v>0</v>
      </c>
      <c r="G739" s="538">
        <v>0</v>
      </c>
      <c r="H739" s="538">
        <v>0</v>
      </c>
      <c r="I739" s="538">
        <v>0</v>
      </c>
      <c r="J739" s="538">
        <v>0</v>
      </c>
      <c r="K739" s="538">
        <v>0</v>
      </c>
      <c r="L739" s="538">
        <v>0</v>
      </c>
      <c r="M739" s="443"/>
      <c r="O739" s="308"/>
      <c r="P739" s="308"/>
      <c r="Q739" s="308"/>
      <c r="R739" s="308"/>
      <c r="S739" s="308"/>
      <c r="T739" s="308"/>
      <c r="U739" s="308"/>
      <c r="V739" s="308"/>
      <c r="W739" s="308"/>
      <c r="X739" s="308"/>
    </row>
    <row r="740" spans="1:24" s="310" customFormat="1" x14ac:dyDescent="0.2">
      <c r="A740" s="406"/>
      <c r="B740" s="211"/>
      <c r="C740" s="219"/>
      <c r="D740" s="220" t="s">
        <v>1354</v>
      </c>
      <c r="E740" s="249" t="s">
        <v>1353</v>
      </c>
      <c r="F740" s="223">
        <f>SUM(F741)</f>
        <v>0</v>
      </c>
      <c r="G740" s="223">
        <f t="shared" ref="G740:L740" si="278">SUM(G741)</f>
        <v>0</v>
      </c>
      <c r="H740" s="223">
        <f t="shared" si="278"/>
        <v>0</v>
      </c>
      <c r="I740" s="223">
        <f t="shared" si="278"/>
        <v>0</v>
      </c>
      <c r="J740" s="223">
        <f t="shared" si="278"/>
        <v>2.4</v>
      </c>
      <c r="K740" s="223">
        <f t="shared" si="278"/>
        <v>0</v>
      </c>
      <c r="L740" s="223">
        <f t="shared" si="278"/>
        <v>0</v>
      </c>
      <c r="M740" s="480"/>
    </row>
    <row r="741" spans="1:24" s="407" customFormat="1" x14ac:dyDescent="0.2">
      <c r="A741" s="399"/>
      <c r="B741" s="214"/>
      <c r="C741" s="212">
        <v>716</v>
      </c>
      <c r="D741" s="213" t="s">
        <v>1355</v>
      </c>
      <c r="E741" s="501"/>
      <c r="F741" s="537">
        <v>0</v>
      </c>
      <c r="G741" s="537">
        <v>0</v>
      </c>
      <c r="H741" s="537">
        <v>0</v>
      </c>
      <c r="I741" s="537">
        <v>0</v>
      </c>
      <c r="J741" s="577">
        <v>2.4</v>
      </c>
      <c r="K741" s="537">
        <v>0</v>
      </c>
      <c r="L741" s="537">
        <v>0</v>
      </c>
      <c r="M741" s="443" t="s">
        <v>1338</v>
      </c>
    </row>
    <row r="742" spans="1:24" s="407" customFormat="1" x14ac:dyDescent="0.2">
      <c r="A742" s="399"/>
      <c r="B742" s="211"/>
      <c r="C742" s="219"/>
      <c r="D742" s="220" t="s">
        <v>671</v>
      </c>
      <c r="E742" s="249" t="s">
        <v>666</v>
      </c>
      <c r="F742" s="223">
        <f t="shared" ref="F742" si="279">SUM(F743)</f>
        <v>0</v>
      </c>
      <c r="G742" s="223">
        <f t="shared" ref="G742" si="280">SUM(G743)</f>
        <v>0</v>
      </c>
      <c r="H742" s="223">
        <f t="shared" ref="H742:L742" si="281">SUM(H743)</f>
        <v>0</v>
      </c>
      <c r="I742" s="223">
        <f t="shared" si="281"/>
        <v>0</v>
      </c>
      <c r="J742" s="223">
        <f t="shared" si="281"/>
        <v>0</v>
      </c>
      <c r="K742" s="223">
        <f t="shared" si="281"/>
        <v>0</v>
      </c>
      <c r="L742" s="223">
        <f t="shared" si="281"/>
        <v>0</v>
      </c>
      <c r="M742" s="432"/>
      <c r="O742" s="390"/>
      <c r="P742" s="390"/>
      <c r="Q742" s="390"/>
      <c r="R742" s="390"/>
      <c r="S742" s="390"/>
      <c r="T742" s="390"/>
      <c r="U742" s="390"/>
      <c r="V742" s="390"/>
      <c r="W742" s="390"/>
      <c r="X742" s="390"/>
    </row>
    <row r="743" spans="1:24" s="308" customFormat="1" x14ac:dyDescent="0.2">
      <c r="A743" s="309"/>
      <c r="B743" s="211"/>
      <c r="C743" s="212">
        <v>714</v>
      </c>
      <c r="D743" s="213" t="s">
        <v>952</v>
      </c>
      <c r="E743" s="249"/>
      <c r="F743" s="537">
        <v>0</v>
      </c>
      <c r="G743" s="537">
        <v>0</v>
      </c>
      <c r="H743" s="537">
        <v>0</v>
      </c>
      <c r="I743" s="537">
        <v>0</v>
      </c>
      <c r="J743" s="537">
        <v>0</v>
      </c>
      <c r="K743" s="537">
        <v>0</v>
      </c>
      <c r="L743" s="537">
        <v>0</v>
      </c>
      <c r="M743" s="432"/>
      <c r="O743" s="392"/>
      <c r="P743" s="392"/>
      <c r="Q743" s="392"/>
      <c r="R743" s="392"/>
      <c r="S743" s="392"/>
      <c r="T743" s="392"/>
      <c r="U743" s="392"/>
      <c r="V743" s="392"/>
      <c r="W743" s="392"/>
      <c r="X743" s="392"/>
    </row>
    <row r="744" spans="1:24" s="308" customFormat="1" x14ac:dyDescent="0.2">
      <c r="A744" s="309"/>
      <c r="B744" s="211"/>
      <c r="C744" s="212"/>
      <c r="D744" s="220" t="s">
        <v>967</v>
      </c>
      <c r="E744" s="249" t="s">
        <v>667</v>
      </c>
      <c r="F744" s="223">
        <f t="shared" ref="F744" si="282">SUM(F745)</f>
        <v>0</v>
      </c>
      <c r="G744" s="223">
        <f t="shared" ref="G744" si="283">SUM(G745)</f>
        <v>0</v>
      </c>
      <c r="H744" s="223">
        <f t="shared" ref="H744:L744" si="284">SUM(H745)</f>
        <v>0</v>
      </c>
      <c r="I744" s="223">
        <f t="shared" si="284"/>
        <v>0</v>
      </c>
      <c r="J744" s="223">
        <f t="shared" si="284"/>
        <v>0</v>
      </c>
      <c r="K744" s="223">
        <f t="shared" si="284"/>
        <v>0</v>
      </c>
      <c r="L744" s="223">
        <f t="shared" si="284"/>
        <v>0</v>
      </c>
      <c r="M744" s="432"/>
      <c r="O744" s="407"/>
      <c r="P744" s="407"/>
      <c r="Q744" s="407"/>
      <c r="R744" s="407"/>
      <c r="S744" s="407"/>
      <c r="T744" s="407"/>
      <c r="U744" s="407"/>
      <c r="V744" s="407"/>
      <c r="W744" s="407"/>
      <c r="X744" s="407"/>
    </row>
    <row r="745" spans="1:24" s="308" customFormat="1" x14ac:dyDescent="0.2">
      <c r="A745" s="309"/>
      <c r="B745" s="211"/>
      <c r="C745" s="212">
        <v>716</v>
      </c>
      <c r="D745" s="213" t="s">
        <v>1011</v>
      </c>
      <c r="E745" s="249"/>
      <c r="F745" s="537">
        <v>0</v>
      </c>
      <c r="G745" s="537">
        <v>0</v>
      </c>
      <c r="H745" s="537">
        <v>0</v>
      </c>
      <c r="I745" s="537">
        <v>0</v>
      </c>
      <c r="J745" s="537">
        <v>0</v>
      </c>
      <c r="K745" s="537">
        <v>0</v>
      </c>
      <c r="L745" s="537">
        <v>0</v>
      </c>
      <c r="M745" s="478"/>
      <c r="O745" s="407"/>
      <c r="P745" s="407"/>
      <c r="Q745" s="407"/>
      <c r="R745" s="407"/>
      <c r="S745" s="407"/>
      <c r="T745" s="407"/>
      <c r="U745" s="407"/>
      <c r="V745" s="407"/>
      <c r="W745" s="407"/>
      <c r="X745" s="407"/>
    </row>
    <row r="746" spans="1:24" s="308" customFormat="1" x14ac:dyDescent="0.2">
      <c r="A746" s="309"/>
      <c r="B746" s="211"/>
      <c r="C746" s="219"/>
      <c r="D746" s="220" t="s">
        <v>224</v>
      </c>
      <c r="E746" s="211" t="s">
        <v>675</v>
      </c>
      <c r="F746" s="223">
        <f t="shared" ref="F746" si="285">SUM(F747:F758)</f>
        <v>181.8</v>
      </c>
      <c r="G746" s="223">
        <f t="shared" ref="G746" si="286">SUM(G747:G758)</f>
        <v>620</v>
      </c>
      <c r="H746" s="223">
        <f t="shared" ref="H746:I746" si="287">SUM(H747:H758)</f>
        <v>1</v>
      </c>
      <c r="I746" s="223">
        <f t="shared" si="287"/>
        <v>1</v>
      </c>
      <c r="J746" s="223">
        <f t="shared" ref="J746" si="288">SUM(J747:J758)</f>
        <v>8</v>
      </c>
      <c r="K746" s="223">
        <f t="shared" ref="K746:L746" si="289">SUM(K747:K758)</f>
        <v>0</v>
      </c>
      <c r="L746" s="223">
        <f t="shared" si="289"/>
        <v>0</v>
      </c>
      <c r="M746" s="443"/>
    </row>
    <row r="747" spans="1:24" s="308" customFormat="1" x14ac:dyDescent="0.2">
      <c r="A747" s="309"/>
      <c r="B747" s="211"/>
      <c r="C747" s="212">
        <v>717002</v>
      </c>
      <c r="D747" s="213" t="s">
        <v>1171</v>
      </c>
      <c r="E747" s="211"/>
      <c r="F747" s="537">
        <v>0</v>
      </c>
      <c r="G747" s="537">
        <v>0</v>
      </c>
      <c r="H747" s="537">
        <v>0</v>
      </c>
      <c r="I747" s="537">
        <v>0</v>
      </c>
      <c r="J747" s="537">
        <v>0</v>
      </c>
      <c r="K747" s="537">
        <v>0</v>
      </c>
      <c r="L747" s="537">
        <v>0</v>
      </c>
      <c r="M747" s="443"/>
      <c r="O747" s="407"/>
      <c r="P747" s="407"/>
      <c r="Q747" s="407"/>
      <c r="R747" s="407"/>
      <c r="S747" s="407"/>
      <c r="T747" s="407"/>
      <c r="U747" s="407"/>
      <c r="V747" s="407"/>
      <c r="W747" s="407"/>
      <c r="X747" s="407"/>
    </row>
    <row r="748" spans="1:24" s="390" customFormat="1" x14ac:dyDescent="0.2">
      <c r="A748" s="391"/>
      <c r="B748" s="211"/>
      <c r="C748" s="212"/>
      <c r="D748" s="213" t="s">
        <v>1092</v>
      </c>
      <c r="E748" s="341"/>
      <c r="F748" s="538">
        <v>0</v>
      </c>
      <c r="G748" s="538">
        <v>0</v>
      </c>
      <c r="H748" s="538">
        <v>0</v>
      </c>
      <c r="I748" s="538">
        <v>0</v>
      </c>
      <c r="J748" s="538">
        <v>0</v>
      </c>
      <c r="K748" s="538">
        <v>0</v>
      </c>
      <c r="L748" s="538">
        <v>0</v>
      </c>
      <c r="M748" s="308"/>
      <c r="O748" s="407"/>
      <c r="P748" s="407"/>
      <c r="Q748" s="407"/>
      <c r="R748" s="407"/>
      <c r="S748" s="407"/>
      <c r="T748" s="407"/>
      <c r="U748" s="407"/>
      <c r="V748" s="407"/>
      <c r="W748" s="407"/>
      <c r="X748" s="407"/>
    </row>
    <row r="749" spans="1:24" s="392" customFormat="1" x14ac:dyDescent="0.2">
      <c r="A749" s="393"/>
      <c r="B749" s="211"/>
      <c r="C749" s="212"/>
      <c r="D749" s="213" t="s">
        <v>1311</v>
      </c>
      <c r="E749" s="341"/>
      <c r="F749" s="538">
        <v>0</v>
      </c>
      <c r="G749" s="538">
        <v>0</v>
      </c>
      <c r="H749" s="448">
        <v>1</v>
      </c>
      <c r="I749" s="538">
        <v>1</v>
      </c>
      <c r="J749" s="578">
        <v>0</v>
      </c>
      <c r="K749" s="538">
        <v>0</v>
      </c>
      <c r="L749" s="538">
        <v>0</v>
      </c>
      <c r="M749" s="443" t="s">
        <v>1338</v>
      </c>
      <c r="O749" s="308"/>
      <c r="P749" s="308"/>
      <c r="Q749" s="308"/>
      <c r="R749" s="308"/>
      <c r="S749" s="308"/>
      <c r="T749" s="308"/>
      <c r="U749" s="308"/>
      <c r="V749" s="308"/>
      <c r="W749" s="308"/>
      <c r="X749" s="308"/>
    </row>
    <row r="750" spans="1:24" s="407" customFormat="1" x14ac:dyDescent="0.2">
      <c r="A750" s="399"/>
      <c r="B750" s="211"/>
      <c r="C750" s="212"/>
      <c r="D750" s="213" t="s">
        <v>1094</v>
      </c>
      <c r="E750" s="341"/>
      <c r="F750" s="538">
        <v>0</v>
      </c>
      <c r="G750" s="538">
        <v>0</v>
      </c>
      <c r="H750" s="538">
        <v>0</v>
      </c>
      <c r="I750" s="538">
        <v>0</v>
      </c>
      <c r="J750" s="538">
        <v>0</v>
      </c>
      <c r="K750" s="538">
        <v>0</v>
      </c>
      <c r="L750" s="538">
        <v>0</v>
      </c>
      <c r="M750" s="443"/>
      <c r="O750" s="308"/>
      <c r="P750" s="308"/>
      <c r="Q750" s="308"/>
      <c r="R750" s="308"/>
      <c r="S750" s="308"/>
      <c r="T750" s="308"/>
      <c r="U750" s="308"/>
      <c r="V750" s="308"/>
      <c r="W750" s="308"/>
      <c r="X750" s="308"/>
    </row>
    <row r="751" spans="1:24" s="407" customFormat="1" x14ac:dyDescent="0.2">
      <c r="A751" s="399"/>
      <c r="B751" s="211"/>
      <c r="C751" s="212">
        <v>717</v>
      </c>
      <c r="D751" s="213" t="s">
        <v>1093</v>
      </c>
      <c r="E751" s="250"/>
      <c r="F751" s="538">
        <v>119.6</v>
      </c>
      <c r="G751" s="538">
        <v>0</v>
      </c>
      <c r="H751" s="538">
        <v>0</v>
      </c>
      <c r="I751" s="538">
        <v>0</v>
      </c>
      <c r="J751" s="538">
        <v>0</v>
      </c>
      <c r="K751" s="538">
        <v>0</v>
      </c>
      <c r="L751" s="538">
        <v>0</v>
      </c>
      <c r="M751" s="443"/>
      <c r="O751" s="394"/>
      <c r="P751" s="394"/>
      <c r="Q751" s="394"/>
      <c r="R751" s="394"/>
      <c r="S751" s="394"/>
      <c r="T751" s="394"/>
      <c r="U751" s="394"/>
      <c r="V751" s="394"/>
      <c r="W751" s="394"/>
      <c r="X751" s="394"/>
    </row>
    <row r="752" spans="1:24" s="308" customFormat="1" x14ac:dyDescent="0.2">
      <c r="A752" s="309"/>
      <c r="B752" s="211"/>
      <c r="C752" s="212">
        <v>714</v>
      </c>
      <c r="D752" s="213" t="s">
        <v>1041</v>
      </c>
      <c r="E752" s="250"/>
      <c r="F752" s="538">
        <v>0</v>
      </c>
      <c r="G752" s="538">
        <v>0</v>
      </c>
      <c r="H752" s="538">
        <v>0</v>
      </c>
      <c r="I752" s="538">
        <v>0</v>
      </c>
      <c r="J752" s="538">
        <v>0</v>
      </c>
      <c r="K752" s="538">
        <v>0</v>
      </c>
      <c r="L752" s="538">
        <v>0</v>
      </c>
      <c r="M752" s="443"/>
      <c r="O752" s="394"/>
      <c r="P752" s="394"/>
      <c r="Q752" s="394"/>
      <c r="R752" s="394"/>
      <c r="S752" s="394"/>
      <c r="T752" s="394"/>
      <c r="U752" s="394"/>
      <c r="V752" s="394"/>
      <c r="W752" s="394"/>
      <c r="X752" s="394"/>
    </row>
    <row r="753" spans="1:24" s="407" customFormat="1" x14ac:dyDescent="0.2">
      <c r="A753" s="399"/>
      <c r="B753" s="211"/>
      <c r="C753" s="212">
        <v>716</v>
      </c>
      <c r="D753" s="213" t="s">
        <v>1181</v>
      </c>
      <c r="E753" s="341"/>
      <c r="F753" s="538">
        <v>0</v>
      </c>
      <c r="G753" s="538">
        <v>0</v>
      </c>
      <c r="H753" s="538">
        <v>0</v>
      </c>
      <c r="I753" s="538">
        <v>0</v>
      </c>
      <c r="J753" s="538">
        <v>0</v>
      </c>
      <c r="K753" s="538">
        <v>0</v>
      </c>
      <c r="L753" s="538">
        <v>0</v>
      </c>
      <c r="M753" s="443"/>
      <c r="O753" s="394"/>
      <c r="P753" s="394"/>
      <c r="Q753" s="394"/>
      <c r="R753" s="394"/>
      <c r="S753" s="394"/>
      <c r="T753" s="394"/>
      <c r="U753" s="394"/>
      <c r="V753" s="394"/>
      <c r="W753" s="394"/>
      <c r="X753" s="394"/>
    </row>
    <row r="754" spans="1:24" s="407" customFormat="1" x14ac:dyDescent="0.2">
      <c r="A754" s="399"/>
      <c r="B754" s="211"/>
      <c r="C754" s="212">
        <v>717</v>
      </c>
      <c r="D754" s="213" t="s">
        <v>1226</v>
      </c>
      <c r="E754" s="341"/>
      <c r="F754" s="538">
        <v>0</v>
      </c>
      <c r="G754" s="538">
        <v>590</v>
      </c>
      <c r="H754" s="538">
        <v>0</v>
      </c>
      <c r="I754" s="538">
        <v>0</v>
      </c>
      <c r="J754" s="578">
        <v>3</v>
      </c>
      <c r="K754" s="538">
        <v>0</v>
      </c>
      <c r="L754" s="538">
        <v>0</v>
      </c>
      <c r="M754" s="443" t="s">
        <v>1338</v>
      </c>
      <c r="O754" s="308"/>
      <c r="P754" s="308"/>
      <c r="Q754" s="308"/>
      <c r="R754" s="308"/>
      <c r="S754" s="308"/>
      <c r="T754" s="308"/>
      <c r="U754" s="308"/>
      <c r="V754" s="308"/>
      <c r="W754" s="308"/>
      <c r="X754" s="308"/>
    </row>
    <row r="755" spans="1:24" s="308" customFormat="1" x14ac:dyDescent="0.2">
      <c r="A755" s="309"/>
      <c r="B755" s="211"/>
      <c r="C755" s="212">
        <v>717</v>
      </c>
      <c r="D755" s="213" t="s">
        <v>1228</v>
      </c>
      <c r="E755" s="341"/>
      <c r="F755" s="538">
        <v>0</v>
      </c>
      <c r="G755" s="538">
        <v>0</v>
      </c>
      <c r="H755" s="538">
        <v>0</v>
      </c>
      <c r="I755" s="538">
        <v>0</v>
      </c>
      <c r="J755" s="538">
        <v>0</v>
      </c>
      <c r="K755" s="538">
        <v>0</v>
      </c>
      <c r="L755" s="538">
        <v>0</v>
      </c>
      <c r="M755" s="443"/>
    </row>
    <row r="756" spans="1:24" s="308" customFormat="1" x14ac:dyDescent="0.2">
      <c r="A756" s="309"/>
      <c r="B756" s="211"/>
      <c r="C756" s="212"/>
      <c r="D756" s="213" t="s">
        <v>1184</v>
      </c>
      <c r="E756" s="341"/>
      <c r="F756" s="538">
        <v>0</v>
      </c>
      <c r="G756" s="538">
        <v>0</v>
      </c>
      <c r="H756" s="538">
        <v>0</v>
      </c>
      <c r="I756" s="538">
        <v>0</v>
      </c>
      <c r="J756" s="578">
        <v>5</v>
      </c>
      <c r="K756" s="538">
        <v>0</v>
      </c>
      <c r="L756" s="538">
        <v>0</v>
      </c>
      <c r="M756" s="443" t="s">
        <v>1338</v>
      </c>
    </row>
    <row r="757" spans="1:24" s="394" customFormat="1" x14ac:dyDescent="0.2">
      <c r="A757" s="395"/>
      <c r="B757" s="211"/>
      <c r="C757" s="212">
        <v>717002</v>
      </c>
      <c r="D757" s="213" t="s">
        <v>1232</v>
      </c>
      <c r="E757" s="250"/>
      <c r="F757" s="538">
        <v>62.2</v>
      </c>
      <c r="G757" s="538">
        <v>30</v>
      </c>
      <c r="H757" s="538">
        <v>0</v>
      </c>
      <c r="I757" s="538">
        <v>0</v>
      </c>
      <c r="J757" s="538">
        <v>0</v>
      </c>
      <c r="K757" s="538">
        <v>0</v>
      </c>
      <c r="L757" s="538">
        <v>0</v>
      </c>
      <c r="M757" s="443"/>
      <c r="O757" s="308"/>
      <c r="P757" s="308"/>
      <c r="Q757" s="308"/>
      <c r="R757" s="308"/>
      <c r="S757" s="308"/>
      <c r="T757" s="308"/>
      <c r="U757" s="308"/>
      <c r="V757" s="308"/>
      <c r="W757" s="308"/>
      <c r="X757" s="308"/>
    </row>
    <row r="758" spans="1:24" s="394" customFormat="1" x14ac:dyDescent="0.2">
      <c r="A758" s="395"/>
      <c r="B758" s="211"/>
      <c r="C758" s="212">
        <v>719014</v>
      </c>
      <c r="D758" s="213" t="s">
        <v>991</v>
      </c>
      <c r="E758" s="250"/>
      <c r="F758" s="537">
        <v>0</v>
      </c>
      <c r="G758" s="537">
        <v>0</v>
      </c>
      <c r="H758" s="537">
        <v>0</v>
      </c>
      <c r="I758" s="537">
        <v>0</v>
      </c>
      <c r="J758" s="537">
        <v>0</v>
      </c>
      <c r="K758" s="537">
        <v>0</v>
      </c>
      <c r="L758" s="537">
        <v>0</v>
      </c>
      <c r="M758" s="432"/>
      <c r="O758" s="308"/>
      <c r="P758" s="308"/>
      <c r="Q758" s="308"/>
      <c r="R758" s="308"/>
      <c r="S758" s="308"/>
      <c r="T758" s="308"/>
      <c r="U758" s="308"/>
      <c r="V758" s="308"/>
      <c r="W758" s="308"/>
      <c r="X758" s="308"/>
    </row>
    <row r="759" spans="1:24" s="394" customFormat="1" x14ac:dyDescent="0.2">
      <c r="A759" s="395"/>
      <c r="B759" s="211"/>
      <c r="C759" s="219"/>
      <c r="D759" s="220" t="s">
        <v>226</v>
      </c>
      <c r="E759" s="249" t="s">
        <v>708</v>
      </c>
      <c r="F759" s="223">
        <f t="shared" ref="F759" si="290">SUM(F760:F764)</f>
        <v>0.7</v>
      </c>
      <c r="G759" s="223">
        <f>SUM(G760:G764)</f>
        <v>485</v>
      </c>
      <c r="H759" s="223">
        <f>SUM(H760:H764)</f>
        <v>5</v>
      </c>
      <c r="I759" s="223">
        <f>SUM(I760:I764)</f>
        <v>5</v>
      </c>
      <c r="J759" s="223">
        <f>SUM(J760:J764)</f>
        <v>0</v>
      </c>
      <c r="K759" s="223">
        <f t="shared" ref="K759:L759" si="291">SUM(K760:K764)</f>
        <v>0</v>
      </c>
      <c r="L759" s="223">
        <f t="shared" si="291"/>
        <v>0</v>
      </c>
      <c r="M759" s="443"/>
      <c r="O759" s="407"/>
      <c r="P759" s="407"/>
      <c r="Q759" s="407"/>
      <c r="R759" s="407"/>
      <c r="S759" s="407"/>
      <c r="T759" s="407"/>
      <c r="U759" s="407"/>
      <c r="V759" s="407"/>
      <c r="W759" s="407"/>
      <c r="X759" s="407"/>
    </row>
    <row r="760" spans="1:24" s="308" customFormat="1" x14ac:dyDescent="0.2">
      <c r="A760" s="309"/>
      <c r="B760" s="214"/>
      <c r="C760" s="212">
        <v>713004</v>
      </c>
      <c r="D760" s="213" t="s">
        <v>839</v>
      </c>
      <c r="E760" s="342"/>
      <c r="F760" s="537">
        <v>0</v>
      </c>
      <c r="G760" s="537">
        <v>0</v>
      </c>
      <c r="H760" s="537">
        <v>0</v>
      </c>
      <c r="I760" s="537">
        <v>0</v>
      </c>
      <c r="J760" s="537">
        <v>0</v>
      </c>
      <c r="K760" s="537">
        <v>0</v>
      </c>
      <c r="L760" s="537">
        <v>0</v>
      </c>
      <c r="M760" s="432"/>
    </row>
    <row r="761" spans="1:24" s="308" customFormat="1" x14ac:dyDescent="0.2">
      <c r="A761" s="309"/>
      <c r="B761" s="214"/>
      <c r="C761" s="212">
        <v>716</v>
      </c>
      <c r="D761" s="213" t="s">
        <v>841</v>
      </c>
      <c r="E761" s="342"/>
      <c r="F761" s="538">
        <v>0</v>
      </c>
      <c r="G761" s="538">
        <v>0</v>
      </c>
      <c r="H761" s="538">
        <v>0</v>
      </c>
      <c r="I761" s="538">
        <v>0</v>
      </c>
      <c r="J761" s="538">
        <v>0</v>
      </c>
      <c r="K761" s="538">
        <v>0</v>
      </c>
      <c r="L761" s="538">
        <v>0</v>
      </c>
      <c r="M761" s="432"/>
    </row>
    <row r="762" spans="1:24" s="308" customFormat="1" x14ac:dyDescent="0.2">
      <c r="A762" s="309"/>
      <c r="B762" s="214"/>
      <c r="C762" s="212">
        <v>711001</v>
      </c>
      <c r="D762" s="213" t="s">
        <v>1009</v>
      </c>
      <c r="E762" s="342"/>
      <c r="F762" s="538">
        <v>0</v>
      </c>
      <c r="G762" s="538">
        <v>0</v>
      </c>
      <c r="H762" s="538">
        <v>0</v>
      </c>
      <c r="I762" s="538">
        <v>0</v>
      </c>
      <c r="J762" s="538">
        <v>0</v>
      </c>
      <c r="K762" s="538">
        <v>0</v>
      </c>
      <c r="L762" s="538">
        <v>0</v>
      </c>
      <c r="M762" s="443"/>
      <c r="O762" s="310"/>
      <c r="P762" s="310"/>
      <c r="Q762" s="310"/>
      <c r="R762" s="310"/>
      <c r="S762" s="310"/>
      <c r="T762" s="310"/>
      <c r="U762" s="310"/>
      <c r="V762" s="310"/>
      <c r="W762" s="310"/>
      <c r="X762" s="310"/>
    </row>
    <row r="763" spans="1:24" s="308" customFormat="1" x14ac:dyDescent="0.2">
      <c r="A763" s="309"/>
      <c r="B763" s="214"/>
      <c r="C763" s="212">
        <v>717</v>
      </c>
      <c r="D763" s="213" t="s">
        <v>1008</v>
      </c>
      <c r="E763" s="342"/>
      <c r="F763" s="538">
        <v>0.7</v>
      </c>
      <c r="G763" s="538">
        <v>485</v>
      </c>
      <c r="H763" s="538">
        <v>0</v>
      </c>
      <c r="I763" s="538">
        <v>0</v>
      </c>
      <c r="J763" s="538">
        <v>0</v>
      </c>
      <c r="K763" s="538">
        <v>0</v>
      </c>
      <c r="L763" s="538">
        <v>0</v>
      </c>
      <c r="M763" s="432"/>
      <c r="O763" s="407"/>
      <c r="P763" s="407"/>
      <c r="Q763" s="407"/>
      <c r="R763" s="407"/>
      <c r="S763" s="407"/>
      <c r="T763" s="407"/>
      <c r="U763" s="407"/>
      <c r="V763" s="407"/>
      <c r="W763" s="407"/>
      <c r="X763" s="407"/>
    </row>
    <row r="764" spans="1:24" s="308" customFormat="1" ht="15" customHeight="1" x14ac:dyDescent="0.2">
      <c r="A764" s="309"/>
      <c r="B764" s="214"/>
      <c r="C764" s="212">
        <v>717</v>
      </c>
      <c r="D764" s="213" t="s">
        <v>1095</v>
      </c>
      <c r="E764" s="342"/>
      <c r="F764" s="538">
        <v>0</v>
      </c>
      <c r="G764" s="538">
        <v>0</v>
      </c>
      <c r="H764" s="538">
        <v>5</v>
      </c>
      <c r="I764" s="538">
        <v>5</v>
      </c>
      <c r="J764" s="578">
        <v>0</v>
      </c>
      <c r="K764" s="538">
        <v>0</v>
      </c>
      <c r="L764" s="538">
        <v>0</v>
      </c>
      <c r="M764" s="443" t="s">
        <v>1338</v>
      </c>
    </row>
    <row r="765" spans="1:24" s="407" customFormat="1" ht="15" customHeight="1" x14ac:dyDescent="0.2">
      <c r="A765" s="399"/>
      <c r="B765" s="211"/>
      <c r="C765" s="219"/>
      <c r="D765" s="220" t="s">
        <v>277</v>
      </c>
      <c r="E765" s="211" t="s">
        <v>676</v>
      </c>
      <c r="F765" s="223">
        <f t="shared" ref="F765" si="292">SUM(F767:F768)</f>
        <v>0</v>
      </c>
      <c r="G765" s="223">
        <f>SUM(G766:G768)</f>
        <v>657.3</v>
      </c>
      <c r="H765" s="223">
        <f>SUM(H766:H768)</f>
        <v>0</v>
      </c>
      <c r="I765" s="223">
        <f>SUM(I766:I768)</f>
        <v>0</v>
      </c>
      <c r="J765" s="223">
        <f>SUM(J766:J768)</f>
        <v>0</v>
      </c>
      <c r="K765" s="223">
        <f t="shared" ref="K765:L765" si="293">SUM(K766:K768)</f>
        <v>0</v>
      </c>
      <c r="L765" s="223">
        <f t="shared" si="293"/>
        <v>0</v>
      </c>
      <c r="M765" s="443"/>
      <c r="O765" s="308"/>
      <c r="P765" s="308"/>
      <c r="Q765" s="308"/>
      <c r="R765" s="308"/>
      <c r="S765" s="308"/>
      <c r="T765" s="308"/>
      <c r="U765" s="308"/>
      <c r="V765" s="308"/>
      <c r="W765" s="308"/>
      <c r="X765" s="308"/>
    </row>
    <row r="766" spans="1:24" s="407" customFormat="1" ht="15" customHeight="1" x14ac:dyDescent="0.2">
      <c r="A766" s="399"/>
      <c r="B766" s="214"/>
      <c r="C766" s="212">
        <v>717</v>
      </c>
      <c r="D766" s="213" t="s">
        <v>1267</v>
      </c>
      <c r="E766" s="214"/>
      <c r="F766" s="537">
        <v>0</v>
      </c>
      <c r="G766" s="537">
        <v>657.3</v>
      </c>
      <c r="H766" s="537">
        <v>0</v>
      </c>
      <c r="I766" s="537">
        <v>0</v>
      </c>
      <c r="J766" s="537">
        <v>0</v>
      </c>
      <c r="K766" s="537">
        <v>0</v>
      </c>
      <c r="L766" s="537">
        <v>0</v>
      </c>
      <c r="M766" s="443"/>
    </row>
    <row r="767" spans="1:24" s="308" customFormat="1" x14ac:dyDescent="0.2">
      <c r="A767" s="309"/>
      <c r="B767" s="211"/>
      <c r="C767" s="212">
        <v>7170011</v>
      </c>
      <c r="D767" s="213" t="s">
        <v>227</v>
      </c>
      <c r="E767" s="341"/>
      <c r="F767" s="538">
        <v>0</v>
      </c>
      <c r="G767" s="538">
        <v>0</v>
      </c>
      <c r="H767" s="538">
        <v>0</v>
      </c>
      <c r="I767" s="538">
        <v>0</v>
      </c>
      <c r="J767" s="538">
        <v>0</v>
      </c>
      <c r="K767" s="538">
        <v>0</v>
      </c>
      <c r="L767" s="538">
        <v>0</v>
      </c>
      <c r="M767" s="432"/>
    </row>
    <row r="768" spans="1:24" s="310" customFormat="1" x14ac:dyDescent="0.2">
      <c r="A768" s="406"/>
      <c r="B768" s="211"/>
      <c r="C768" s="212">
        <v>717002</v>
      </c>
      <c r="D768" s="213" t="s">
        <v>646</v>
      </c>
      <c r="E768" s="251"/>
      <c r="F768" s="537">
        <v>0</v>
      </c>
      <c r="G768" s="537">
        <v>0</v>
      </c>
      <c r="H768" s="537">
        <v>0</v>
      </c>
      <c r="I768" s="537">
        <v>0</v>
      </c>
      <c r="J768" s="537">
        <v>0</v>
      </c>
      <c r="K768" s="537">
        <v>0</v>
      </c>
      <c r="L768" s="537">
        <v>0</v>
      </c>
      <c r="M768" s="432"/>
      <c r="O768" s="407"/>
      <c r="P768" s="407"/>
      <c r="Q768" s="407"/>
      <c r="R768" s="407"/>
      <c r="S768" s="407"/>
      <c r="T768" s="407"/>
      <c r="U768" s="407"/>
      <c r="V768" s="407"/>
      <c r="W768" s="407"/>
      <c r="X768" s="407"/>
    </row>
    <row r="769" spans="1:24" s="407" customFormat="1" x14ac:dyDescent="0.2">
      <c r="A769" s="399"/>
      <c r="B769" s="211"/>
      <c r="C769" s="219"/>
      <c r="D769" s="220" t="s">
        <v>1106</v>
      </c>
      <c r="E769" s="498" t="s">
        <v>1107</v>
      </c>
      <c r="F769" s="223">
        <f t="shared" ref="F769" si="294">SUM(F770)</f>
        <v>0</v>
      </c>
      <c r="G769" s="223">
        <f t="shared" ref="G769" si="295">SUM(G770)</f>
        <v>0</v>
      </c>
      <c r="H769" s="223">
        <f t="shared" ref="H769:L769" si="296">SUM(H770)</f>
        <v>0</v>
      </c>
      <c r="I769" s="223">
        <f t="shared" si="296"/>
        <v>0</v>
      </c>
      <c r="J769" s="223">
        <f t="shared" si="296"/>
        <v>2</v>
      </c>
      <c r="K769" s="223">
        <f t="shared" si="296"/>
        <v>0</v>
      </c>
      <c r="L769" s="223">
        <f t="shared" si="296"/>
        <v>0</v>
      </c>
      <c r="M769" s="174"/>
      <c r="O769" s="308"/>
      <c r="P769" s="308"/>
      <c r="Q769" s="308"/>
      <c r="R769" s="308"/>
      <c r="S769" s="308"/>
      <c r="T769" s="308"/>
      <c r="U769" s="308"/>
      <c r="V769" s="308"/>
      <c r="W769" s="308"/>
      <c r="X769" s="308"/>
    </row>
    <row r="770" spans="1:24" s="308" customFormat="1" x14ac:dyDescent="0.2">
      <c r="A770" s="309"/>
      <c r="B770" s="214"/>
      <c r="C770" s="212">
        <v>717</v>
      </c>
      <c r="D770" s="213" t="s">
        <v>1105</v>
      </c>
      <c r="E770" s="342"/>
      <c r="F770" s="537">
        <v>0</v>
      </c>
      <c r="G770" s="537">
        <v>0</v>
      </c>
      <c r="H770" s="537">
        <v>0</v>
      </c>
      <c r="I770" s="537">
        <v>0</v>
      </c>
      <c r="J770" s="577">
        <v>2</v>
      </c>
      <c r="K770" s="537">
        <v>0</v>
      </c>
      <c r="L770" s="537">
        <v>0</v>
      </c>
      <c r="M770" s="443" t="s">
        <v>1338</v>
      </c>
    </row>
    <row r="771" spans="1:24" s="308" customFormat="1" x14ac:dyDescent="0.2">
      <c r="A771" s="309"/>
      <c r="B771" s="211"/>
      <c r="C771" s="219"/>
      <c r="D771" s="220" t="s">
        <v>268</v>
      </c>
      <c r="E771" s="249" t="s">
        <v>678</v>
      </c>
      <c r="F771" s="223">
        <f t="shared" ref="F771" si="297">SUM(F772:F775)</f>
        <v>24.8</v>
      </c>
      <c r="G771" s="223">
        <f>SUM(G772:G775)</f>
        <v>0</v>
      </c>
      <c r="H771" s="223">
        <f>SUM(H772:H775)</f>
        <v>0</v>
      </c>
      <c r="I771" s="223">
        <f>SUM(I772:I775)</f>
        <v>0</v>
      </c>
      <c r="J771" s="223">
        <f>SUM(J772:J775)</f>
        <v>0</v>
      </c>
      <c r="K771" s="223">
        <f t="shared" ref="K771:L771" si="298">SUM(K772:K775)</f>
        <v>0</v>
      </c>
      <c r="L771" s="223">
        <f t="shared" si="298"/>
        <v>0</v>
      </c>
      <c r="M771" s="432"/>
    </row>
    <row r="772" spans="1:24" s="407" customFormat="1" x14ac:dyDescent="0.2">
      <c r="A772" s="399"/>
      <c r="B772" s="211"/>
      <c r="C772" s="212">
        <v>716</v>
      </c>
      <c r="D772" s="213" t="s">
        <v>1096</v>
      </c>
      <c r="E772" s="341"/>
      <c r="F772" s="538">
        <v>24.8</v>
      </c>
      <c r="G772" s="538">
        <v>0</v>
      </c>
      <c r="H772" s="538">
        <v>0</v>
      </c>
      <c r="I772" s="538">
        <v>0</v>
      </c>
      <c r="J772" s="538">
        <v>0</v>
      </c>
      <c r="K772" s="538">
        <v>0</v>
      </c>
      <c r="L772" s="538">
        <v>0</v>
      </c>
      <c r="M772" s="443"/>
    </row>
    <row r="773" spans="1:24" s="308" customFormat="1" x14ac:dyDescent="0.2">
      <c r="A773" s="307"/>
      <c r="B773" s="211"/>
      <c r="C773" s="212">
        <v>7162</v>
      </c>
      <c r="D773" s="213" t="s">
        <v>465</v>
      </c>
      <c r="E773" s="341"/>
      <c r="F773" s="538">
        <v>0</v>
      </c>
      <c r="G773" s="538">
        <v>0</v>
      </c>
      <c r="H773" s="538">
        <v>0</v>
      </c>
      <c r="I773" s="538">
        <v>0</v>
      </c>
      <c r="J773" s="538">
        <v>0</v>
      </c>
      <c r="K773" s="538">
        <v>0</v>
      </c>
      <c r="L773" s="538">
        <v>0</v>
      </c>
      <c r="M773" s="443"/>
      <c r="O773" s="407"/>
      <c r="P773" s="407"/>
      <c r="Q773" s="407"/>
      <c r="R773" s="407"/>
      <c r="S773" s="407"/>
      <c r="T773" s="407"/>
      <c r="U773" s="407"/>
      <c r="V773" s="407"/>
      <c r="W773" s="407"/>
      <c r="X773" s="407"/>
    </row>
    <row r="774" spans="1:24" s="407" customFormat="1" x14ac:dyDescent="0.2">
      <c r="A774" s="406"/>
      <c r="B774" s="211"/>
      <c r="C774" s="212" t="s">
        <v>595</v>
      </c>
      <c r="D774" s="213" t="s">
        <v>900</v>
      </c>
      <c r="E774" s="341"/>
      <c r="F774" s="538">
        <v>0</v>
      </c>
      <c r="G774" s="538">
        <v>0</v>
      </c>
      <c r="H774" s="538">
        <v>0</v>
      </c>
      <c r="I774" s="538">
        <v>0</v>
      </c>
      <c r="J774" s="538">
        <v>0</v>
      </c>
      <c r="K774" s="538">
        <v>0</v>
      </c>
      <c r="L774" s="538">
        <v>0</v>
      </c>
      <c r="M774" s="432"/>
      <c r="O774" s="308"/>
      <c r="P774" s="308"/>
      <c r="Q774" s="308"/>
      <c r="R774" s="308"/>
      <c r="S774" s="308"/>
      <c r="T774" s="308"/>
      <c r="U774" s="308"/>
      <c r="V774" s="308"/>
      <c r="W774" s="308"/>
      <c r="X774" s="308"/>
    </row>
    <row r="775" spans="1:24" s="308" customFormat="1" x14ac:dyDescent="0.2">
      <c r="A775" s="307"/>
      <c r="B775" s="211"/>
      <c r="C775" s="212" t="s">
        <v>596</v>
      </c>
      <c r="D775" s="213" t="s">
        <v>1010</v>
      </c>
      <c r="E775" s="341"/>
      <c r="F775" s="538">
        <v>0</v>
      </c>
      <c r="G775" s="538">
        <v>0</v>
      </c>
      <c r="H775" s="538">
        <v>0</v>
      </c>
      <c r="I775" s="538">
        <v>0</v>
      </c>
      <c r="J775" s="538">
        <v>0</v>
      </c>
      <c r="K775" s="538">
        <v>0</v>
      </c>
      <c r="L775" s="538">
        <v>0</v>
      </c>
      <c r="M775" s="443"/>
    </row>
    <row r="776" spans="1:24" s="308" customFormat="1" x14ac:dyDescent="0.2">
      <c r="A776" s="307"/>
      <c r="B776" s="232"/>
      <c r="C776" s="219"/>
      <c r="D776" s="220" t="s">
        <v>229</v>
      </c>
      <c r="E776" s="211" t="s">
        <v>228</v>
      </c>
      <c r="F776" s="223">
        <f t="shared" ref="F776" si="299">SUM(F777:F794)</f>
        <v>14.5</v>
      </c>
      <c r="G776" s="223">
        <f>SUM(G777:G794)</f>
        <v>61</v>
      </c>
      <c r="H776" s="223">
        <f>SUM(H777:H794)</f>
        <v>13</v>
      </c>
      <c r="I776" s="223">
        <f>SUM(I777:I794)</f>
        <v>232.5</v>
      </c>
      <c r="J776" s="223">
        <f>SUM(J777:J794)</f>
        <v>36.799999999999997</v>
      </c>
      <c r="K776" s="223">
        <f t="shared" ref="K776:L776" si="300">SUM(K777:K794)</f>
        <v>0</v>
      </c>
      <c r="L776" s="223">
        <f t="shared" si="300"/>
        <v>0</v>
      </c>
      <c r="M776" s="350"/>
    </row>
    <row r="777" spans="1:24" s="308" customFormat="1" x14ac:dyDescent="0.2">
      <c r="A777" s="307"/>
      <c r="B777" s="232"/>
      <c r="C777" s="212">
        <v>711001</v>
      </c>
      <c r="D777" s="213" t="s">
        <v>979</v>
      </c>
      <c r="E777" s="430"/>
      <c r="F777" s="537">
        <v>0</v>
      </c>
      <c r="G777" s="537">
        <v>0</v>
      </c>
      <c r="H777" s="537">
        <v>0</v>
      </c>
      <c r="I777" s="537">
        <v>30</v>
      </c>
      <c r="J777" s="537">
        <v>30</v>
      </c>
      <c r="K777" s="537">
        <v>0</v>
      </c>
      <c r="L777" s="537">
        <v>0</v>
      </c>
      <c r="M777" s="443"/>
    </row>
    <row r="778" spans="1:24" s="407" customFormat="1" x14ac:dyDescent="0.2">
      <c r="A778" s="406"/>
      <c r="B778" s="211"/>
      <c r="C778" s="212">
        <v>716</v>
      </c>
      <c r="D778" s="213" t="s">
        <v>1121</v>
      </c>
      <c r="E778" s="251"/>
      <c r="F778" s="537">
        <v>0</v>
      </c>
      <c r="G778" s="537">
        <v>0</v>
      </c>
      <c r="H778" s="537">
        <v>0</v>
      </c>
      <c r="I778" s="537">
        <v>0</v>
      </c>
      <c r="J778" s="537">
        <v>0</v>
      </c>
      <c r="K778" s="537">
        <v>0</v>
      </c>
      <c r="L778" s="537">
        <v>0</v>
      </c>
      <c r="M778" s="308"/>
    </row>
    <row r="779" spans="1:24" s="407" customFormat="1" x14ac:dyDescent="0.2">
      <c r="A779" s="406"/>
      <c r="B779" s="211"/>
      <c r="C779" s="212">
        <v>711005</v>
      </c>
      <c r="D779" s="213" t="s">
        <v>919</v>
      </c>
      <c r="E779" s="341"/>
      <c r="F779" s="538">
        <v>2.2000000000000002</v>
      </c>
      <c r="G779" s="538">
        <v>0</v>
      </c>
      <c r="H779" s="538">
        <v>0</v>
      </c>
      <c r="I779" s="538">
        <v>4.8</v>
      </c>
      <c r="J779" s="538">
        <v>4.8</v>
      </c>
      <c r="K779" s="538">
        <v>0</v>
      </c>
      <c r="L779" s="538">
        <v>0</v>
      </c>
      <c r="M779" s="443"/>
    </row>
    <row r="780" spans="1:24" s="308" customFormat="1" x14ac:dyDescent="0.2">
      <c r="A780" s="309"/>
      <c r="B780" s="211"/>
      <c r="C780" s="212">
        <v>7130041</v>
      </c>
      <c r="D780" s="213" t="s">
        <v>569</v>
      </c>
      <c r="E780" s="250"/>
      <c r="F780" s="538">
        <v>4.5</v>
      </c>
      <c r="G780" s="538">
        <v>0</v>
      </c>
      <c r="H780" s="538">
        <v>0</v>
      </c>
      <c r="I780" s="538">
        <v>0</v>
      </c>
      <c r="J780" s="538">
        <v>0</v>
      </c>
      <c r="K780" s="538">
        <v>0</v>
      </c>
      <c r="L780" s="538">
        <v>0</v>
      </c>
      <c r="M780" s="443"/>
      <c r="O780" s="407"/>
      <c r="P780" s="407"/>
      <c r="Q780" s="407"/>
      <c r="R780" s="407"/>
      <c r="S780" s="407"/>
      <c r="T780" s="407"/>
      <c r="U780" s="407"/>
      <c r="V780" s="407"/>
      <c r="W780" s="407"/>
      <c r="X780" s="407"/>
    </row>
    <row r="781" spans="1:24" s="308" customFormat="1" x14ac:dyDescent="0.2">
      <c r="A781" s="309"/>
      <c r="B781" s="211"/>
      <c r="C781" s="212">
        <v>713005</v>
      </c>
      <c r="D781" s="213" t="s">
        <v>230</v>
      </c>
      <c r="E781" s="341"/>
      <c r="F781" s="538">
        <v>0</v>
      </c>
      <c r="G781" s="538">
        <v>0</v>
      </c>
      <c r="H781" s="538">
        <v>0</v>
      </c>
      <c r="I781" s="538">
        <v>0</v>
      </c>
      <c r="J781" s="538">
        <v>0</v>
      </c>
      <c r="K781" s="538">
        <v>0</v>
      </c>
      <c r="L781" s="538">
        <v>0</v>
      </c>
      <c r="M781" s="443"/>
    </row>
    <row r="782" spans="1:24" s="308" customFormat="1" x14ac:dyDescent="0.2">
      <c r="A782" s="309"/>
      <c r="B782" s="211"/>
      <c r="C782" s="212">
        <v>716</v>
      </c>
      <c r="D782" s="213" t="s">
        <v>1309</v>
      </c>
      <c r="E782" s="341"/>
      <c r="F782" s="538">
        <v>0</v>
      </c>
      <c r="G782" s="538">
        <v>0</v>
      </c>
      <c r="H782" s="538">
        <v>2</v>
      </c>
      <c r="I782" s="538">
        <v>2</v>
      </c>
      <c r="J782" s="538">
        <v>2</v>
      </c>
      <c r="K782" s="538">
        <v>0</v>
      </c>
      <c r="L782" s="538">
        <v>0</v>
      </c>
      <c r="M782" s="443"/>
    </row>
    <row r="783" spans="1:24" s="308" customFormat="1" x14ac:dyDescent="0.2">
      <c r="A783" s="309"/>
      <c r="B783" s="211"/>
      <c r="C783" s="212">
        <v>713005</v>
      </c>
      <c r="D783" s="213" t="s">
        <v>977</v>
      </c>
      <c r="E783" s="341"/>
      <c r="F783" s="538">
        <v>0</v>
      </c>
      <c r="G783" s="538">
        <v>0</v>
      </c>
      <c r="H783" s="538">
        <v>0</v>
      </c>
      <c r="I783" s="538">
        <v>0</v>
      </c>
      <c r="J783" s="538">
        <v>0</v>
      </c>
      <c r="K783" s="538">
        <v>0</v>
      </c>
      <c r="L783" s="538">
        <v>0</v>
      </c>
      <c r="M783" s="443"/>
    </row>
    <row r="784" spans="1:24" s="407" customFormat="1" x14ac:dyDescent="0.2">
      <c r="A784" s="399"/>
      <c r="B784" s="211"/>
      <c r="C784" s="212">
        <v>714</v>
      </c>
      <c r="D784" s="213" t="s">
        <v>928</v>
      </c>
      <c r="E784" s="341"/>
      <c r="F784" s="538">
        <v>0</v>
      </c>
      <c r="G784" s="538">
        <v>0</v>
      </c>
      <c r="H784" s="538">
        <v>11</v>
      </c>
      <c r="I784" s="538">
        <v>11</v>
      </c>
      <c r="J784" s="578">
        <v>0</v>
      </c>
      <c r="K784" s="538">
        <v>0</v>
      </c>
      <c r="L784" s="538">
        <v>0</v>
      </c>
      <c r="M784" s="443" t="s">
        <v>1338</v>
      </c>
      <c r="O784" s="308"/>
      <c r="P784" s="308"/>
      <c r="Q784" s="308"/>
      <c r="R784" s="308"/>
      <c r="S784" s="308"/>
      <c r="T784" s="308"/>
      <c r="U784" s="308"/>
      <c r="V784" s="308"/>
      <c r="W784" s="308"/>
      <c r="X784" s="308"/>
    </row>
    <row r="785" spans="1:24" s="407" customFormat="1" x14ac:dyDescent="0.2">
      <c r="A785" s="399"/>
      <c r="B785" s="211"/>
      <c r="C785" s="212">
        <v>714004</v>
      </c>
      <c r="D785" s="213" t="s">
        <v>1014</v>
      </c>
      <c r="E785" s="341"/>
      <c r="F785" s="538">
        <v>0</v>
      </c>
      <c r="G785" s="538">
        <v>21</v>
      </c>
      <c r="H785" s="538">
        <v>0</v>
      </c>
      <c r="I785" s="538">
        <v>0</v>
      </c>
      <c r="J785" s="538">
        <v>0</v>
      </c>
      <c r="K785" s="538">
        <v>0</v>
      </c>
      <c r="L785" s="538">
        <v>0</v>
      </c>
      <c r="M785" s="432"/>
      <c r="O785" s="308"/>
      <c r="P785" s="308"/>
      <c r="Q785" s="308"/>
      <c r="R785" s="308"/>
      <c r="S785" s="308"/>
      <c r="T785" s="308"/>
      <c r="U785" s="308"/>
      <c r="V785" s="308"/>
      <c r="W785" s="308"/>
      <c r="X785" s="308"/>
    </row>
    <row r="786" spans="1:24" s="407" customFormat="1" x14ac:dyDescent="0.2">
      <c r="A786" s="399"/>
      <c r="B786" s="211"/>
      <c r="C786" s="212">
        <v>717002</v>
      </c>
      <c r="D786" s="213" t="s">
        <v>1351</v>
      </c>
      <c r="E786" s="341"/>
      <c r="F786" s="538">
        <v>0</v>
      </c>
      <c r="G786" s="538">
        <v>0</v>
      </c>
      <c r="H786" s="538">
        <v>0</v>
      </c>
      <c r="I786" s="538">
        <v>184.7</v>
      </c>
      <c r="J786" s="578">
        <v>0</v>
      </c>
      <c r="K786" s="538">
        <v>0</v>
      </c>
      <c r="L786" s="538">
        <v>0</v>
      </c>
      <c r="M786" s="443" t="s">
        <v>1338</v>
      </c>
      <c r="O786" s="308"/>
      <c r="P786" s="308"/>
      <c r="Q786" s="308"/>
      <c r="R786" s="308"/>
      <c r="S786" s="308"/>
      <c r="T786" s="308"/>
      <c r="U786" s="308"/>
      <c r="V786" s="308"/>
      <c r="W786" s="308"/>
      <c r="X786" s="308"/>
    </row>
    <row r="787" spans="1:24" s="308" customFormat="1" x14ac:dyDescent="0.2">
      <c r="A787" s="309"/>
      <c r="B787" s="211"/>
      <c r="C787" s="212">
        <v>717</v>
      </c>
      <c r="D787" s="213" t="s">
        <v>876</v>
      </c>
      <c r="E787" s="341"/>
      <c r="F787" s="538">
        <v>0</v>
      </c>
      <c r="G787" s="538">
        <v>0</v>
      </c>
      <c r="H787" s="538">
        <v>0</v>
      </c>
      <c r="I787" s="538">
        <v>0</v>
      </c>
      <c r="J787" s="538">
        <v>0</v>
      </c>
      <c r="K787" s="538">
        <v>0</v>
      </c>
      <c r="L787" s="538">
        <v>0</v>
      </c>
      <c r="M787" s="443"/>
      <c r="O787" s="407"/>
      <c r="P787" s="407"/>
      <c r="Q787" s="407"/>
      <c r="R787" s="407"/>
      <c r="S787" s="407"/>
      <c r="T787" s="407"/>
      <c r="U787" s="407"/>
      <c r="V787" s="407"/>
      <c r="W787" s="407"/>
      <c r="X787" s="407"/>
    </row>
    <row r="788" spans="1:24" s="308" customFormat="1" x14ac:dyDescent="0.2">
      <c r="A788" s="309"/>
      <c r="B788" s="425"/>
      <c r="C788" s="426">
        <v>7170025</v>
      </c>
      <c r="D788" s="213" t="s">
        <v>909</v>
      </c>
      <c r="E788" s="250"/>
      <c r="F788" s="538">
        <v>7.8</v>
      </c>
      <c r="G788" s="538">
        <v>0</v>
      </c>
      <c r="H788" s="538">
        <v>0</v>
      </c>
      <c r="I788" s="538">
        <v>0</v>
      </c>
      <c r="J788" s="538">
        <v>0</v>
      </c>
      <c r="K788" s="538">
        <v>0</v>
      </c>
      <c r="L788" s="538">
        <v>0</v>
      </c>
      <c r="M788" s="443"/>
      <c r="O788" s="407"/>
      <c r="P788" s="407"/>
      <c r="Q788" s="407"/>
      <c r="R788" s="407"/>
      <c r="S788" s="407"/>
      <c r="T788" s="407"/>
      <c r="U788" s="407"/>
      <c r="V788" s="407"/>
      <c r="W788" s="407"/>
      <c r="X788" s="407"/>
    </row>
    <row r="789" spans="1:24" s="308" customFormat="1" x14ac:dyDescent="0.2">
      <c r="A789" s="309"/>
      <c r="B789" s="425"/>
      <c r="C789" s="426">
        <v>717002</v>
      </c>
      <c r="D789" s="213" t="s">
        <v>1276</v>
      </c>
      <c r="E789" s="250"/>
      <c r="F789" s="538">
        <v>0</v>
      </c>
      <c r="G789" s="538">
        <v>20</v>
      </c>
      <c r="H789" s="538">
        <v>0</v>
      </c>
      <c r="I789" s="538">
        <v>0</v>
      </c>
      <c r="J789" s="538">
        <v>0</v>
      </c>
      <c r="K789" s="538">
        <v>0</v>
      </c>
      <c r="L789" s="538">
        <v>0</v>
      </c>
      <c r="M789" s="443"/>
    </row>
    <row r="790" spans="1:24" s="308" customFormat="1" x14ac:dyDescent="0.2">
      <c r="A790" s="309"/>
      <c r="B790" s="425"/>
      <c r="C790" s="426">
        <v>717002</v>
      </c>
      <c r="D790" s="213" t="s">
        <v>911</v>
      </c>
      <c r="E790" s="250"/>
      <c r="F790" s="538">
        <v>0</v>
      </c>
      <c r="G790" s="538">
        <v>0</v>
      </c>
      <c r="H790" s="538">
        <v>0</v>
      </c>
      <c r="I790" s="538">
        <v>0</v>
      </c>
      <c r="J790" s="538">
        <v>0</v>
      </c>
      <c r="K790" s="538">
        <v>0</v>
      </c>
      <c r="L790" s="538">
        <v>0</v>
      </c>
      <c r="M790" s="432"/>
      <c r="O790" s="407"/>
      <c r="P790" s="407"/>
      <c r="Q790" s="407"/>
      <c r="R790" s="407"/>
      <c r="S790" s="407"/>
      <c r="T790" s="407"/>
      <c r="U790" s="407"/>
      <c r="V790" s="407"/>
      <c r="W790" s="407"/>
      <c r="X790" s="407"/>
    </row>
    <row r="791" spans="1:24" s="308" customFormat="1" x14ac:dyDescent="0.2">
      <c r="A791" s="309"/>
      <c r="B791" s="425"/>
      <c r="C791" s="426">
        <v>711001</v>
      </c>
      <c r="D791" s="213" t="s">
        <v>908</v>
      </c>
      <c r="E791" s="250"/>
      <c r="F791" s="538">
        <v>0</v>
      </c>
      <c r="G791" s="538">
        <v>0</v>
      </c>
      <c r="H791" s="538">
        <v>0</v>
      </c>
      <c r="I791" s="538">
        <v>0</v>
      </c>
      <c r="J791" s="538">
        <v>0</v>
      </c>
      <c r="K791" s="538">
        <v>0</v>
      </c>
      <c r="L791" s="538">
        <v>0</v>
      </c>
      <c r="M791" s="432"/>
      <c r="O791" s="398"/>
      <c r="P791" s="398"/>
      <c r="Q791" s="398"/>
      <c r="R791" s="398"/>
      <c r="S791" s="398"/>
      <c r="T791" s="398"/>
      <c r="U791" s="398"/>
      <c r="V791" s="398"/>
      <c r="W791" s="398"/>
      <c r="X791" s="398"/>
    </row>
    <row r="792" spans="1:24" s="308" customFormat="1" x14ac:dyDescent="0.2">
      <c r="A792" s="309"/>
      <c r="B792" s="211"/>
      <c r="C792" s="212">
        <v>719001</v>
      </c>
      <c r="D792" s="213" t="s">
        <v>994</v>
      </c>
      <c r="E792" s="341"/>
      <c r="F792" s="538">
        <v>0</v>
      </c>
      <c r="G792" s="538">
        <v>10</v>
      </c>
      <c r="H792" s="538">
        <v>0</v>
      </c>
      <c r="I792" s="538">
        <v>0</v>
      </c>
      <c r="J792" s="538">
        <v>0</v>
      </c>
      <c r="K792" s="538">
        <v>0</v>
      </c>
      <c r="L792" s="538">
        <v>0</v>
      </c>
      <c r="M792" s="432"/>
      <c r="O792" s="398"/>
      <c r="P792" s="398"/>
      <c r="Q792" s="398"/>
      <c r="R792" s="398"/>
      <c r="S792" s="398"/>
      <c r="T792" s="398"/>
      <c r="U792" s="398"/>
      <c r="V792" s="398"/>
      <c r="W792" s="398"/>
      <c r="X792" s="398"/>
    </row>
    <row r="793" spans="1:24" s="407" customFormat="1" x14ac:dyDescent="0.2">
      <c r="A793" s="399"/>
      <c r="B793" s="211"/>
      <c r="C793" s="212">
        <v>719004</v>
      </c>
      <c r="D793" s="213" t="s">
        <v>1166</v>
      </c>
      <c r="E793" s="342"/>
      <c r="F793" s="537">
        <v>0</v>
      </c>
      <c r="G793" s="537">
        <v>0</v>
      </c>
      <c r="H793" s="537">
        <v>0</v>
      </c>
      <c r="I793" s="537">
        <v>0</v>
      </c>
      <c r="J793" s="537">
        <v>0</v>
      </c>
      <c r="K793" s="537">
        <v>0</v>
      </c>
      <c r="L793" s="537">
        <v>0</v>
      </c>
      <c r="M793" s="432"/>
      <c r="O793" s="308"/>
      <c r="P793" s="308"/>
      <c r="Q793" s="308"/>
      <c r="R793" s="308"/>
      <c r="S793" s="308"/>
      <c r="T793" s="308"/>
      <c r="U793" s="308"/>
      <c r="V793" s="308"/>
      <c r="W793" s="308"/>
      <c r="X793" s="308"/>
    </row>
    <row r="794" spans="1:24" s="407" customFormat="1" x14ac:dyDescent="0.2">
      <c r="A794" s="399"/>
      <c r="B794" s="211"/>
      <c r="C794" s="212">
        <v>717</v>
      </c>
      <c r="D794" s="213" t="s">
        <v>1112</v>
      </c>
      <c r="E794" s="342"/>
      <c r="F794" s="537">
        <v>0</v>
      </c>
      <c r="G794" s="537">
        <v>10</v>
      </c>
      <c r="H794" s="537">
        <v>0</v>
      </c>
      <c r="I794" s="537">
        <v>0</v>
      </c>
      <c r="J794" s="537">
        <v>0</v>
      </c>
      <c r="K794" s="537">
        <v>0</v>
      </c>
      <c r="L794" s="537">
        <v>0</v>
      </c>
      <c r="M794" s="443"/>
      <c r="O794" s="396"/>
      <c r="P794" s="396"/>
      <c r="Q794" s="396"/>
      <c r="R794" s="396"/>
      <c r="S794" s="396"/>
      <c r="T794" s="396"/>
      <c r="U794" s="396"/>
      <c r="V794" s="396"/>
      <c r="W794" s="396"/>
      <c r="X794" s="396"/>
    </row>
    <row r="795" spans="1:24" s="308" customFormat="1" x14ac:dyDescent="0.2">
      <c r="A795" s="309"/>
      <c r="B795" s="232"/>
      <c r="C795" s="219"/>
      <c r="D795" s="220" t="s">
        <v>235</v>
      </c>
      <c r="E795" s="211" t="s">
        <v>173</v>
      </c>
      <c r="F795" s="203">
        <f t="shared" ref="F795" si="301">SUM(F796)</f>
        <v>0</v>
      </c>
      <c r="G795" s="203">
        <f t="shared" ref="G795" si="302">SUM(G796)</f>
        <v>6</v>
      </c>
      <c r="H795" s="203">
        <f t="shared" ref="H795:L795" si="303">SUM(H796)</f>
        <v>0</v>
      </c>
      <c r="I795" s="203">
        <f t="shared" si="303"/>
        <v>0</v>
      </c>
      <c r="J795" s="203">
        <f t="shared" si="303"/>
        <v>0</v>
      </c>
      <c r="K795" s="203">
        <f t="shared" si="303"/>
        <v>0</v>
      </c>
      <c r="L795" s="203">
        <f t="shared" si="303"/>
        <v>0</v>
      </c>
      <c r="M795" s="443"/>
    </row>
    <row r="796" spans="1:24" s="407" customFormat="1" x14ac:dyDescent="0.2">
      <c r="A796" s="399"/>
      <c r="B796" s="211"/>
      <c r="C796" s="212">
        <v>717002</v>
      </c>
      <c r="D796" s="213" t="s">
        <v>695</v>
      </c>
      <c r="E796" s="342"/>
      <c r="F796" s="538">
        <v>0</v>
      </c>
      <c r="G796" s="538">
        <v>6</v>
      </c>
      <c r="H796" s="538">
        <v>0</v>
      </c>
      <c r="I796" s="538">
        <v>0</v>
      </c>
      <c r="J796" s="538">
        <v>0</v>
      </c>
      <c r="K796" s="538">
        <v>0</v>
      </c>
      <c r="L796" s="538">
        <v>0</v>
      </c>
      <c r="M796" s="432"/>
    </row>
    <row r="797" spans="1:24" s="310" customFormat="1" x14ac:dyDescent="0.2">
      <c r="A797" s="406"/>
      <c r="B797" s="208"/>
      <c r="C797" s="219"/>
      <c r="D797" s="220" t="s">
        <v>1326</v>
      </c>
      <c r="E797" s="249" t="s">
        <v>681</v>
      </c>
      <c r="F797" s="203">
        <f t="shared" ref="F797:L797" si="304">SUM(F798)</f>
        <v>0</v>
      </c>
      <c r="G797" s="203">
        <f t="shared" si="304"/>
        <v>0</v>
      </c>
      <c r="H797" s="203">
        <f t="shared" si="304"/>
        <v>50</v>
      </c>
      <c r="I797" s="203">
        <f t="shared" si="304"/>
        <v>50</v>
      </c>
      <c r="J797" s="203">
        <f t="shared" si="304"/>
        <v>0</v>
      </c>
      <c r="K797" s="203">
        <f t="shared" si="304"/>
        <v>0</v>
      </c>
      <c r="L797" s="203">
        <f t="shared" si="304"/>
        <v>0</v>
      </c>
      <c r="M797" s="174"/>
    </row>
    <row r="798" spans="1:24" s="407" customFormat="1" x14ac:dyDescent="0.2">
      <c r="A798" s="399"/>
      <c r="B798" s="208"/>
      <c r="C798" s="212">
        <v>717</v>
      </c>
      <c r="D798" s="213" t="s">
        <v>1327</v>
      </c>
      <c r="E798" s="342"/>
      <c r="F798" s="538">
        <v>0</v>
      </c>
      <c r="G798" s="538">
        <v>0</v>
      </c>
      <c r="H798" s="538">
        <v>50</v>
      </c>
      <c r="I798" s="538">
        <v>50</v>
      </c>
      <c r="J798" s="578">
        <v>0</v>
      </c>
      <c r="K798" s="538">
        <v>0</v>
      </c>
      <c r="L798" s="538">
        <v>0</v>
      </c>
      <c r="M798" s="443" t="s">
        <v>1338</v>
      </c>
    </row>
    <row r="799" spans="1:24" s="398" customFormat="1" x14ac:dyDescent="0.2">
      <c r="A799" s="399"/>
      <c r="B799" s="232"/>
      <c r="C799" s="219"/>
      <c r="D799" s="220" t="s">
        <v>237</v>
      </c>
      <c r="E799" s="211" t="s">
        <v>236</v>
      </c>
      <c r="F799" s="203">
        <f t="shared" ref="F799" si="305">SUM(F800:F810)</f>
        <v>4.3</v>
      </c>
      <c r="G799" s="203">
        <f t="shared" ref="G799" si="306">SUM(G800:G810)</f>
        <v>70</v>
      </c>
      <c r="H799" s="203">
        <f t="shared" ref="H799:I799" si="307">SUM(H800:H810)</f>
        <v>10</v>
      </c>
      <c r="I799" s="203">
        <f t="shared" si="307"/>
        <v>10</v>
      </c>
      <c r="J799" s="203">
        <f t="shared" ref="J799" si="308">SUM(J800:J810)</f>
        <v>0</v>
      </c>
      <c r="K799" s="203">
        <f t="shared" ref="K799:L799" si="309">SUM(K800:K810)</f>
        <v>0</v>
      </c>
      <c r="L799" s="203">
        <f t="shared" si="309"/>
        <v>0</v>
      </c>
      <c r="M799" s="443"/>
      <c r="O799" s="308"/>
      <c r="P799" s="308"/>
      <c r="Q799" s="308"/>
      <c r="R799" s="308"/>
      <c r="S799" s="308"/>
      <c r="T799" s="308"/>
      <c r="U799" s="308"/>
      <c r="V799" s="308"/>
      <c r="W799" s="308"/>
      <c r="X799" s="308"/>
    </row>
    <row r="800" spans="1:24" s="398" customFormat="1" x14ac:dyDescent="0.2">
      <c r="A800" s="399"/>
      <c r="B800" s="211"/>
      <c r="C800" s="212">
        <v>713001</v>
      </c>
      <c r="D800" s="213" t="s">
        <v>738</v>
      </c>
      <c r="E800" s="341"/>
      <c r="F800" s="538">
        <v>0</v>
      </c>
      <c r="G800" s="538">
        <v>0</v>
      </c>
      <c r="H800" s="538">
        <v>0</v>
      </c>
      <c r="I800" s="538">
        <v>0</v>
      </c>
      <c r="J800" s="538">
        <v>0</v>
      </c>
      <c r="K800" s="538">
        <v>0</v>
      </c>
      <c r="L800" s="538">
        <v>0</v>
      </c>
      <c r="M800" s="443"/>
      <c r="O800" s="308"/>
      <c r="P800" s="308"/>
      <c r="Q800" s="308"/>
      <c r="R800" s="308"/>
      <c r="S800" s="308"/>
      <c r="T800" s="308"/>
      <c r="U800" s="308"/>
      <c r="V800" s="308"/>
      <c r="W800" s="308"/>
      <c r="X800" s="308"/>
    </row>
    <row r="801" spans="1:24" s="308" customFormat="1" x14ac:dyDescent="0.2">
      <c r="A801" s="307"/>
      <c r="B801" s="211"/>
      <c r="C801" s="212">
        <v>717001</v>
      </c>
      <c r="D801" s="213" t="s">
        <v>914</v>
      </c>
      <c r="E801" s="341"/>
      <c r="F801" s="538">
        <v>0</v>
      </c>
      <c r="G801" s="538">
        <v>0</v>
      </c>
      <c r="H801" s="538">
        <v>0</v>
      </c>
      <c r="I801" s="538">
        <v>0</v>
      </c>
      <c r="J801" s="538">
        <v>0</v>
      </c>
      <c r="K801" s="538">
        <v>0</v>
      </c>
      <c r="L801" s="538">
        <v>0</v>
      </c>
      <c r="M801" s="443"/>
    </row>
    <row r="802" spans="1:24" s="396" customFormat="1" x14ac:dyDescent="0.2">
      <c r="A802" s="397"/>
      <c r="B802" s="214"/>
      <c r="C802" s="212">
        <v>716</v>
      </c>
      <c r="D802" s="213" t="s">
        <v>1097</v>
      </c>
      <c r="E802" s="250"/>
      <c r="F802" s="538">
        <v>0</v>
      </c>
      <c r="G802" s="538">
        <v>5</v>
      </c>
      <c r="H802" s="538">
        <v>0</v>
      </c>
      <c r="I802" s="538">
        <v>0</v>
      </c>
      <c r="J802" s="538">
        <v>0</v>
      </c>
      <c r="K802" s="538">
        <v>0</v>
      </c>
      <c r="L802" s="538">
        <v>0</v>
      </c>
      <c r="M802" s="350"/>
      <c r="O802" s="308"/>
      <c r="P802" s="308"/>
      <c r="Q802" s="308"/>
      <c r="R802" s="308"/>
      <c r="S802" s="308"/>
      <c r="T802" s="308"/>
      <c r="U802" s="308"/>
      <c r="V802" s="308"/>
      <c r="W802" s="308"/>
      <c r="X802" s="308"/>
    </row>
    <row r="803" spans="1:24" s="308" customFormat="1" x14ac:dyDescent="0.2">
      <c r="A803" s="309"/>
      <c r="B803" s="211"/>
      <c r="C803" s="212" t="s">
        <v>650</v>
      </c>
      <c r="D803" s="213" t="s">
        <v>1118</v>
      </c>
      <c r="E803" s="250"/>
      <c r="F803" s="538">
        <v>0</v>
      </c>
      <c r="G803" s="538">
        <v>50</v>
      </c>
      <c r="H803" s="538">
        <v>0</v>
      </c>
      <c r="I803" s="538">
        <v>0</v>
      </c>
      <c r="J803" s="538">
        <v>0</v>
      </c>
      <c r="K803" s="538">
        <v>0</v>
      </c>
      <c r="L803" s="538">
        <v>0</v>
      </c>
      <c r="M803" s="443"/>
    </row>
    <row r="804" spans="1:24" s="407" customFormat="1" x14ac:dyDescent="0.2">
      <c r="A804" s="399"/>
      <c r="B804" s="214"/>
      <c r="C804" s="212">
        <v>716</v>
      </c>
      <c r="D804" s="213" t="s">
        <v>1052</v>
      </c>
      <c r="E804" s="250"/>
      <c r="F804" s="538">
        <v>0</v>
      </c>
      <c r="G804" s="538">
        <v>0</v>
      </c>
      <c r="H804" s="538">
        <v>0</v>
      </c>
      <c r="I804" s="538">
        <v>0</v>
      </c>
      <c r="J804" s="538">
        <v>0</v>
      </c>
      <c r="K804" s="538">
        <v>0</v>
      </c>
      <c r="L804" s="538">
        <v>0</v>
      </c>
      <c r="M804" s="443"/>
    </row>
    <row r="805" spans="1:24" s="308" customFormat="1" x14ac:dyDescent="0.2">
      <c r="A805" s="309"/>
      <c r="B805" s="214"/>
      <c r="C805" s="212">
        <v>717</v>
      </c>
      <c r="D805" s="213" t="s">
        <v>1231</v>
      </c>
      <c r="E805" s="250"/>
      <c r="F805" s="538">
        <v>0</v>
      </c>
      <c r="G805" s="538">
        <v>0</v>
      </c>
      <c r="H805" s="538">
        <v>0</v>
      </c>
      <c r="I805" s="538">
        <v>0</v>
      </c>
      <c r="J805" s="538">
        <v>0</v>
      </c>
      <c r="K805" s="538">
        <v>0</v>
      </c>
      <c r="L805" s="538">
        <v>0</v>
      </c>
      <c r="M805" s="407"/>
      <c r="O805" s="407"/>
      <c r="P805" s="407"/>
      <c r="Q805" s="407"/>
      <c r="R805" s="407"/>
      <c r="S805" s="407"/>
      <c r="T805" s="407"/>
      <c r="U805" s="407"/>
      <c r="V805" s="407"/>
      <c r="W805" s="407"/>
      <c r="X805" s="407"/>
    </row>
    <row r="806" spans="1:24" s="308" customFormat="1" x14ac:dyDescent="0.2">
      <c r="A806" s="309"/>
      <c r="B806" s="214"/>
      <c r="C806" s="212"/>
      <c r="D806" s="213" t="s">
        <v>913</v>
      </c>
      <c r="E806" s="250"/>
      <c r="F806" s="538">
        <v>0</v>
      </c>
      <c r="G806" s="538">
        <v>0</v>
      </c>
      <c r="H806" s="538">
        <v>0</v>
      </c>
      <c r="I806" s="538">
        <v>0</v>
      </c>
      <c r="J806" s="538">
        <v>0</v>
      </c>
      <c r="K806" s="538">
        <v>0</v>
      </c>
      <c r="L806" s="538">
        <v>0</v>
      </c>
      <c r="M806" s="443"/>
      <c r="O806" s="407"/>
      <c r="P806" s="407"/>
      <c r="Q806" s="407"/>
      <c r="R806" s="407"/>
      <c r="S806" s="407"/>
      <c r="T806" s="407"/>
      <c r="U806" s="407"/>
      <c r="V806" s="407"/>
      <c r="W806" s="407"/>
      <c r="X806" s="407"/>
    </row>
    <row r="807" spans="1:24" s="308" customFormat="1" x14ac:dyDescent="0.2">
      <c r="A807" s="309"/>
      <c r="B807" s="214"/>
      <c r="C807" s="212"/>
      <c r="D807" s="213" t="s">
        <v>973</v>
      </c>
      <c r="E807" s="250"/>
      <c r="F807" s="538">
        <v>0</v>
      </c>
      <c r="G807" s="538">
        <v>0</v>
      </c>
      <c r="H807" s="538">
        <v>0</v>
      </c>
      <c r="I807" s="538">
        <v>0</v>
      </c>
      <c r="J807" s="538">
        <v>0</v>
      </c>
      <c r="K807" s="538">
        <v>0</v>
      </c>
      <c r="L807" s="538">
        <v>0</v>
      </c>
      <c r="M807" s="432"/>
    </row>
    <row r="808" spans="1:24" s="308" customFormat="1" x14ac:dyDescent="0.2">
      <c r="A808" s="309"/>
      <c r="B808" s="214"/>
      <c r="C808" s="212">
        <v>713001</v>
      </c>
      <c r="D808" s="213" t="s">
        <v>1172</v>
      </c>
      <c r="E808" s="250"/>
      <c r="F808" s="538">
        <v>4.3</v>
      </c>
      <c r="G808" s="538">
        <v>5</v>
      </c>
      <c r="H808" s="538">
        <v>0</v>
      </c>
      <c r="I808" s="538">
        <v>0</v>
      </c>
      <c r="J808" s="538">
        <v>0</v>
      </c>
      <c r="K808" s="538">
        <v>0</v>
      </c>
      <c r="L808" s="538">
        <v>0</v>
      </c>
      <c r="M808" s="350"/>
      <c r="O808" s="407"/>
      <c r="P808" s="407"/>
      <c r="Q808" s="407"/>
      <c r="R808" s="407"/>
      <c r="S808" s="407"/>
      <c r="T808" s="407"/>
      <c r="U808" s="407"/>
      <c r="V808" s="407"/>
      <c r="W808" s="407"/>
      <c r="X808" s="407"/>
    </row>
    <row r="809" spans="1:24" s="308" customFormat="1" x14ac:dyDescent="0.2">
      <c r="A809" s="307"/>
      <c r="B809" s="211"/>
      <c r="C809" s="212"/>
      <c r="D809" s="213" t="s">
        <v>693</v>
      </c>
      <c r="E809" s="341"/>
      <c r="F809" s="538">
        <v>0</v>
      </c>
      <c r="G809" s="538">
        <v>0</v>
      </c>
      <c r="H809" s="538">
        <v>0</v>
      </c>
      <c r="I809" s="538">
        <v>0</v>
      </c>
      <c r="J809" s="538">
        <v>0</v>
      </c>
      <c r="K809" s="538">
        <v>0</v>
      </c>
      <c r="L809" s="538">
        <v>0</v>
      </c>
      <c r="M809" s="443"/>
      <c r="O809" s="407"/>
      <c r="P809" s="407"/>
      <c r="Q809" s="407"/>
      <c r="R809" s="407"/>
      <c r="S809" s="407"/>
      <c r="T809" s="407"/>
      <c r="U809" s="407"/>
      <c r="V809" s="407"/>
      <c r="W809" s="407"/>
      <c r="X809" s="407"/>
    </row>
    <row r="810" spans="1:24" s="407" customFormat="1" x14ac:dyDescent="0.2">
      <c r="A810" s="399"/>
      <c r="B810" s="214"/>
      <c r="C810" s="212"/>
      <c r="D810" s="213" t="s">
        <v>651</v>
      </c>
      <c r="E810" s="341"/>
      <c r="F810" s="538">
        <v>0</v>
      </c>
      <c r="G810" s="538">
        <v>10</v>
      </c>
      <c r="H810" s="538">
        <v>10</v>
      </c>
      <c r="I810" s="538">
        <v>10</v>
      </c>
      <c r="J810" s="578">
        <v>0</v>
      </c>
      <c r="K810" s="538">
        <v>0</v>
      </c>
      <c r="L810" s="538">
        <v>0</v>
      </c>
      <c r="M810" s="443" t="s">
        <v>1338</v>
      </c>
    </row>
    <row r="811" spans="1:24" s="407" customFormat="1" x14ac:dyDescent="0.2">
      <c r="A811" s="399"/>
      <c r="B811" s="232"/>
      <c r="C811" s="219"/>
      <c r="D811" s="220" t="s">
        <v>233</v>
      </c>
      <c r="E811" s="249" t="s">
        <v>687</v>
      </c>
      <c r="F811" s="223">
        <f t="shared" ref="F811" si="310">SUM(F812:F818)</f>
        <v>0</v>
      </c>
      <c r="G811" s="223">
        <f t="shared" ref="G811" si="311">SUM(G812:G818)</f>
        <v>34</v>
      </c>
      <c r="H811" s="223">
        <f t="shared" ref="H811:I811" si="312">SUM(H812:H818)</f>
        <v>0</v>
      </c>
      <c r="I811" s="223">
        <f t="shared" si="312"/>
        <v>168.9</v>
      </c>
      <c r="J811" s="223">
        <f t="shared" ref="J811" si="313">SUM(J812:J818)</f>
        <v>156.5</v>
      </c>
      <c r="K811" s="223">
        <f t="shared" ref="K811:L811" si="314">SUM(K812:K818)</f>
        <v>0</v>
      </c>
      <c r="L811" s="223">
        <f t="shared" si="314"/>
        <v>0</v>
      </c>
      <c r="M811" s="432"/>
    </row>
    <row r="812" spans="1:24" s="407" customFormat="1" x14ac:dyDescent="0.2">
      <c r="A812" s="399"/>
      <c r="B812" s="232"/>
      <c r="C812" s="212">
        <v>713004</v>
      </c>
      <c r="D812" s="213" t="s">
        <v>1186</v>
      </c>
      <c r="E812" s="249"/>
      <c r="F812" s="537">
        <v>0</v>
      </c>
      <c r="G812" s="537">
        <v>0</v>
      </c>
      <c r="H812" s="537">
        <v>0</v>
      </c>
      <c r="I812" s="537">
        <v>0</v>
      </c>
      <c r="J812" s="537">
        <v>0</v>
      </c>
      <c r="K812" s="537">
        <v>0</v>
      </c>
      <c r="L812" s="537">
        <v>0</v>
      </c>
      <c r="M812" s="443"/>
      <c r="O812" s="308"/>
      <c r="P812" s="308"/>
      <c r="Q812" s="308"/>
      <c r="R812" s="308"/>
      <c r="S812" s="308"/>
      <c r="T812" s="308"/>
      <c r="U812" s="308"/>
      <c r="V812" s="308"/>
      <c r="W812" s="308"/>
      <c r="X812" s="308"/>
    </row>
    <row r="813" spans="1:24" s="308" customFormat="1" x14ac:dyDescent="0.2">
      <c r="A813" s="309"/>
      <c r="B813" s="211"/>
      <c r="C813" s="212">
        <v>716</v>
      </c>
      <c r="D813" s="213" t="s">
        <v>635</v>
      </c>
      <c r="E813" s="341"/>
      <c r="F813" s="538">
        <v>0</v>
      </c>
      <c r="G813" s="538">
        <v>0</v>
      </c>
      <c r="H813" s="538">
        <v>0</v>
      </c>
      <c r="I813" s="538">
        <v>164.4</v>
      </c>
      <c r="J813" s="578">
        <v>152</v>
      </c>
      <c r="K813" s="538">
        <v>0</v>
      </c>
      <c r="L813" s="538">
        <v>0</v>
      </c>
      <c r="M813" s="443" t="s">
        <v>1338</v>
      </c>
    </row>
    <row r="814" spans="1:24" s="407" customFormat="1" x14ac:dyDescent="0.2">
      <c r="A814" s="399"/>
      <c r="B814" s="211"/>
      <c r="C814" s="212">
        <v>7170022</v>
      </c>
      <c r="D814" s="213" t="s">
        <v>1367</v>
      </c>
      <c r="E814" s="341"/>
      <c r="F814" s="538">
        <v>0</v>
      </c>
      <c r="G814" s="538">
        <v>0</v>
      </c>
      <c r="H814" s="538">
        <v>0</v>
      </c>
      <c r="I814" s="538">
        <v>4.5</v>
      </c>
      <c r="J814" s="538">
        <v>4.5</v>
      </c>
      <c r="K814" s="538">
        <v>0</v>
      </c>
      <c r="L814" s="538">
        <v>0</v>
      </c>
      <c r="M814" s="432"/>
      <c r="O814" s="308"/>
      <c r="P814" s="308"/>
      <c r="Q814" s="308"/>
      <c r="R814" s="308"/>
      <c r="S814" s="308"/>
      <c r="T814" s="308"/>
      <c r="U814" s="308"/>
      <c r="V814" s="308"/>
      <c r="W814" s="308"/>
      <c r="X814" s="308"/>
    </row>
    <row r="815" spans="1:24" s="407" customFormat="1" x14ac:dyDescent="0.2">
      <c r="A815" s="399"/>
      <c r="B815" s="208"/>
      <c r="C815" s="440">
        <v>717</v>
      </c>
      <c r="D815" s="213" t="s">
        <v>1207</v>
      </c>
      <c r="E815" s="341"/>
      <c r="F815" s="537">
        <v>0</v>
      </c>
      <c r="G815" s="537">
        <v>34</v>
      </c>
      <c r="H815" s="537">
        <v>0</v>
      </c>
      <c r="I815" s="537">
        <v>0</v>
      </c>
      <c r="J815" s="537">
        <v>0</v>
      </c>
      <c r="K815" s="537">
        <v>0</v>
      </c>
      <c r="L815" s="537">
        <v>0</v>
      </c>
      <c r="M815" s="443"/>
      <c r="O815" s="308"/>
      <c r="P815" s="308"/>
      <c r="Q815" s="308"/>
      <c r="R815" s="308"/>
      <c r="S815" s="308"/>
      <c r="T815" s="308"/>
      <c r="U815" s="308"/>
      <c r="V815" s="308"/>
      <c r="W815" s="308"/>
      <c r="X815" s="308"/>
    </row>
    <row r="816" spans="1:24" s="407" customFormat="1" x14ac:dyDescent="0.2">
      <c r="A816" s="399"/>
      <c r="B816" s="208"/>
      <c r="C816" s="440">
        <v>716</v>
      </c>
      <c r="D816" s="213" t="s">
        <v>1099</v>
      </c>
      <c r="E816" s="341"/>
      <c r="F816" s="537">
        <v>0</v>
      </c>
      <c r="G816" s="537">
        <v>0</v>
      </c>
      <c r="H816" s="537">
        <v>0</v>
      </c>
      <c r="I816" s="537">
        <v>0</v>
      </c>
      <c r="J816" s="537">
        <v>0</v>
      </c>
      <c r="K816" s="537">
        <v>0</v>
      </c>
      <c r="L816" s="537">
        <v>0</v>
      </c>
      <c r="M816" s="432"/>
      <c r="O816" s="308"/>
      <c r="P816" s="308"/>
      <c r="Q816" s="308"/>
      <c r="R816" s="308"/>
      <c r="S816" s="308"/>
      <c r="T816" s="308"/>
      <c r="U816" s="308"/>
      <c r="V816" s="308"/>
      <c r="W816" s="308"/>
      <c r="X816" s="308"/>
    </row>
    <row r="817" spans="1:24" s="407" customFormat="1" x14ac:dyDescent="0.2">
      <c r="A817" s="399"/>
      <c r="B817" s="208"/>
      <c r="C817" s="440">
        <v>717</v>
      </c>
      <c r="D817" s="213" t="s">
        <v>1100</v>
      </c>
      <c r="E817" s="341"/>
      <c r="F817" s="537">
        <v>0</v>
      </c>
      <c r="G817" s="537">
        <v>0</v>
      </c>
      <c r="H817" s="537">
        <v>0</v>
      </c>
      <c r="I817" s="537">
        <v>0</v>
      </c>
      <c r="J817" s="537">
        <v>0</v>
      </c>
      <c r="K817" s="537">
        <v>0</v>
      </c>
      <c r="L817" s="537">
        <v>0</v>
      </c>
      <c r="M817" s="432"/>
      <c r="O817" s="308"/>
      <c r="P817" s="308"/>
      <c r="Q817" s="308"/>
      <c r="R817" s="308"/>
      <c r="S817" s="308"/>
      <c r="T817" s="308"/>
      <c r="U817" s="308"/>
      <c r="V817" s="308"/>
      <c r="W817" s="308"/>
      <c r="X817" s="308"/>
    </row>
    <row r="818" spans="1:24" s="308" customFormat="1" x14ac:dyDescent="0.2">
      <c r="A818" s="309"/>
      <c r="B818" s="208"/>
      <c r="C818" s="440">
        <v>717</v>
      </c>
      <c r="D818" s="213" t="s">
        <v>1101</v>
      </c>
      <c r="E818" s="341"/>
      <c r="F818" s="537">
        <v>0</v>
      </c>
      <c r="G818" s="537">
        <v>0</v>
      </c>
      <c r="H818" s="537">
        <v>0</v>
      </c>
      <c r="I818" s="537">
        <v>0</v>
      </c>
      <c r="J818" s="537">
        <v>0</v>
      </c>
      <c r="K818" s="537">
        <v>0</v>
      </c>
      <c r="L818" s="537">
        <v>0</v>
      </c>
      <c r="M818" s="432"/>
    </row>
    <row r="819" spans="1:24" s="308" customFormat="1" x14ac:dyDescent="0.2">
      <c r="A819" s="309"/>
      <c r="B819" s="232"/>
      <c r="C819" s="344"/>
      <c r="D819" s="220" t="s">
        <v>240</v>
      </c>
      <c r="E819" s="219" t="s">
        <v>854</v>
      </c>
      <c r="F819" s="223">
        <f t="shared" ref="F819" si="315">SUM(F820:F832)</f>
        <v>649.20000000000005</v>
      </c>
      <c r="G819" s="223">
        <f t="shared" ref="G819" si="316">SUM(G820:G832)</f>
        <v>2003.7</v>
      </c>
      <c r="H819" s="223">
        <f t="shared" ref="H819:I819" si="317">SUM(H820:H832)</f>
        <v>0</v>
      </c>
      <c r="I819" s="223">
        <f t="shared" si="317"/>
        <v>1082.9000000000001</v>
      </c>
      <c r="J819" s="223">
        <f t="shared" ref="J819" si="318">SUM(J820:J832)</f>
        <v>33.299999999999997</v>
      </c>
      <c r="K819" s="223">
        <f t="shared" ref="K819:L819" si="319">SUM(K820:K832)</f>
        <v>0</v>
      </c>
      <c r="L819" s="223">
        <f t="shared" si="319"/>
        <v>0</v>
      </c>
      <c r="M819" s="443"/>
    </row>
    <row r="820" spans="1:24" s="308" customFormat="1" x14ac:dyDescent="0.2">
      <c r="A820" s="309"/>
      <c r="B820" s="232"/>
      <c r="C820" s="440"/>
      <c r="D820" s="213" t="s">
        <v>963</v>
      </c>
      <c r="E820" s="212"/>
      <c r="F820" s="537">
        <v>10.6</v>
      </c>
      <c r="G820" s="537">
        <v>0</v>
      </c>
      <c r="H820" s="537">
        <v>0</v>
      </c>
      <c r="I820" s="537">
        <v>0</v>
      </c>
      <c r="J820" s="537">
        <v>0</v>
      </c>
      <c r="K820" s="537">
        <v>0</v>
      </c>
      <c r="L820" s="537">
        <v>0</v>
      </c>
      <c r="M820" s="443"/>
    </row>
    <row r="821" spans="1:24" s="308" customFormat="1" x14ac:dyDescent="0.2">
      <c r="A821" s="309"/>
      <c r="B821" s="232"/>
      <c r="C821" s="440">
        <v>716</v>
      </c>
      <c r="D821" s="213" t="s">
        <v>1126</v>
      </c>
      <c r="E821" s="212"/>
      <c r="F821" s="537">
        <v>0</v>
      </c>
      <c r="G821" s="537">
        <v>0</v>
      </c>
      <c r="H821" s="537">
        <v>0</v>
      </c>
      <c r="I821" s="537">
        <v>0</v>
      </c>
      <c r="J821" s="537">
        <v>0</v>
      </c>
      <c r="K821" s="537">
        <v>0</v>
      </c>
      <c r="L821" s="537">
        <v>0</v>
      </c>
      <c r="M821" s="432"/>
      <c r="O821" s="407"/>
      <c r="P821" s="407"/>
      <c r="Q821" s="407"/>
      <c r="R821" s="407"/>
      <c r="S821" s="407"/>
      <c r="T821" s="407"/>
      <c r="U821" s="407"/>
      <c r="V821" s="407"/>
      <c r="W821" s="407"/>
      <c r="X821" s="407"/>
    </row>
    <row r="822" spans="1:24" s="308" customFormat="1" x14ac:dyDescent="0.2">
      <c r="A822" s="309"/>
      <c r="B822" s="211"/>
      <c r="C822" s="212">
        <v>717</v>
      </c>
      <c r="D822" s="213" t="s">
        <v>1256</v>
      </c>
      <c r="E822" s="341"/>
      <c r="F822" s="538">
        <v>638.5</v>
      </c>
      <c r="G822" s="538">
        <v>760.2</v>
      </c>
      <c r="H822" s="538">
        <v>0</v>
      </c>
      <c r="I822" s="538">
        <v>0</v>
      </c>
      <c r="J822" s="538">
        <v>0</v>
      </c>
      <c r="K822" s="538">
        <v>0</v>
      </c>
      <c r="L822" s="538">
        <v>0</v>
      </c>
      <c r="M822" s="443"/>
    </row>
    <row r="823" spans="1:24" s="308" customFormat="1" x14ac:dyDescent="0.2">
      <c r="A823" s="309"/>
      <c r="B823" s="211"/>
      <c r="C823" s="212">
        <v>716</v>
      </c>
      <c r="D823" s="213" t="s">
        <v>894</v>
      </c>
      <c r="E823" s="421"/>
      <c r="F823" s="538">
        <v>0</v>
      </c>
      <c r="G823" s="538">
        <v>0</v>
      </c>
      <c r="H823" s="538">
        <v>0</v>
      </c>
      <c r="I823" s="538">
        <v>0</v>
      </c>
      <c r="J823" s="538">
        <v>0</v>
      </c>
      <c r="K823" s="538">
        <v>0</v>
      </c>
      <c r="L823" s="538">
        <v>0</v>
      </c>
      <c r="M823" s="432"/>
    </row>
    <row r="824" spans="1:24" s="308" customFormat="1" x14ac:dyDescent="0.2">
      <c r="A824" s="307"/>
      <c r="B824" s="211"/>
      <c r="C824" s="212"/>
      <c r="D824" s="213" t="s">
        <v>870</v>
      </c>
      <c r="E824" s="421"/>
      <c r="F824" s="538">
        <v>0</v>
      </c>
      <c r="G824" s="538">
        <v>0</v>
      </c>
      <c r="H824" s="538">
        <v>0</v>
      </c>
      <c r="I824" s="538">
        <v>0</v>
      </c>
      <c r="J824" s="538">
        <v>0</v>
      </c>
      <c r="K824" s="538">
        <v>0</v>
      </c>
      <c r="L824" s="538">
        <v>0</v>
      </c>
      <c r="M824" s="432"/>
      <c r="O824" s="407"/>
      <c r="P824" s="407"/>
      <c r="Q824" s="407"/>
      <c r="R824" s="407"/>
      <c r="S824" s="407"/>
      <c r="T824" s="407"/>
      <c r="U824" s="407"/>
      <c r="V824" s="407"/>
      <c r="W824" s="407"/>
      <c r="X824" s="407"/>
    </row>
    <row r="825" spans="1:24" s="308" customFormat="1" x14ac:dyDescent="0.2">
      <c r="A825" s="307"/>
      <c r="B825" s="211"/>
      <c r="C825" s="212"/>
      <c r="D825" s="213" t="s">
        <v>905</v>
      </c>
      <c r="E825" s="341"/>
      <c r="F825" s="538">
        <v>0</v>
      </c>
      <c r="G825" s="538">
        <v>188.5</v>
      </c>
      <c r="H825" s="538">
        <v>0</v>
      </c>
      <c r="I825" s="538">
        <v>0</v>
      </c>
      <c r="J825" s="538">
        <v>0</v>
      </c>
      <c r="K825" s="538">
        <v>0</v>
      </c>
      <c r="L825" s="538">
        <v>0</v>
      </c>
      <c r="M825" s="432"/>
      <c r="O825" s="407"/>
      <c r="P825" s="407"/>
      <c r="Q825" s="407"/>
      <c r="R825" s="407"/>
      <c r="S825" s="407"/>
      <c r="T825" s="407"/>
      <c r="U825" s="407"/>
      <c r="V825" s="407"/>
      <c r="W825" s="407"/>
      <c r="X825" s="407"/>
    </row>
    <row r="826" spans="1:24" s="308" customFormat="1" ht="12" customHeight="1" x14ac:dyDescent="0.2">
      <c r="A826" s="307"/>
      <c r="B826" s="211"/>
      <c r="C826" s="212">
        <v>716</v>
      </c>
      <c r="D826" s="213" t="s">
        <v>1373</v>
      </c>
      <c r="E826" s="421"/>
      <c r="F826" s="538">
        <v>0</v>
      </c>
      <c r="G826" s="538">
        <v>0</v>
      </c>
      <c r="H826" s="538">
        <v>0</v>
      </c>
      <c r="I826" s="538">
        <v>0</v>
      </c>
      <c r="J826" s="578">
        <v>3.3</v>
      </c>
      <c r="K826" s="538">
        <v>0</v>
      </c>
      <c r="L826" s="538">
        <v>0</v>
      </c>
      <c r="M826" s="443" t="s">
        <v>1338</v>
      </c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</row>
    <row r="827" spans="1:24" s="407" customFormat="1" ht="12" customHeight="1" x14ac:dyDescent="0.2">
      <c r="A827" s="406"/>
      <c r="B827" s="211"/>
      <c r="C827" s="212">
        <v>7170024</v>
      </c>
      <c r="D827" s="213" t="s">
        <v>1268</v>
      </c>
      <c r="E827" s="341"/>
      <c r="F827" s="538">
        <v>0</v>
      </c>
      <c r="G827" s="538">
        <v>275</v>
      </c>
      <c r="H827" s="538">
        <v>0</v>
      </c>
      <c r="I827" s="538">
        <v>0</v>
      </c>
      <c r="J827" s="538">
        <v>0</v>
      </c>
      <c r="K827" s="538">
        <v>0</v>
      </c>
      <c r="L827" s="538">
        <v>0</v>
      </c>
      <c r="M827" s="443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</row>
    <row r="828" spans="1:24" s="308" customFormat="1" ht="12" customHeight="1" x14ac:dyDescent="0.2">
      <c r="A828" s="307"/>
      <c r="B828" s="211"/>
      <c r="C828" s="212">
        <v>7170011</v>
      </c>
      <c r="D828" s="213" t="s">
        <v>741</v>
      </c>
      <c r="E828" s="250"/>
      <c r="F828" s="538">
        <v>0</v>
      </c>
      <c r="G828" s="538">
        <v>0</v>
      </c>
      <c r="H828" s="538">
        <v>0</v>
      </c>
      <c r="I828" s="538">
        <v>0</v>
      </c>
      <c r="J828" s="538">
        <v>0</v>
      </c>
      <c r="K828" s="538">
        <v>0</v>
      </c>
      <c r="L828" s="538">
        <v>0</v>
      </c>
      <c r="M828" s="443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</row>
    <row r="829" spans="1:24" s="308" customFormat="1" ht="12.75" customHeight="1" x14ac:dyDescent="0.2">
      <c r="A829" s="307"/>
      <c r="B829" s="211"/>
      <c r="C829" s="212">
        <v>7170022</v>
      </c>
      <c r="D829" s="213" t="s">
        <v>639</v>
      </c>
      <c r="E829" s="341"/>
      <c r="F829" s="538">
        <v>0</v>
      </c>
      <c r="G829" s="538">
        <v>0</v>
      </c>
      <c r="H829" s="538">
        <v>0</v>
      </c>
      <c r="I829" s="538">
        <v>0</v>
      </c>
      <c r="J829" s="538">
        <v>0</v>
      </c>
      <c r="K829" s="538">
        <v>0</v>
      </c>
      <c r="L829" s="538">
        <v>0</v>
      </c>
      <c r="M829" s="435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</row>
    <row r="830" spans="1:24" s="407" customFormat="1" ht="12.75" customHeight="1" x14ac:dyDescent="0.2">
      <c r="A830" s="406"/>
      <c r="B830" s="211"/>
      <c r="C830" s="212">
        <v>717002</v>
      </c>
      <c r="D830" s="213" t="s">
        <v>649</v>
      </c>
      <c r="E830" s="250"/>
      <c r="F830" s="538">
        <v>0.1</v>
      </c>
      <c r="G830" s="538">
        <v>0</v>
      </c>
      <c r="H830" s="538">
        <v>0</v>
      </c>
      <c r="I830" s="538">
        <v>0</v>
      </c>
      <c r="J830" s="538">
        <v>0</v>
      </c>
      <c r="K830" s="538">
        <v>0</v>
      </c>
      <c r="L830" s="538">
        <v>0</v>
      </c>
      <c r="M830" s="443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</row>
    <row r="831" spans="1:24" s="407" customFormat="1" ht="12.75" customHeight="1" x14ac:dyDescent="0.2">
      <c r="A831" s="406"/>
      <c r="B831" s="211"/>
      <c r="C831" s="212">
        <v>716</v>
      </c>
      <c r="D831" s="213" t="s">
        <v>1044</v>
      </c>
      <c r="E831" s="422"/>
      <c r="F831" s="268">
        <v>0</v>
      </c>
      <c r="G831" s="268">
        <v>0</v>
      </c>
      <c r="H831" s="268">
        <v>0</v>
      </c>
      <c r="I831" s="268">
        <v>0</v>
      </c>
      <c r="J831" s="268">
        <v>0</v>
      </c>
      <c r="K831" s="268">
        <v>0</v>
      </c>
      <c r="L831" s="268">
        <v>0</v>
      </c>
      <c r="M831" s="443"/>
      <c r="O831" s="308"/>
      <c r="P831" s="308"/>
      <c r="Q831" s="308"/>
      <c r="R831" s="308"/>
      <c r="S831" s="308"/>
      <c r="T831" s="308"/>
      <c r="U831" s="308"/>
      <c r="V831" s="308"/>
      <c r="W831" s="308"/>
      <c r="X831" s="308"/>
    </row>
    <row r="832" spans="1:24" ht="12" customHeight="1" x14ac:dyDescent="0.2">
      <c r="A832" s="204"/>
      <c r="B832" s="204"/>
      <c r="C832" s="239"/>
      <c r="D832" s="267" t="s">
        <v>1098</v>
      </c>
      <c r="E832" s="250"/>
      <c r="F832" s="538">
        <v>0</v>
      </c>
      <c r="G832" s="538">
        <v>780</v>
      </c>
      <c r="H832" s="538">
        <v>0</v>
      </c>
      <c r="I832" s="538">
        <v>1082.9000000000001</v>
      </c>
      <c r="J832" s="578">
        <v>30</v>
      </c>
      <c r="K832" s="538">
        <v>0</v>
      </c>
      <c r="L832" s="538">
        <v>0</v>
      </c>
      <c r="M832" s="443" t="s">
        <v>1338</v>
      </c>
      <c r="O832" s="308"/>
      <c r="P832" s="308"/>
      <c r="Q832" s="308"/>
      <c r="R832" s="308"/>
      <c r="S832" s="308"/>
      <c r="T832" s="308"/>
      <c r="U832" s="308"/>
      <c r="V832" s="308"/>
      <c r="W832" s="308"/>
      <c r="X832" s="308"/>
    </row>
    <row r="833" spans="1:24" x14ac:dyDescent="0.2">
      <c r="A833" s="207"/>
      <c r="B833" s="204"/>
      <c r="C833" s="239"/>
      <c r="D833" s="423" t="s">
        <v>872</v>
      </c>
      <c r="E833" s="249" t="s">
        <v>861</v>
      </c>
      <c r="F833" s="569">
        <f t="shared" ref="F833" si="320">SUM(F834)</f>
        <v>0</v>
      </c>
      <c r="G833" s="569">
        <f t="shared" ref="G833" si="321">SUM(G834)</f>
        <v>0</v>
      </c>
      <c r="H833" s="569">
        <f t="shared" ref="H833:L833" si="322">SUM(H834)</f>
        <v>0</v>
      </c>
      <c r="I833" s="569">
        <f t="shared" si="322"/>
        <v>0</v>
      </c>
      <c r="J833" s="569">
        <f t="shared" si="322"/>
        <v>2.5</v>
      </c>
      <c r="K833" s="569">
        <f t="shared" si="322"/>
        <v>0</v>
      </c>
      <c r="L833" s="569">
        <f t="shared" si="322"/>
        <v>0</v>
      </c>
      <c r="M833" s="206"/>
      <c r="O833" s="308"/>
      <c r="P833" s="308"/>
      <c r="Q833" s="308"/>
      <c r="R833" s="308"/>
      <c r="S833" s="308"/>
      <c r="T833" s="308"/>
      <c r="U833" s="308"/>
      <c r="V833" s="308"/>
      <c r="W833" s="308"/>
      <c r="X833" s="308"/>
    </row>
    <row r="834" spans="1:24" ht="12" customHeight="1" x14ac:dyDescent="0.2">
      <c r="A834" s="207"/>
      <c r="B834" s="262"/>
      <c r="C834" s="263">
        <v>713</v>
      </c>
      <c r="D834" s="267" t="s">
        <v>1345</v>
      </c>
      <c r="E834" s="424"/>
      <c r="F834" s="264">
        <v>0</v>
      </c>
      <c r="G834" s="264">
        <v>0</v>
      </c>
      <c r="H834" s="264">
        <v>0</v>
      </c>
      <c r="I834" s="264">
        <v>0</v>
      </c>
      <c r="J834" s="582">
        <v>2.5</v>
      </c>
      <c r="K834" s="264">
        <v>0</v>
      </c>
      <c r="L834" s="264">
        <v>0</v>
      </c>
      <c r="M834" s="443" t="s">
        <v>1338</v>
      </c>
      <c r="O834" s="452"/>
      <c r="P834" s="452"/>
      <c r="Q834" s="452"/>
      <c r="R834" s="452"/>
      <c r="S834" s="452"/>
      <c r="T834" s="452"/>
      <c r="U834" s="452"/>
      <c r="V834" s="452"/>
      <c r="W834" s="452"/>
      <c r="X834" s="452"/>
    </row>
    <row r="835" spans="1:24" ht="12" customHeight="1" x14ac:dyDescent="0.2">
      <c r="A835" s="204"/>
      <c r="B835" s="211"/>
      <c r="C835" s="212"/>
      <c r="D835" s="220" t="s">
        <v>939</v>
      </c>
      <c r="E835" s="249" t="s">
        <v>938</v>
      </c>
      <c r="F835" s="203">
        <f t="shared" ref="F835" si="323">SUM(F836)</f>
        <v>0</v>
      </c>
      <c r="G835" s="203">
        <f t="shared" ref="G835" si="324">SUM(G836)</f>
        <v>0</v>
      </c>
      <c r="H835" s="203">
        <f t="shared" ref="H835:L835" si="325">SUM(H836)</f>
        <v>0</v>
      </c>
      <c r="I835" s="203">
        <f t="shared" si="325"/>
        <v>0</v>
      </c>
      <c r="J835" s="203">
        <f t="shared" si="325"/>
        <v>0</v>
      </c>
      <c r="K835" s="203">
        <f t="shared" si="325"/>
        <v>0</v>
      </c>
      <c r="L835" s="203">
        <f t="shared" si="325"/>
        <v>0</v>
      </c>
      <c r="M835" s="206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</row>
    <row r="836" spans="1:24" ht="13.5" customHeight="1" thickBot="1" x14ac:dyDescent="0.25">
      <c r="A836" s="207"/>
      <c r="B836" s="211"/>
      <c r="C836" s="212">
        <v>714</v>
      </c>
      <c r="D836" s="213" t="s">
        <v>940</v>
      </c>
      <c r="E836" s="424"/>
      <c r="F836" s="264">
        <v>0</v>
      </c>
      <c r="G836" s="264">
        <v>0</v>
      </c>
      <c r="H836" s="264">
        <v>0</v>
      </c>
      <c r="I836" s="264">
        <v>0</v>
      </c>
      <c r="J836" s="264">
        <v>0</v>
      </c>
      <c r="K836" s="264">
        <v>0</v>
      </c>
      <c r="L836" s="264">
        <v>0</v>
      </c>
      <c r="M836" s="432"/>
    </row>
    <row r="837" spans="1:24" s="308" customFormat="1" ht="12.75" customHeight="1" thickBot="1" x14ac:dyDescent="0.25">
      <c r="A837" s="309"/>
      <c r="B837" s="384"/>
      <c r="C837" s="385"/>
      <c r="D837" s="383" t="s">
        <v>718</v>
      </c>
      <c r="E837" s="293"/>
      <c r="F837" s="294">
        <f t="shared" ref="F837" si="326">SUM(F838:F839)</f>
        <v>4160.384</v>
      </c>
      <c r="G837" s="294">
        <f t="shared" ref="G837" si="327">SUM(G838:G839)</f>
        <v>4302.2999999999993</v>
      </c>
      <c r="H837" s="294">
        <f t="shared" ref="H837:I837" si="328">SUM(H838:H839)</f>
        <v>4607.0999999999995</v>
      </c>
      <c r="I837" s="294">
        <f t="shared" si="328"/>
        <v>4706.7</v>
      </c>
      <c r="J837" s="294">
        <f t="shared" ref="J837" si="329">SUM(J838:J839)</f>
        <v>4985.2999999999993</v>
      </c>
      <c r="K837" s="294">
        <f t="shared" ref="K837:L837" si="330">SUM(K838:K839)</f>
        <v>4678.3999999999996</v>
      </c>
      <c r="L837" s="294">
        <f t="shared" si="330"/>
        <v>4690</v>
      </c>
      <c r="M837" s="519"/>
    </row>
    <row r="838" spans="1:24" s="308" customFormat="1" ht="12.75" customHeight="1" thickBot="1" x14ac:dyDescent="0.25">
      <c r="A838" s="309"/>
      <c r="B838" s="295"/>
      <c r="C838" s="296"/>
      <c r="D838" s="297" t="s">
        <v>205</v>
      </c>
      <c r="E838" s="520"/>
      <c r="F838" s="294">
        <f t="shared" ref="F838:L838" si="331">SUM(F841+F846+F874+F879+F931)</f>
        <v>2453.9</v>
      </c>
      <c r="G838" s="294">
        <f t="shared" si="331"/>
        <v>2464.1999999999998</v>
      </c>
      <c r="H838" s="294">
        <f t="shared" si="331"/>
        <v>2768.7</v>
      </c>
      <c r="I838" s="294">
        <f t="shared" si="331"/>
        <v>2844.2999999999997</v>
      </c>
      <c r="J838" s="294">
        <f t="shared" si="331"/>
        <v>3072.4999999999995</v>
      </c>
      <c r="K838" s="294">
        <f t="shared" si="331"/>
        <v>2762.2</v>
      </c>
      <c r="L838" s="294">
        <f t="shared" si="331"/>
        <v>2762.2</v>
      </c>
      <c r="M838" s="443"/>
    </row>
    <row r="839" spans="1:24" s="308" customFormat="1" ht="12.75" customHeight="1" thickBot="1" x14ac:dyDescent="0.25">
      <c r="A839" s="309"/>
      <c r="B839" s="295"/>
      <c r="C839" s="296"/>
      <c r="D839" s="298" t="s">
        <v>203</v>
      </c>
      <c r="E839" s="293"/>
      <c r="F839" s="294">
        <f>F903+F915+F934+F941</f>
        <v>1706.4839999999999</v>
      </c>
      <c r="G839" s="294">
        <f t="shared" ref="G839" si="332">G903+G915+G934+G941</f>
        <v>1838.1</v>
      </c>
      <c r="H839" s="294">
        <f t="shared" ref="H839" si="333">H903+H915+H934+H941</f>
        <v>1838.3999999999999</v>
      </c>
      <c r="I839" s="294">
        <f t="shared" ref="I839:J839" si="334">I903+I915+I934+I941</f>
        <v>1862.3999999999999</v>
      </c>
      <c r="J839" s="294">
        <f t="shared" si="334"/>
        <v>1912.8000000000002</v>
      </c>
      <c r="K839" s="294">
        <f t="shared" ref="K839:L839" si="335">K903+K915+K934+K941</f>
        <v>1916.2000000000003</v>
      </c>
      <c r="L839" s="294">
        <f t="shared" si="335"/>
        <v>1927.7999999999997</v>
      </c>
      <c r="M839" s="443"/>
      <c r="N839" s="380"/>
      <c r="O839" s="407"/>
      <c r="P839" s="407"/>
      <c r="Q839" s="407"/>
      <c r="R839" s="407"/>
      <c r="S839" s="407"/>
      <c r="T839" s="407"/>
      <c r="U839" s="407"/>
      <c r="V839" s="407"/>
      <c r="W839" s="407"/>
      <c r="X839" s="407"/>
    </row>
    <row r="840" spans="1:24" s="452" customFormat="1" ht="12.75" customHeight="1" thickBot="1" x14ac:dyDescent="0.25">
      <c r="A840" s="450"/>
      <c r="B840" s="283"/>
      <c r="C840" s="284"/>
      <c r="D840" s="255" t="s">
        <v>691</v>
      </c>
      <c r="E840" s="521"/>
      <c r="F840" s="489">
        <f t="shared" ref="F840:L840" si="336">SUM(F846+F879+F952+F677)</f>
        <v>338</v>
      </c>
      <c r="G840" s="489">
        <f t="shared" si="336"/>
        <v>206</v>
      </c>
      <c r="H840" s="489">
        <f t="shared" si="336"/>
        <v>404.20000000000005</v>
      </c>
      <c r="I840" s="489">
        <f t="shared" si="336"/>
        <v>474.69999999999993</v>
      </c>
      <c r="J840" s="489">
        <f t="shared" si="336"/>
        <v>538.40000000000009</v>
      </c>
      <c r="K840" s="489">
        <f t="shared" si="336"/>
        <v>304.10000000000002</v>
      </c>
      <c r="L840" s="489">
        <f t="shared" si="336"/>
        <v>304.10000000000002</v>
      </c>
      <c r="M840" s="443"/>
      <c r="O840" s="308"/>
      <c r="P840" s="308"/>
      <c r="Q840" s="308"/>
      <c r="R840" s="308"/>
      <c r="S840" s="308"/>
      <c r="T840" s="308"/>
      <c r="U840" s="308"/>
      <c r="V840" s="308"/>
      <c r="W840" s="308"/>
      <c r="X840" s="308"/>
    </row>
    <row r="841" spans="1:24" s="312" customFormat="1" ht="13.5" thickBot="1" x14ac:dyDescent="0.25">
      <c r="A841" s="311"/>
      <c r="B841" s="376" t="s">
        <v>800</v>
      </c>
      <c r="C841" s="378"/>
      <c r="D841" s="314" t="s">
        <v>389</v>
      </c>
      <c r="E841" s="522"/>
      <c r="F841" s="313">
        <f t="shared" ref="F841" si="337">SUM(F842:F845)</f>
        <v>1196.3000000000002</v>
      </c>
      <c r="G841" s="313">
        <f t="shared" ref="G841" si="338">SUM(G842:G845)</f>
        <v>1268.7</v>
      </c>
      <c r="H841" s="313">
        <f t="shared" ref="H841:I841" si="339">SUM(H842:H845)</f>
        <v>1348.6</v>
      </c>
      <c r="I841" s="313">
        <f t="shared" si="339"/>
        <v>1369</v>
      </c>
      <c r="J841" s="313">
        <f t="shared" ref="J841" si="340">SUM(J842:J845)</f>
        <v>1441</v>
      </c>
      <c r="K841" s="313">
        <f t="shared" ref="K841:L841" si="341">SUM(K842:K845)</f>
        <v>1346</v>
      </c>
      <c r="L841" s="313">
        <f t="shared" si="341"/>
        <v>1346</v>
      </c>
      <c r="M841" s="451"/>
      <c r="O841" s="308"/>
      <c r="P841" s="308"/>
      <c r="Q841" s="308"/>
      <c r="R841" s="308"/>
      <c r="S841" s="308"/>
      <c r="T841" s="308"/>
      <c r="U841" s="308"/>
      <c r="V841" s="308"/>
      <c r="W841" s="308"/>
      <c r="X841" s="308"/>
    </row>
    <row r="842" spans="1:24" x14ac:dyDescent="0.2">
      <c r="A842" s="207"/>
      <c r="B842" s="257">
        <v>610</v>
      </c>
      <c r="C842" s="258"/>
      <c r="D842" s="259" t="s">
        <v>115</v>
      </c>
      <c r="E842" s="260"/>
      <c r="F842" s="260">
        <v>744.2</v>
      </c>
      <c r="G842" s="260">
        <v>790.4</v>
      </c>
      <c r="H842" s="260">
        <v>865.3</v>
      </c>
      <c r="I842" s="260">
        <v>863.5</v>
      </c>
      <c r="J842" s="580">
        <v>904.1</v>
      </c>
      <c r="K842" s="260">
        <v>863.4</v>
      </c>
      <c r="L842" s="260">
        <v>863.4</v>
      </c>
      <c r="M842" s="443" t="s">
        <v>1338</v>
      </c>
      <c r="O842" s="308"/>
      <c r="P842" s="308"/>
      <c r="Q842" s="308"/>
      <c r="R842" s="308"/>
      <c r="S842" s="308"/>
      <c r="T842" s="308"/>
      <c r="U842" s="308"/>
      <c r="V842" s="308"/>
      <c r="W842" s="308"/>
      <c r="X842" s="308"/>
    </row>
    <row r="843" spans="1:24" s="308" customFormat="1" ht="12.75" customHeight="1" x14ac:dyDescent="0.2">
      <c r="A843" s="309"/>
      <c r="B843" s="211">
        <v>620</v>
      </c>
      <c r="C843" s="212"/>
      <c r="D843" s="213" t="s">
        <v>116</v>
      </c>
      <c r="E843" s="221"/>
      <c r="F843" s="537">
        <v>278.10000000000002</v>
      </c>
      <c r="G843" s="537">
        <v>292.10000000000002</v>
      </c>
      <c r="H843" s="537">
        <v>319.7</v>
      </c>
      <c r="I843" s="537">
        <v>327.7</v>
      </c>
      <c r="J843" s="577">
        <v>351.6</v>
      </c>
      <c r="K843" s="537">
        <v>319</v>
      </c>
      <c r="L843" s="537">
        <v>319</v>
      </c>
      <c r="M843" s="443" t="s">
        <v>1338</v>
      </c>
    </row>
    <row r="844" spans="1:24" s="308" customFormat="1" x14ac:dyDescent="0.2">
      <c r="A844" s="309"/>
      <c r="B844" s="211">
        <v>630</v>
      </c>
      <c r="C844" s="212"/>
      <c r="D844" s="213" t="s">
        <v>117</v>
      </c>
      <c r="E844" s="221"/>
      <c r="F844" s="537">
        <v>165</v>
      </c>
      <c r="G844" s="537">
        <v>182.2</v>
      </c>
      <c r="H844" s="537">
        <v>159.6</v>
      </c>
      <c r="I844" s="537">
        <v>173.8</v>
      </c>
      <c r="J844" s="577">
        <v>181.3</v>
      </c>
      <c r="K844" s="537">
        <v>159.6</v>
      </c>
      <c r="L844" s="537">
        <v>159.6</v>
      </c>
      <c r="M844" s="443" t="s">
        <v>1338</v>
      </c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</row>
    <row r="845" spans="1:24" s="407" customFormat="1" ht="13.5" thickBot="1" x14ac:dyDescent="0.25">
      <c r="A845" s="399"/>
      <c r="B845" s="345">
        <v>640</v>
      </c>
      <c r="C845" s="346"/>
      <c r="D845" s="524" t="s">
        <v>603</v>
      </c>
      <c r="E845" s="525"/>
      <c r="F845" s="568">
        <v>9</v>
      </c>
      <c r="G845" s="568">
        <v>4</v>
      </c>
      <c r="H845" s="568">
        <v>4</v>
      </c>
      <c r="I845" s="568">
        <v>4</v>
      </c>
      <c r="J845" s="568">
        <v>4</v>
      </c>
      <c r="K845" s="568">
        <v>4</v>
      </c>
      <c r="L845" s="568">
        <v>4</v>
      </c>
      <c r="M845" s="443"/>
      <c r="O845" s="308"/>
      <c r="P845" s="308"/>
      <c r="Q845" s="308"/>
      <c r="R845" s="308"/>
      <c r="S845" s="308"/>
      <c r="T845" s="308"/>
      <c r="U845" s="308"/>
      <c r="V845" s="308"/>
      <c r="W845" s="308"/>
      <c r="X845" s="308"/>
    </row>
    <row r="846" spans="1:24" s="308" customFormat="1" ht="12" customHeight="1" thickBot="1" x14ac:dyDescent="0.25">
      <c r="A846" s="309"/>
      <c r="B846" s="523" t="s">
        <v>398</v>
      </c>
      <c r="C846" s="526"/>
      <c r="D846" s="266"/>
      <c r="E846" s="254"/>
      <c r="F846" s="570">
        <f>SUM(F847:F870)</f>
        <v>241</v>
      </c>
      <c r="G846" s="570">
        <f>SUM(G847:G873)</f>
        <v>176</v>
      </c>
      <c r="H846" s="570">
        <f>SUM(H847:H873)</f>
        <v>277.3</v>
      </c>
      <c r="I846" s="570">
        <f>SUM(I847:I873)</f>
        <v>313.2</v>
      </c>
      <c r="J846" s="570">
        <f>SUM(J847:J871)</f>
        <v>357.6</v>
      </c>
      <c r="K846" s="570">
        <f>SUM(K847:K873)</f>
        <v>271.10000000000002</v>
      </c>
      <c r="L846" s="570">
        <f>SUM(L847:L873)</f>
        <v>271.10000000000002</v>
      </c>
      <c r="M846" s="443"/>
    </row>
    <row r="847" spans="1:24" s="308" customFormat="1" x14ac:dyDescent="0.2">
      <c r="A847" s="309"/>
      <c r="B847" s="257">
        <v>630</v>
      </c>
      <c r="C847" s="258"/>
      <c r="D847" s="259" t="s">
        <v>307</v>
      </c>
      <c r="E847" s="260"/>
      <c r="F847" s="260">
        <v>14.5</v>
      </c>
      <c r="G847" s="260">
        <v>10</v>
      </c>
      <c r="H847" s="260">
        <v>10</v>
      </c>
      <c r="I847" s="260">
        <v>12.3</v>
      </c>
      <c r="J847" s="580">
        <v>13</v>
      </c>
      <c r="K847" s="260">
        <v>10</v>
      </c>
      <c r="L847" s="260">
        <v>10</v>
      </c>
      <c r="M847" s="443" t="s">
        <v>1338</v>
      </c>
    </row>
    <row r="848" spans="1:24" s="308" customFormat="1" x14ac:dyDescent="0.2">
      <c r="A848" s="309"/>
      <c r="B848" s="211">
        <v>610</v>
      </c>
      <c r="C848" s="212"/>
      <c r="D848" s="213" t="s">
        <v>769</v>
      </c>
      <c r="E848" s="221"/>
      <c r="F848" s="537">
        <v>13</v>
      </c>
      <c r="G848" s="537">
        <v>19.7</v>
      </c>
      <c r="H848" s="537">
        <v>22.2</v>
      </c>
      <c r="I848" s="537">
        <v>5.4</v>
      </c>
      <c r="J848" s="537">
        <v>5.4</v>
      </c>
      <c r="K848" s="537">
        <v>22.2</v>
      </c>
      <c r="L848" s="537">
        <v>22.2</v>
      </c>
      <c r="M848" s="443"/>
    </row>
    <row r="849" spans="1:24" s="308" customFormat="1" x14ac:dyDescent="0.2">
      <c r="A849" s="309"/>
      <c r="B849" s="211">
        <v>610</v>
      </c>
      <c r="C849" s="212"/>
      <c r="D849" s="213" t="s">
        <v>770</v>
      </c>
      <c r="E849" s="221"/>
      <c r="F849" s="537">
        <v>39.6</v>
      </c>
      <c r="G849" s="537">
        <v>62.5</v>
      </c>
      <c r="H849" s="537">
        <v>64.599999999999994</v>
      </c>
      <c r="I849" s="537">
        <v>34.200000000000003</v>
      </c>
      <c r="J849" s="537">
        <v>34.200000000000003</v>
      </c>
      <c r="K849" s="537">
        <v>64.599999999999994</v>
      </c>
      <c r="L849" s="537">
        <v>64.599999999999994</v>
      </c>
      <c r="M849" s="443"/>
      <c r="O849" s="407"/>
      <c r="P849" s="407"/>
      <c r="Q849" s="407"/>
      <c r="R849" s="407"/>
      <c r="S849" s="407"/>
      <c r="T849" s="407"/>
      <c r="U849" s="407"/>
      <c r="V849" s="407"/>
      <c r="W849" s="407"/>
      <c r="X849" s="407"/>
    </row>
    <row r="850" spans="1:24" x14ac:dyDescent="0.2">
      <c r="A850" s="204"/>
      <c r="B850" s="211">
        <v>630</v>
      </c>
      <c r="C850" s="212"/>
      <c r="D850" s="213" t="s">
        <v>390</v>
      </c>
      <c r="E850" s="221"/>
      <c r="F850" s="537">
        <v>13.5</v>
      </c>
      <c r="G850" s="537">
        <v>13</v>
      </c>
      <c r="H850" s="537">
        <v>13</v>
      </c>
      <c r="I850" s="537">
        <v>12.3</v>
      </c>
      <c r="J850" s="577">
        <v>18.8</v>
      </c>
      <c r="K850" s="537">
        <v>13</v>
      </c>
      <c r="L850" s="537">
        <v>13</v>
      </c>
      <c r="M850" s="443" t="s">
        <v>1338</v>
      </c>
      <c r="O850" s="407"/>
      <c r="P850" s="407"/>
      <c r="Q850" s="407"/>
      <c r="R850" s="407"/>
      <c r="S850" s="407"/>
      <c r="T850" s="407"/>
      <c r="U850" s="407"/>
      <c r="V850" s="407"/>
      <c r="W850" s="407"/>
      <c r="X850" s="407"/>
    </row>
    <row r="851" spans="1:24" s="308" customFormat="1" x14ac:dyDescent="0.2">
      <c r="A851" s="309"/>
      <c r="B851" s="211">
        <v>640</v>
      </c>
      <c r="C851" s="212"/>
      <c r="D851" s="213" t="s">
        <v>287</v>
      </c>
      <c r="E851" s="222"/>
      <c r="F851" s="538">
        <v>2.4</v>
      </c>
      <c r="G851" s="538">
        <v>5</v>
      </c>
      <c r="H851" s="538">
        <v>0</v>
      </c>
      <c r="I851" s="538">
        <v>0</v>
      </c>
      <c r="J851" s="538">
        <v>0</v>
      </c>
      <c r="K851" s="538">
        <v>0</v>
      </c>
      <c r="L851" s="538">
        <v>0</v>
      </c>
      <c r="M851" s="443"/>
      <c r="O851" s="407"/>
      <c r="P851" s="407"/>
      <c r="Q851" s="407"/>
      <c r="R851" s="407"/>
      <c r="S851" s="407"/>
      <c r="T851" s="407"/>
      <c r="U851" s="407"/>
      <c r="V851" s="407"/>
      <c r="W851" s="407"/>
      <c r="X851" s="407"/>
    </row>
    <row r="852" spans="1:24" s="308" customFormat="1" x14ac:dyDescent="0.2">
      <c r="A852" s="309"/>
      <c r="B852" s="211">
        <v>630</v>
      </c>
      <c r="C852" s="212"/>
      <c r="D852" s="213" t="s">
        <v>771</v>
      </c>
      <c r="E852" s="222"/>
      <c r="F852" s="538">
        <v>5.0999999999999996</v>
      </c>
      <c r="G852" s="538">
        <v>0</v>
      </c>
      <c r="H852" s="538">
        <v>7.1</v>
      </c>
      <c r="I852" s="538">
        <v>6.6</v>
      </c>
      <c r="J852" s="538">
        <v>6.6</v>
      </c>
      <c r="K852" s="538">
        <v>7.1</v>
      </c>
      <c r="L852" s="538">
        <v>7.1</v>
      </c>
      <c r="M852" s="443"/>
      <c r="O852" s="407"/>
      <c r="P852" s="407"/>
      <c r="Q852" s="407"/>
      <c r="R852" s="407"/>
      <c r="S852" s="407"/>
      <c r="T852" s="407"/>
      <c r="U852" s="407"/>
      <c r="V852" s="407"/>
      <c r="W852" s="407"/>
      <c r="X852" s="407"/>
    </row>
    <row r="853" spans="1:24" s="308" customFormat="1" x14ac:dyDescent="0.2">
      <c r="A853" s="309"/>
      <c r="B853" s="211">
        <v>630</v>
      </c>
      <c r="C853" s="212"/>
      <c r="D853" s="213" t="s">
        <v>772</v>
      </c>
      <c r="E853" s="222"/>
      <c r="F853" s="538">
        <v>0</v>
      </c>
      <c r="G853" s="538">
        <v>0</v>
      </c>
      <c r="H853" s="538">
        <v>9.1999999999999993</v>
      </c>
      <c r="I853" s="538">
        <v>2.6</v>
      </c>
      <c r="J853" s="538">
        <v>2.6</v>
      </c>
      <c r="K853" s="538">
        <v>9.1999999999999993</v>
      </c>
      <c r="L853" s="538">
        <v>9.1999999999999993</v>
      </c>
      <c r="M853" s="443"/>
    </row>
    <row r="854" spans="1:24" s="308" customFormat="1" x14ac:dyDescent="0.2">
      <c r="A854" s="309"/>
      <c r="B854" s="211">
        <v>630</v>
      </c>
      <c r="C854" s="212"/>
      <c r="D854" s="213" t="s">
        <v>858</v>
      </c>
      <c r="E854" s="222"/>
      <c r="F854" s="538">
        <v>0</v>
      </c>
      <c r="G854" s="538">
        <v>0</v>
      </c>
      <c r="H854" s="538">
        <v>0</v>
      </c>
      <c r="I854" s="538">
        <v>0</v>
      </c>
      <c r="J854" s="538">
        <v>0</v>
      </c>
      <c r="K854" s="538">
        <v>10</v>
      </c>
      <c r="L854" s="538">
        <v>10</v>
      </c>
      <c r="M854" s="443"/>
      <c r="O854" s="407"/>
      <c r="P854" s="407"/>
      <c r="Q854" s="407"/>
      <c r="R854" s="407"/>
      <c r="S854" s="407"/>
      <c r="T854" s="407"/>
      <c r="U854" s="407"/>
      <c r="V854" s="407"/>
      <c r="W854" s="407"/>
      <c r="X854" s="407"/>
    </row>
    <row r="855" spans="1:24" s="407" customFormat="1" x14ac:dyDescent="0.2">
      <c r="A855" s="399"/>
      <c r="B855" s="211">
        <v>630</v>
      </c>
      <c r="C855" s="212"/>
      <c r="D855" s="213" t="s">
        <v>1356</v>
      </c>
      <c r="E855" s="221"/>
      <c r="F855" s="537">
        <v>0</v>
      </c>
      <c r="G855" s="537">
        <v>0</v>
      </c>
      <c r="H855" s="537">
        <v>0</v>
      </c>
      <c r="I855" s="537">
        <v>0</v>
      </c>
      <c r="J855" s="577">
        <v>35.700000000000003</v>
      </c>
      <c r="K855" s="537">
        <v>0</v>
      </c>
      <c r="L855" s="537">
        <v>0</v>
      </c>
      <c r="M855" s="443" t="s">
        <v>1338</v>
      </c>
    </row>
    <row r="856" spans="1:24" s="407" customFormat="1" x14ac:dyDescent="0.2">
      <c r="A856" s="399"/>
      <c r="B856" s="211">
        <v>640</v>
      </c>
      <c r="C856" s="212"/>
      <c r="D856" s="213" t="s">
        <v>1182</v>
      </c>
      <c r="E856" s="221"/>
      <c r="F856" s="537">
        <v>0.8</v>
      </c>
      <c r="G856" s="537">
        <v>0.9</v>
      </c>
      <c r="H856" s="537">
        <v>1.2</v>
      </c>
      <c r="I856" s="537">
        <v>1.2</v>
      </c>
      <c r="J856" s="537">
        <v>1.2</v>
      </c>
      <c r="K856" s="537">
        <v>0</v>
      </c>
      <c r="L856" s="537">
        <v>0</v>
      </c>
      <c r="M856" s="443"/>
      <c r="O856" s="308"/>
      <c r="P856" s="308"/>
      <c r="Q856" s="308"/>
      <c r="R856" s="308"/>
      <c r="S856" s="308"/>
      <c r="T856" s="308"/>
      <c r="U856" s="308"/>
      <c r="V856" s="308"/>
      <c r="W856" s="308"/>
      <c r="X856" s="308"/>
    </row>
    <row r="857" spans="1:24" s="407" customFormat="1" x14ac:dyDescent="0.2">
      <c r="A857" s="399"/>
      <c r="B857" s="211">
        <v>610</v>
      </c>
      <c r="C857" s="212"/>
      <c r="D857" s="213" t="s">
        <v>1359</v>
      </c>
      <c r="E857" s="221"/>
      <c r="F857" s="537">
        <v>0</v>
      </c>
      <c r="G857" s="537">
        <v>0</v>
      </c>
      <c r="H857" s="537">
        <v>0</v>
      </c>
      <c r="I857" s="537">
        <v>0</v>
      </c>
      <c r="J857" s="577">
        <v>2.9</v>
      </c>
      <c r="K857" s="537">
        <v>0</v>
      </c>
      <c r="L857" s="537">
        <v>0</v>
      </c>
      <c r="M857" s="443" t="s">
        <v>1338</v>
      </c>
    </row>
    <row r="858" spans="1:24" s="407" customFormat="1" x14ac:dyDescent="0.2">
      <c r="A858" s="399"/>
      <c r="B858" s="211">
        <v>610</v>
      </c>
      <c r="C858" s="212"/>
      <c r="D858" s="213" t="s">
        <v>1270</v>
      </c>
      <c r="E858" s="221"/>
      <c r="F858" s="537">
        <v>0</v>
      </c>
      <c r="G858" s="537">
        <v>4.9000000000000004</v>
      </c>
      <c r="H858" s="537">
        <v>0</v>
      </c>
      <c r="I858" s="537">
        <v>0</v>
      </c>
      <c r="J858" s="537">
        <v>0</v>
      </c>
      <c r="K858" s="537">
        <v>0</v>
      </c>
      <c r="L858" s="537">
        <v>0</v>
      </c>
      <c r="M858" s="443"/>
    </row>
    <row r="859" spans="1:24" s="308" customFormat="1" x14ac:dyDescent="0.2">
      <c r="A859" s="309"/>
      <c r="B859" s="211">
        <v>600</v>
      </c>
      <c r="C859" s="212"/>
      <c r="D859" s="213" t="s">
        <v>1081</v>
      </c>
      <c r="E859" s="221"/>
      <c r="F859" s="537">
        <v>19.600000000000001</v>
      </c>
      <c r="G859" s="537">
        <v>0</v>
      </c>
      <c r="H859" s="537">
        <v>0</v>
      </c>
      <c r="I859" s="537">
        <v>0</v>
      </c>
      <c r="J859" s="537">
        <v>0</v>
      </c>
      <c r="K859" s="537">
        <v>0</v>
      </c>
      <c r="L859" s="537">
        <v>0</v>
      </c>
      <c r="M859" s="443"/>
      <c r="O859" s="407"/>
      <c r="P859" s="407"/>
      <c r="Q859" s="407"/>
      <c r="R859" s="407"/>
      <c r="S859" s="407"/>
      <c r="T859" s="407"/>
      <c r="U859" s="407"/>
      <c r="V859" s="407"/>
      <c r="W859" s="407"/>
      <c r="X859" s="407"/>
    </row>
    <row r="860" spans="1:24" s="407" customFormat="1" x14ac:dyDescent="0.2">
      <c r="A860" s="399"/>
      <c r="B860" s="211">
        <v>610</v>
      </c>
      <c r="C860" s="212"/>
      <c r="D860" s="213" t="s">
        <v>1120</v>
      </c>
      <c r="E860" s="221"/>
      <c r="F860" s="537">
        <v>64.599999999999994</v>
      </c>
      <c r="G860" s="537">
        <v>60</v>
      </c>
      <c r="H860" s="537">
        <v>129.4</v>
      </c>
      <c r="I860" s="537">
        <v>129.4</v>
      </c>
      <c r="J860" s="537">
        <v>129.4</v>
      </c>
      <c r="K860" s="537">
        <v>129.4</v>
      </c>
      <c r="L860" s="537">
        <v>129.4</v>
      </c>
      <c r="M860" s="443"/>
    </row>
    <row r="861" spans="1:24" s="407" customFormat="1" x14ac:dyDescent="0.2">
      <c r="A861" s="399"/>
      <c r="B861" s="211">
        <v>610</v>
      </c>
      <c r="C861" s="212"/>
      <c r="D861" s="518" t="s">
        <v>1303</v>
      </c>
      <c r="E861" s="537"/>
      <c r="F861" s="537">
        <v>0</v>
      </c>
      <c r="G861" s="537">
        <v>0</v>
      </c>
      <c r="H861" s="537">
        <v>0</v>
      </c>
      <c r="I861" s="537">
        <v>0</v>
      </c>
      <c r="J861" s="537">
        <v>0</v>
      </c>
      <c r="K861" s="537">
        <v>0</v>
      </c>
      <c r="L861" s="537">
        <v>0</v>
      </c>
      <c r="M861" s="443"/>
    </row>
    <row r="862" spans="1:24" s="407" customFormat="1" x14ac:dyDescent="0.2">
      <c r="A862" s="399"/>
      <c r="B862" s="211">
        <v>630</v>
      </c>
      <c r="C862" s="212"/>
      <c r="D862" s="518" t="s">
        <v>1258</v>
      </c>
      <c r="E862" s="537"/>
      <c r="F862" s="537">
        <v>9.9</v>
      </c>
      <c r="G862" s="537">
        <v>0</v>
      </c>
      <c r="H862" s="537">
        <v>0</v>
      </c>
      <c r="I862" s="537">
        <v>0</v>
      </c>
      <c r="J862" s="537">
        <v>0</v>
      </c>
      <c r="K862" s="537">
        <v>0</v>
      </c>
      <c r="L862" s="537">
        <v>0</v>
      </c>
      <c r="M862" s="443"/>
    </row>
    <row r="863" spans="1:24" s="407" customFormat="1" x14ac:dyDescent="0.2">
      <c r="A863" s="399"/>
      <c r="B863" s="211">
        <v>630</v>
      </c>
      <c r="C863" s="212"/>
      <c r="D863" s="518" t="s">
        <v>1212</v>
      </c>
      <c r="E863" s="221"/>
      <c r="F863" s="537">
        <v>0</v>
      </c>
      <c r="G863" s="537">
        <v>0</v>
      </c>
      <c r="H863" s="537">
        <v>0</v>
      </c>
      <c r="I863" s="537">
        <v>83.5</v>
      </c>
      <c r="J863" s="537">
        <v>83.5</v>
      </c>
      <c r="K863" s="537">
        <v>0</v>
      </c>
      <c r="L863" s="537">
        <v>0</v>
      </c>
      <c r="M863" s="443"/>
      <c r="O863" s="452"/>
      <c r="P863" s="452"/>
      <c r="Q863" s="452"/>
      <c r="R863" s="452"/>
      <c r="S863" s="452"/>
      <c r="T863" s="452"/>
      <c r="U863" s="452"/>
      <c r="V863" s="452"/>
      <c r="W863" s="452"/>
      <c r="X863" s="452"/>
    </row>
    <row r="864" spans="1:24" s="308" customFormat="1" ht="12" customHeight="1" x14ac:dyDescent="0.2">
      <c r="A864" s="309"/>
      <c r="B864" s="211">
        <v>630</v>
      </c>
      <c r="C864" s="212"/>
      <c r="D864" s="518" t="s">
        <v>1197</v>
      </c>
      <c r="E864" s="221"/>
      <c r="F864" s="537">
        <v>0</v>
      </c>
      <c r="G864" s="537">
        <v>0</v>
      </c>
      <c r="H864" s="537">
        <v>0</v>
      </c>
      <c r="I864" s="537">
        <v>0</v>
      </c>
      <c r="J864" s="537">
        <v>0</v>
      </c>
      <c r="K864" s="537">
        <v>0</v>
      </c>
      <c r="L864" s="537">
        <v>0</v>
      </c>
      <c r="M864" s="443"/>
    </row>
    <row r="865" spans="1:24" s="407" customFormat="1" x14ac:dyDescent="0.2">
      <c r="A865" s="399"/>
      <c r="B865" s="454">
        <v>630</v>
      </c>
      <c r="C865" s="455"/>
      <c r="D865" s="482" t="s">
        <v>970</v>
      </c>
      <c r="E865" s="389"/>
      <c r="F865" s="537">
        <v>7.1</v>
      </c>
      <c r="G865" s="537">
        <v>0</v>
      </c>
      <c r="H865" s="537">
        <v>5.6</v>
      </c>
      <c r="I865" s="537">
        <v>6.7</v>
      </c>
      <c r="J865" s="577">
        <v>4.3</v>
      </c>
      <c r="K865" s="537">
        <v>5.6</v>
      </c>
      <c r="L865" s="537">
        <v>5.6</v>
      </c>
      <c r="M865" s="443" t="s">
        <v>1338</v>
      </c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</row>
    <row r="866" spans="1:24" s="407" customFormat="1" x14ac:dyDescent="0.2">
      <c r="A866" s="399"/>
      <c r="B866" s="505">
        <v>610</v>
      </c>
      <c r="C866" s="506"/>
      <c r="D866" s="453" t="s">
        <v>1157</v>
      </c>
      <c r="E866" s="448"/>
      <c r="F866" s="538">
        <v>0</v>
      </c>
      <c r="G866" s="538">
        <v>0</v>
      </c>
      <c r="H866" s="538">
        <v>0</v>
      </c>
      <c r="I866" s="538">
        <v>0</v>
      </c>
      <c r="J866" s="538">
        <v>0</v>
      </c>
      <c r="K866" s="538">
        <v>0</v>
      </c>
      <c r="L866" s="538">
        <v>0</v>
      </c>
      <c r="M866" s="443"/>
      <c r="O866" s="308"/>
      <c r="P866" s="308"/>
      <c r="Q866" s="308"/>
      <c r="R866" s="308"/>
      <c r="S866" s="308"/>
      <c r="T866" s="308"/>
      <c r="U866" s="308"/>
      <c r="V866" s="308"/>
      <c r="W866" s="308"/>
      <c r="X866" s="308"/>
    </row>
    <row r="867" spans="1:24" s="407" customFormat="1" x14ac:dyDescent="0.2">
      <c r="A867" s="399"/>
      <c r="B867" s="505">
        <v>640</v>
      </c>
      <c r="C867" s="506"/>
      <c r="D867" s="453" t="s">
        <v>1177</v>
      </c>
      <c r="E867" s="448"/>
      <c r="F867" s="538">
        <v>5</v>
      </c>
      <c r="G867" s="538">
        <v>0</v>
      </c>
      <c r="H867" s="538">
        <v>5</v>
      </c>
      <c r="I867" s="538">
        <v>5</v>
      </c>
      <c r="J867" s="538">
        <v>5</v>
      </c>
      <c r="K867" s="538">
        <v>0</v>
      </c>
      <c r="L867" s="538">
        <v>0</v>
      </c>
      <c r="M867" s="443"/>
      <c r="O867" s="308"/>
      <c r="P867" s="308"/>
      <c r="Q867" s="308"/>
      <c r="R867" s="308"/>
      <c r="S867" s="308"/>
      <c r="T867" s="308"/>
      <c r="U867" s="308"/>
      <c r="V867" s="308"/>
      <c r="W867" s="308"/>
      <c r="X867" s="308"/>
    </row>
    <row r="868" spans="1:24" s="407" customFormat="1" x14ac:dyDescent="0.2">
      <c r="A868" s="399"/>
      <c r="B868" s="505">
        <v>600</v>
      </c>
      <c r="C868" s="506"/>
      <c r="D868" s="453" t="s">
        <v>1336</v>
      </c>
      <c r="E868" s="448"/>
      <c r="F868" s="538">
        <v>28.5</v>
      </c>
      <c r="G868" s="538">
        <v>0</v>
      </c>
      <c r="H868" s="538">
        <v>0</v>
      </c>
      <c r="I868" s="538">
        <v>1</v>
      </c>
      <c r="J868" s="578">
        <v>2</v>
      </c>
      <c r="K868" s="538">
        <v>0</v>
      </c>
      <c r="L868" s="538">
        <v>0</v>
      </c>
      <c r="M868" s="443" t="s">
        <v>1338</v>
      </c>
    </row>
    <row r="869" spans="1:24" s="407" customFormat="1" x14ac:dyDescent="0.2">
      <c r="A869" s="399"/>
      <c r="B869" s="505"/>
      <c r="C869" s="506"/>
      <c r="D869" s="453" t="s">
        <v>1335</v>
      </c>
      <c r="E869" s="448"/>
      <c r="F869" s="538">
        <v>0</v>
      </c>
      <c r="G869" s="538">
        <v>0</v>
      </c>
      <c r="H869" s="538">
        <v>0</v>
      </c>
      <c r="I869" s="538">
        <v>1</v>
      </c>
      <c r="J869" s="538">
        <v>1</v>
      </c>
      <c r="K869" s="538">
        <v>0</v>
      </c>
      <c r="L869" s="538">
        <v>0</v>
      </c>
      <c r="M869" s="443"/>
    </row>
    <row r="870" spans="1:24" s="407" customFormat="1" x14ac:dyDescent="0.2">
      <c r="A870" s="399"/>
      <c r="B870" s="505">
        <v>630</v>
      </c>
      <c r="C870" s="506"/>
      <c r="D870" s="453" t="s">
        <v>1265</v>
      </c>
      <c r="E870" s="448"/>
      <c r="F870" s="538">
        <v>17.399999999999999</v>
      </c>
      <c r="G870" s="538">
        <v>0</v>
      </c>
      <c r="H870" s="538">
        <v>0</v>
      </c>
      <c r="I870" s="538">
        <v>0</v>
      </c>
      <c r="J870" s="538">
        <v>0</v>
      </c>
      <c r="K870" s="538">
        <v>0</v>
      </c>
      <c r="L870" s="538">
        <v>0</v>
      </c>
      <c r="M870" s="443"/>
    </row>
    <row r="871" spans="1:24" s="452" customFormat="1" x14ac:dyDescent="0.2">
      <c r="A871" s="450"/>
      <c r="B871" s="262">
        <v>630</v>
      </c>
      <c r="C871" s="263"/>
      <c r="D871" s="267" t="s">
        <v>1265</v>
      </c>
      <c r="E871" s="264"/>
      <c r="F871" s="538">
        <v>0</v>
      </c>
      <c r="G871" s="538">
        <v>0</v>
      </c>
      <c r="H871" s="538">
        <v>10</v>
      </c>
      <c r="I871" s="538">
        <v>12</v>
      </c>
      <c r="J871" s="538">
        <v>12</v>
      </c>
      <c r="K871" s="538">
        <v>0</v>
      </c>
      <c r="L871" s="538">
        <v>0</v>
      </c>
      <c r="M871" s="443"/>
      <c r="O871" s="407"/>
      <c r="P871" s="407"/>
      <c r="Q871" s="407"/>
      <c r="R871" s="407"/>
      <c r="S871" s="407"/>
      <c r="T871" s="407"/>
      <c r="U871" s="407"/>
      <c r="V871" s="407"/>
      <c r="W871" s="407"/>
      <c r="X871" s="407"/>
    </row>
    <row r="872" spans="1:24" s="407" customFormat="1" x14ac:dyDescent="0.2">
      <c r="A872" s="399"/>
      <c r="B872" s="505">
        <v>700</v>
      </c>
      <c r="C872" s="506"/>
      <c r="D872" s="453" t="s">
        <v>1360</v>
      </c>
      <c r="E872" s="448"/>
      <c r="F872" s="538">
        <v>0</v>
      </c>
      <c r="G872" s="538">
        <v>0</v>
      </c>
      <c r="H872" s="538">
        <v>0</v>
      </c>
      <c r="I872" s="538">
        <v>0</v>
      </c>
      <c r="J872" s="578">
        <v>3.5</v>
      </c>
      <c r="K872" s="538">
        <v>0</v>
      </c>
      <c r="L872" s="538">
        <v>0</v>
      </c>
      <c r="M872" s="443" t="s">
        <v>1338</v>
      </c>
      <c r="O872" s="308"/>
      <c r="P872" s="308"/>
      <c r="Q872" s="308"/>
      <c r="R872" s="308"/>
      <c r="S872" s="308"/>
      <c r="T872" s="308"/>
      <c r="U872" s="308"/>
      <c r="V872" s="308"/>
      <c r="W872" s="308"/>
      <c r="X872" s="308"/>
    </row>
    <row r="873" spans="1:24" s="407" customFormat="1" ht="13.5" thickBot="1" x14ac:dyDescent="0.25">
      <c r="A873" s="399"/>
      <c r="B873" s="505">
        <v>700</v>
      </c>
      <c r="C873" s="506"/>
      <c r="D873" s="544" t="s">
        <v>1242</v>
      </c>
      <c r="E873" s="449"/>
      <c r="F873" s="538">
        <v>0</v>
      </c>
      <c r="G873" s="538">
        <v>0</v>
      </c>
      <c r="H873" s="538">
        <v>0</v>
      </c>
      <c r="I873" s="538">
        <v>0</v>
      </c>
      <c r="J873" s="538">
        <v>0</v>
      </c>
      <c r="K873" s="538">
        <v>0</v>
      </c>
      <c r="L873" s="538">
        <v>0</v>
      </c>
      <c r="M873" s="443"/>
    </row>
    <row r="874" spans="1:24" s="308" customFormat="1" ht="13.5" thickBot="1" x14ac:dyDescent="0.25">
      <c r="A874" s="309"/>
      <c r="B874" s="376" t="s">
        <v>800</v>
      </c>
      <c r="C874" s="490"/>
      <c r="D874" s="527" t="s">
        <v>1054</v>
      </c>
      <c r="E874" s="313"/>
      <c r="F874" s="507">
        <f t="shared" ref="F874" si="342">SUM(F875:F878)</f>
        <v>868.69999999999993</v>
      </c>
      <c r="G874" s="507">
        <f t="shared" ref="G874" si="343">SUM(G875:G878)</f>
        <v>951.5</v>
      </c>
      <c r="H874" s="507">
        <f t="shared" ref="H874" si="344">SUM(H875:H878)</f>
        <v>979.5</v>
      </c>
      <c r="I874" s="507">
        <f t="shared" ref="I874:J874" si="345">SUM(I875:I878)</f>
        <v>1013</v>
      </c>
      <c r="J874" s="507">
        <f t="shared" si="345"/>
        <v>1031.3</v>
      </c>
      <c r="K874" s="507">
        <f t="shared" ref="K874:L874" si="346">SUM(K875:K878)</f>
        <v>1004.1</v>
      </c>
      <c r="L874" s="507">
        <f t="shared" si="346"/>
        <v>1004.1</v>
      </c>
      <c r="M874" s="451"/>
    </row>
    <row r="875" spans="1:24" x14ac:dyDescent="0.2">
      <c r="A875" s="207"/>
      <c r="B875" s="257">
        <v>610</v>
      </c>
      <c r="C875" s="258"/>
      <c r="D875" s="259" t="s">
        <v>115</v>
      </c>
      <c r="E875" s="260"/>
      <c r="F875" s="260">
        <v>554</v>
      </c>
      <c r="G875" s="260">
        <v>614</v>
      </c>
      <c r="H875" s="260">
        <v>622</v>
      </c>
      <c r="I875" s="260">
        <v>629.4</v>
      </c>
      <c r="J875" s="580">
        <v>637.9</v>
      </c>
      <c r="K875" s="260">
        <v>643</v>
      </c>
      <c r="L875" s="260">
        <v>643</v>
      </c>
      <c r="M875" s="443" t="s">
        <v>1338</v>
      </c>
      <c r="O875" s="308"/>
      <c r="P875" s="308"/>
      <c r="Q875" s="308"/>
      <c r="R875" s="308"/>
      <c r="S875" s="308"/>
      <c r="T875" s="308"/>
      <c r="U875" s="308"/>
      <c r="V875" s="308"/>
      <c r="W875" s="308"/>
      <c r="X875" s="308"/>
    </row>
    <row r="876" spans="1:24" s="308" customFormat="1" x14ac:dyDescent="0.2">
      <c r="A876" s="309"/>
      <c r="B876" s="211">
        <v>620</v>
      </c>
      <c r="C876" s="212"/>
      <c r="D876" s="213" t="s">
        <v>116</v>
      </c>
      <c r="E876" s="221"/>
      <c r="F876" s="537">
        <v>204.4</v>
      </c>
      <c r="G876" s="537">
        <v>218.7</v>
      </c>
      <c r="H876" s="537">
        <v>219</v>
      </c>
      <c r="I876" s="537">
        <v>238.8</v>
      </c>
      <c r="J876" s="577">
        <v>248.3</v>
      </c>
      <c r="K876" s="537">
        <v>227</v>
      </c>
      <c r="L876" s="537">
        <v>227</v>
      </c>
      <c r="M876" s="443" t="s">
        <v>1338</v>
      </c>
    </row>
    <row r="877" spans="1:24" s="308" customFormat="1" x14ac:dyDescent="0.2">
      <c r="A877" s="309"/>
      <c r="B877" s="262">
        <v>630</v>
      </c>
      <c r="C877" s="263"/>
      <c r="D877" s="267" t="s">
        <v>117</v>
      </c>
      <c r="E877" s="268"/>
      <c r="F877" s="268">
        <v>106.9</v>
      </c>
      <c r="G877" s="268">
        <v>116.8</v>
      </c>
      <c r="H877" s="268">
        <v>136.5</v>
      </c>
      <c r="I877" s="268">
        <v>142.80000000000001</v>
      </c>
      <c r="J877" s="583">
        <v>143.1</v>
      </c>
      <c r="K877" s="268">
        <v>132.1</v>
      </c>
      <c r="L877" s="268">
        <v>132.1</v>
      </c>
      <c r="M877" s="443" t="s">
        <v>1338</v>
      </c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</row>
    <row r="878" spans="1:24" s="308" customFormat="1" ht="13.5" thickBot="1" x14ac:dyDescent="0.25">
      <c r="A878" s="309"/>
      <c r="B878" s="491">
        <v>640</v>
      </c>
      <c r="C878" s="492"/>
      <c r="D878" s="493" t="s">
        <v>603</v>
      </c>
      <c r="E878" s="264"/>
      <c r="F878" s="264">
        <v>3.4</v>
      </c>
      <c r="G878" s="264">
        <v>2</v>
      </c>
      <c r="H878" s="264">
        <v>2</v>
      </c>
      <c r="I878" s="264">
        <v>2</v>
      </c>
      <c r="J878" s="264">
        <v>2</v>
      </c>
      <c r="K878" s="264">
        <v>2</v>
      </c>
      <c r="L878" s="264">
        <v>2</v>
      </c>
      <c r="M878" s="443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</row>
    <row r="879" spans="1:24" s="407" customFormat="1" ht="13.5" thickBot="1" x14ac:dyDescent="0.25">
      <c r="A879" s="399"/>
      <c r="B879" s="265" t="s">
        <v>1055</v>
      </c>
      <c r="C879" s="256"/>
      <c r="D879" s="269"/>
      <c r="E879" s="254"/>
      <c r="F879" s="254">
        <f>SUM(F880+F881+F882+F883+F884+F885+F886+F887+F888+F889+F890+F891+F892+F893+F894+F895+F896+F897+F898+F899+F902)</f>
        <v>62.600000000000009</v>
      </c>
      <c r="G879" s="254">
        <f t="shared" ref="G879:L879" si="347">SUM(G880:G902)</f>
        <v>30</v>
      </c>
      <c r="H879" s="254">
        <f t="shared" si="347"/>
        <v>55.300000000000004</v>
      </c>
      <c r="I879" s="254">
        <f t="shared" ref="I879:J879" si="348">SUM(I880:I902)</f>
        <v>66.099999999999994</v>
      </c>
      <c r="J879" s="254">
        <f t="shared" si="348"/>
        <v>88.600000000000009</v>
      </c>
      <c r="K879" s="254">
        <f t="shared" si="347"/>
        <v>33</v>
      </c>
      <c r="L879" s="254">
        <f t="shared" si="347"/>
        <v>33</v>
      </c>
      <c r="M879" s="443"/>
      <c r="O879" s="308"/>
      <c r="P879" s="308"/>
      <c r="Q879" s="308"/>
      <c r="R879" s="308"/>
      <c r="S879" s="308"/>
      <c r="T879" s="308"/>
      <c r="U879" s="308"/>
      <c r="V879" s="308"/>
      <c r="W879" s="308"/>
      <c r="X879" s="308"/>
    </row>
    <row r="880" spans="1:24" s="308" customFormat="1" x14ac:dyDescent="0.2">
      <c r="A880" s="309"/>
      <c r="B880" s="257">
        <v>630</v>
      </c>
      <c r="C880" s="258"/>
      <c r="D880" s="259" t="s">
        <v>307</v>
      </c>
      <c r="E880" s="260"/>
      <c r="F880" s="260">
        <v>8.8000000000000007</v>
      </c>
      <c r="G880" s="260">
        <v>6</v>
      </c>
      <c r="H880" s="260">
        <v>6</v>
      </c>
      <c r="I880" s="260">
        <v>8.6</v>
      </c>
      <c r="J880" s="580">
        <v>8.4</v>
      </c>
      <c r="K880" s="260">
        <v>6</v>
      </c>
      <c r="L880" s="260">
        <v>6</v>
      </c>
      <c r="M880" s="443" t="s">
        <v>1338</v>
      </c>
    </row>
    <row r="881" spans="1:24" s="308" customFormat="1" x14ac:dyDescent="0.2">
      <c r="A881" s="307"/>
      <c r="B881" s="211">
        <v>610</v>
      </c>
      <c r="C881" s="212"/>
      <c r="D881" s="213" t="s">
        <v>769</v>
      </c>
      <c r="E881" s="221"/>
      <c r="F881" s="537">
        <v>14.3</v>
      </c>
      <c r="G881" s="537">
        <v>14</v>
      </c>
      <c r="H881" s="537">
        <v>14</v>
      </c>
      <c r="I881" s="537">
        <v>8.1999999999999993</v>
      </c>
      <c r="J881" s="537">
        <v>8.1999999999999993</v>
      </c>
      <c r="K881" s="537">
        <v>16</v>
      </c>
      <c r="L881" s="537">
        <v>16</v>
      </c>
      <c r="M881" s="443"/>
    </row>
    <row r="882" spans="1:24" s="308" customFormat="1" x14ac:dyDescent="0.2">
      <c r="A882" s="307"/>
      <c r="B882" s="211">
        <v>610</v>
      </c>
      <c r="C882" s="212"/>
      <c r="D882" s="213" t="s">
        <v>1218</v>
      </c>
      <c r="E882" s="221"/>
      <c r="F882" s="537">
        <v>0</v>
      </c>
      <c r="G882" s="537">
        <v>0</v>
      </c>
      <c r="H882" s="537">
        <v>0</v>
      </c>
      <c r="I882" s="537">
        <v>0</v>
      </c>
      <c r="J882" s="537">
        <v>0</v>
      </c>
      <c r="K882" s="537">
        <v>0</v>
      </c>
      <c r="L882" s="537">
        <v>0</v>
      </c>
      <c r="M882" s="443"/>
      <c r="O882" s="407"/>
      <c r="P882" s="407"/>
      <c r="Q882" s="407"/>
      <c r="R882" s="407"/>
      <c r="S882" s="407"/>
      <c r="T882" s="407"/>
      <c r="U882" s="407"/>
      <c r="V882" s="407"/>
      <c r="W882" s="407"/>
      <c r="X882" s="407"/>
    </row>
    <row r="883" spans="1:24" x14ac:dyDescent="0.2">
      <c r="A883" s="207"/>
      <c r="B883" s="262">
        <v>630</v>
      </c>
      <c r="C883" s="263"/>
      <c r="D883" s="267" t="s">
        <v>392</v>
      </c>
      <c r="E883" s="268"/>
      <c r="F883" s="268">
        <v>4.5999999999999996</v>
      </c>
      <c r="G883" s="268">
        <v>3</v>
      </c>
      <c r="H883" s="268">
        <v>3</v>
      </c>
      <c r="I883" s="268">
        <v>4</v>
      </c>
      <c r="J883" s="583">
        <v>4.3</v>
      </c>
      <c r="K883" s="268">
        <v>3</v>
      </c>
      <c r="L883" s="268">
        <v>3</v>
      </c>
      <c r="M883" s="443" t="s">
        <v>1338</v>
      </c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</row>
    <row r="884" spans="1:24" x14ac:dyDescent="0.2">
      <c r="A884" s="207"/>
      <c r="B884" s="211">
        <v>640</v>
      </c>
      <c r="C884" s="212"/>
      <c r="D884" s="213" t="s">
        <v>287</v>
      </c>
      <c r="E884" s="221"/>
      <c r="F884" s="537">
        <v>4.7</v>
      </c>
      <c r="G884" s="537">
        <v>0</v>
      </c>
      <c r="H884" s="537">
        <v>0</v>
      </c>
      <c r="I884" s="537">
        <v>0</v>
      </c>
      <c r="J884" s="537">
        <v>0</v>
      </c>
      <c r="K884" s="537">
        <v>0</v>
      </c>
      <c r="L884" s="537">
        <v>0</v>
      </c>
      <c r="M884" s="443"/>
      <c r="O884" s="308"/>
      <c r="P884" s="308"/>
      <c r="Q884" s="308"/>
      <c r="R884" s="308"/>
      <c r="S884" s="308"/>
      <c r="T884" s="308"/>
      <c r="U884" s="308"/>
      <c r="V884" s="308"/>
      <c r="W884" s="308"/>
      <c r="X884" s="308"/>
    </row>
    <row r="885" spans="1:24" s="308" customFormat="1" x14ac:dyDescent="0.2">
      <c r="A885" s="309"/>
      <c r="B885" s="211">
        <v>630</v>
      </c>
      <c r="C885" s="212"/>
      <c r="D885" s="213" t="s">
        <v>771</v>
      </c>
      <c r="E885" s="222"/>
      <c r="F885" s="538">
        <v>4.4000000000000004</v>
      </c>
      <c r="G885" s="538">
        <v>4</v>
      </c>
      <c r="H885" s="538">
        <v>4</v>
      </c>
      <c r="I885" s="538">
        <v>4.2</v>
      </c>
      <c r="J885" s="578">
        <v>3</v>
      </c>
      <c r="K885" s="538">
        <v>4</v>
      </c>
      <c r="L885" s="538">
        <v>4</v>
      </c>
      <c r="M885" s="443" t="s">
        <v>1338</v>
      </c>
      <c r="O885" s="407"/>
      <c r="P885" s="407"/>
      <c r="Q885" s="407"/>
      <c r="R885" s="407"/>
      <c r="S885" s="407"/>
      <c r="T885" s="407"/>
      <c r="U885" s="407"/>
      <c r="V885" s="407"/>
      <c r="W885" s="407"/>
      <c r="X885" s="407"/>
    </row>
    <row r="886" spans="1:24" s="308" customFormat="1" x14ac:dyDescent="0.2">
      <c r="A886" s="309"/>
      <c r="B886" s="262">
        <v>630</v>
      </c>
      <c r="C886" s="263"/>
      <c r="D886" s="267" t="s">
        <v>772</v>
      </c>
      <c r="E886" s="264"/>
      <c r="F886" s="264">
        <v>0</v>
      </c>
      <c r="G886" s="264">
        <v>2</v>
      </c>
      <c r="H886" s="264">
        <v>2</v>
      </c>
      <c r="I886" s="264">
        <v>3.9</v>
      </c>
      <c r="J886" s="264">
        <v>3.9</v>
      </c>
      <c r="K886" s="264">
        <v>2</v>
      </c>
      <c r="L886" s="264">
        <v>2</v>
      </c>
      <c r="M886" s="443"/>
      <c r="O886" s="407"/>
      <c r="P886" s="407"/>
      <c r="Q886" s="407"/>
      <c r="R886" s="407"/>
      <c r="S886" s="407"/>
      <c r="T886" s="407"/>
      <c r="U886" s="407"/>
      <c r="V886" s="407"/>
      <c r="W886" s="407"/>
      <c r="X886" s="407"/>
    </row>
    <row r="887" spans="1:24" s="308" customFormat="1" x14ac:dyDescent="0.2">
      <c r="A887" s="307"/>
      <c r="B887" s="262">
        <v>630</v>
      </c>
      <c r="C887" s="263"/>
      <c r="D887" s="267" t="s">
        <v>1362</v>
      </c>
      <c r="E887" s="264"/>
      <c r="F887" s="264">
        <v>0</v>
      </c>
      <c r="G887" s="264">
        <v>0</v>
      </c>
      <c r="H887" s="264">
        <v>0</v>
      </c>
      <c r="I887" s="264">
        <v>0</v>
      </c>
      <c r="J887" s="582">
        <v>9.6999999999999993</v>
      </c>
      <c r="K887" s="264">
        <v>0</v>
      </c>
      <c r="L887" s="264">
        <v>0</v>
      </c>
      <c r="M887" s="443" t="s">
        <v>1338</v>
      </c>
      <c r="O887" s="407"/>
      <c r="P887" s="407"/>
      <c r="Q887" s="407"/>
      <c r="R887" s="407"/>
      <c r="S887" s="407"/>
      <c r="T887" s="407"/>
      <c r="U887" s="407"/>
      <c r="V887" s="407"/>
      <c r="W887" s="407"/>
      <c r="X887" s="407"/>
    </row>
    <row r="888" spans="1:24" s="407" customFormat="1" x14ac:dyDescent="0.2">
      <c r="A888" s="406"/>
      <c r="B888" s="262">
        <v>630</v>
      </c>
      <c r="C888" s="263"/>
      <c r="D888" s="267" t="s">
        <v>1365</v>
      </c>
      <c r="E888" s="268"/>
      <c r="F888" s="268">
        <v>0</v>
      </c>
      <c r="G888" s="268">
        <v>0</v>
      </c>
      <c r="H888" s="268">
        <v>0</v>
      </c>
      <c r="I888" s="268">
        <v>0</v>
      </c>
      <c r="J888" s="583">
        <v>3.6</v>
      </c>
      <c r="K888" s="268">
        <v>0</v>
      </c>
      <c r="L888" s="268">
        <v>0</v>
      </c>
      <c r="M888" s="443" t="s">
        <v>1338</v>
      </c>
    </row>
    <row r="889" spans="1:24" s="407" customFormat="1" x14ac:dyDescent="0.2">
      <c r="A889" s="406"/>
      <c r="B889" s="262">
        <v>630</v>
      </c>
      <c r="C889" s="263"/>
      <c r="D889" s="267" t="s">
        <v>1182</v>
      </c>
      <c r="E889" s="268"/>
      <c r="F889" s="268">
        <v>0.7</v>
      </c>
      <c r="G889" s="268">
        <v>1</v>
      </c>
      <c r="H889" s="268">
        <v>1.2</v>
      </c>
      <c r="I889" s="268">
        <v>1.2</v>
      </c>
      <c r="J889" s="583">
        <v>0.8</v>
      </c>
      <c r="K889" s="268">
        <v>0</v>
      </c>
      <c r="L889" s="268">
        <v>0</v>
      </c>
      <c r="M889" s="443" t="s">
        <v>1338</v>
      </c>
    </row>
    <row r="890" spans="1:24" s="407" customFormat="1" x14ac:dyDescent="0.2">
      <c r="A890" s="406"/>
      <c r="B890" s="262">
        <v>610</v>
      </c>
      <c r="C890" s="263"/>
      <c r="D890" s="213" t="s">
        <v>1366</v>
      </c>
      <c r="E890" s="268"/>
      <c r="F890" s="268">
        <v>0</v>
      </c>
      <c r="G890" s="268">
        <v>0</v>
      </c>
      <c r="H890" s="268">
        <v>0</v>
      </c>
      <c r="I890" s="268">
        <v>0</v>
      </c>
      <c r="J890" s="583">
        <v>10.3</v>
      </c>
      <c r="K890" s="268">
        <v>0</v>
      </c>
      <c r="L890" s="268">
        <v>0</v>
      </c>
      <c r="M890" s="443" t="s">
        <v>1338</v>
      </c>
    </row>
    <row r="891" spans="1:24" s="407" customFormat="1" x14ac:dyDescent="0.2">
      <c r="A891" s="406"/>
      <c r="B891" s="262">
        <v>640</v>
      </c>
      <c r="C891" s="263"/>
      <c r="D891" s="267" t="s">
        <v>960</v>
      </c>
      <c r="E891" s="268"/>
      <c r="F891" s="268">
        <v>0</v>
      </c>
      <c r="G891" s="268">
        <v>0</v>
      </c>
      <c r="H891" s="268">
        <v>0</v>
      </c>
      <c r="I891" s="268">
        <v>0</v>
      </c>
      <c r="J891" s="268">
        <v>0</v>
      </c>
      <c r="K891" s="268">
        <v>0</v>
      </c>
      <c r="L891" s="268">
        <v>0</v>
      </c>
      <c r="M891" s="443"/>
    </row>
    <row r="892" spans="1:24" s="407" customFormat="1" x14ac:dyDescent="0.2">
      <c r="A892" s="406"/>
      <c r="B892" s="262">
        <v>630</v>
      </c>
      <c r="C892" s="263"/>
      <c r="D892" s="267" t="s">
        <v>1197</v>
      </c>
      <c r="E892" s="268"/>
      <c r="F892" s="268">
        <v>0</v>
      </c>
      <c r="G892" s="268">
        <v>0</v>
      </c>
      <c r="H892" s="268">
        <v>0</v>
      </c>
      <c r="I892" s="268">
        <v>0</v>
      </c>
      <c r="J892" s="268">
        <v>0</v>
      </c>
      <c r="K892" s="268">
        <v>0</v>
      </c>
      <c r="L892" s="268">
        <v>0</v>
      </c>
      <c r="M892" s="443"/>
      <c r="O892" s="308"/>
      <c r="P892" s="308"/>
      <c r="Q892" s="308"/>
      <c r="R892" s="308"/>
      <c r="S892" s="308"/>
      <c r="T892" s="308"/>
      <c r="U892" s="308"/>
      <c r="V892" s="308"/>
      <c r="W892" s="308"/>
      <c r="X892" s="308"/>
    </row>
    <row r="893" spans="1:24" s="407" customFormat="1" x14ac:dyDescent="0.2">
      <c r="A893" s="406"/>
      <c r="B893" s="262">
        <v>630</v>
      </c>
      <c r="C893" s="263"/>
      <c r="D893" s="267" t="s">
        <v>1261</v>
      </c>
      <c r="E893" s="268"/>
      <c r="F893" s="268">
        <v>0</v>
      </c>
      <c r="G893" s="268">
        <v>0</v>
      </c>
      <c r="H893" s="268">
        <v>0</v>
      </c>
      <c r="I893" s="268">
        <v>0</v>
      </c>
      <c r="J893" s="583">
        <v>0.4</v>
      </c>
      <c r="K893" s="268">
        <v>0</v>
      </c>
      <c r="L893" s="268">
        <v>0</v>
      </c>
      <c r="M893" s="443" t="s">
        <v>1338</v>
      </c>
    </row>
    <row r="894" spans="1:24" s="407" customFormat="1" x14ac:dyDescent="0.2">
      <c r="A894" s="406"/>
      <c r="B894" s="262">
        <v>640</v>
      </c>
      <c r="C894" s="263"/>
      <c r="D894" s="267" t="s">
        <v>1263</v>
      </c>
      <c r="E894" s="268"/>
      <c r="F894" s="268">
        <v>0</v>
      </c>
      <c r="G894" s="268">
        <v>0</v>
      </c>
      <c r="H894" s="268">
        <v>0</v>
      </c>
      <c r="I894" s="268">
        <v>0</v>
      </c>
      <c r="J894" s="268">
        <v>0</v>
      </c>
      <c r="K894" s="268">
        <v>0</v>
      </c>
      <c r="L894" s="268">
        <v>0</v>
      </c>
      <c r="M894" s="443"/>
    </row>
    <row r="895" spans="1:24" s="407" customFormat="1" x14ac:dyDescent="0.2">
      <c r="A895" s="399"/>
      <c r="B895" s="211">
        <v>630</v>
      </c>
      <c r="C895" s="212"/>
      <c r="D895" s="213" t="s">
        <v>970</v>
      </c>
      <c r="E895" s="222"/>
      <c r="F895" s="538">
        <v>1.3</v>
      </c>
      <c r="G895" s="538">
        <v>0</v>
      </c>
      <c r="H895" s="538">
        <v>2</v>
      </c>
      <c r="I895" s="538">
        <v>2</v>
      </c>
      <c r="J895" s="538">
        <v>2</v>
      </c>
      <c r="K895" s="538">
        <v>2</v>
      </c>
      <c r="L895" s="538">
        <v>2</v>
      </c>
      <c r="M895" s="434"/>
      <c r="O895" s="308"/>
      <c r="P895" s="308"/>
      <c r="Q895" s="308"/>
      <c r="R895" s="308"/>
      <c r="S895" s="308"/>
      <c r="T895" s="308"/>
      <c r="U895" s="308"/>
      <c r="V895" s="308"/>
      <c r="W895" s="308"/>
      <c r="X895" s="308"/>
    </row>
    <row r="896" spans="1:24" s="407" customFormat="1" x14ac:dyDescent="0.2">
      <c r="A896" s="399"/>
      <c r="B896" s="211">
        <v>600</v>
      </c>
      <c r="C896" s="212"/>
      <c r="D896" s="213" t="s">
        <v>1304</v>
      </c>
      <c r="E896" s="538"/>
      <c r="F896" s="538">
        <v>0</v>
      </c>
      <c r="G896" s="538">
        <v>0</v>
      </c>
      <c r="H896" s="538">
        <v>23.1</v>
      </c>
      <c r="I896" s="538">
        <v>23.1</v>
      </c>
      <c r="J896" s="538">
        <v>23.1</v>
      </c>
      <c r="K896" s="538">
        <v>0</v>
      </c>
      <c r="L896" s="538">
        <v>0</v>
      </c>
      <c r="M896" s="434"/>
    </row>
    <row r="897" spans="1:24" s="407" customFormat="1" x14ac:dyDescent="0.2">
      <c r="A897" s="399"/>
      <c r="B897" s="211">
        <v>600</v>
      </c>
      <c r="C897" s="212"/>
      <c r="D897" s="213" t="s">
        <v>1259</v>
      </c>
      <c r="E897" s="538"/>
      <c r="F897" s="538">
        <v>8.3000000000000007</v>
      </c>
      <c r="G897" s="538">
        <v>0</v>
      </c>
      <c r="H897" s="538">
        <v>0</v>
      </c>
      <c r="I897" s="538">
        <v>0</v>
      </c>
      <c r="J897" s="538">
        <v>0</v>
      </c>
      <c r="K897" s="538">
        <v>0</v>
      </c>
      <c r="L897" s="538">
        <v>0</v>
      </c>
      <c r="M897" s="434"/>
    </row>
    <row r="898" spans="1:24" s="407" customFormat="1" x14ac:dyDescent="0.2">
      <c r="A898" s="399"/>
      <c r="B898" s="211">
        <v>600</v>
      </c>
      <c r="C898" s="212"/>
      <c r="D898" s="213" t="s">
        <v>1305</v>
      </c>
      <c r="E898" s="538"/>
      <c r="F898" s="538">
        <v>0</v>
      </c>
      <c r="G898" s="538">
        <v>0</v>
      </c>
      <c r="H898" s="538">
        <v>0</v>
      </c>
      <c r="I898" s="538">
        <v>0</v>
      </c>
      <c r="J898" s="538">
        <v>0</v>
      </c>
      <c r="K898" s="538">
        <v>0</v>
      </c>
      <c r="L898" s="538">
        <v>0</v>
      </c>
      <c r="M898" s="434"/>
    </row>
    <row r="899" spans="1:24" s="407" customFormat="1" x14ac:dyDescent="0.2">
      <c r="A899" s="399"/>
      <c r="B899" s="211">
        <v>600</v>
      </c>
      <c r="C899" s="212"/>
      <c r="D899" s="213" t="s">
        <v>1306</v>
      </c>
      <c r="E899" s="538"/>
      <c r="F899" s="538">
        <v>0</v>
      </c>
      <c r="G899" s="538">
        <v>0</v>
      </c>
      <c r="H899" s="538">
        <v>0</v>
      </c>
      <c r="I899" s="538">
        <v>0</v>
      </c>
      <c r="J899" s="538">
        <v>0</v>
      </c>
      <c r="K899" s="538">
        <v>0</v>
      </c>
      <c r="L899" s="538">
        <v>0</v>
      </c>
      <c r="M899" s="434"/>
    </row>
    <row r="900" spans="1:24" s="407" customFormat="1" hidden="1" x14ac:dyDescent="0.2">
      <c r="A900" s="399"/>
      <c r="B900" s="211">
        <v>640</v>
      </c>
      <c r="C900" s="212"/>
      <c r="D900" s="213" t="s">
        <v>1028</v>
      </c>
      <c r="E900" s="222"/>
      <c r="F900" s="538">
        <v>0</v>
      </c>
      <c r="G900" s="538">
        <v>0</v>
      </c>
      <c r="H900" s="538">
        <v>0</v>
      </c>
      <c r="I900" s="538">
        <v>0</v>
      </c>
      <c r="J900" s="538">
        <v>0</v>
      </c>
      <c r="K900" s="538">
        <v>0</v>
      </c>
      <c r="L900" s="538">
        <v>0</v>
      </c>
      <c r="M900" s="434"/>
      <c r="O900" s="308"/>
      <c r="P900" s="308"/>
      <c r="Q900" s="308"/>
      <c r="R900" s="308"/>
      <c r="S900" s="308"/>
      <c r="T900" s="308"/>
      <c r="U900" s="308"/>
      <c r="V900" s="308"/>
      <c r="W900" s="308"/>
      <c r="X900" s="308"/>
    </row>
    <row r="901" spans="1:24" s="407" customFormat="1" hidden="1" x14ac:dyDescent="0.2">
      <c r="A901" s="399"/>
      <c r="B901" s="211">
        <v>640</v>
      </c>
      <c r="C901" s="212"/>
      <c r="D901" s="213" t="s">
        <v>1259</v>
      </c>
      <c r="E901" s="222"/>
      <c r="F901" s="538">
        <v>8.3000000000000007</v>
      </c>
      <c r="G901" s="538">
        <v>0</v>
      </c>
      <c r="H901" s="538">
        <v>0</v>
      </c>
      <c r="I901" s="538">
        <v>0</v>
      </c>
      <c r="J901" s="538">
        <v>0</v>
      </c>
      <c r="K901" s="538">
        <v>0</v>
      </c>
      <c r="L901" s="538">
        <v>0</v>
      </c>
      <c r="M901" s="434"/>
      <c r="O901" s="308"/>
      <c r="P901" s="308"/>
      <c r="Q901" s="308"/>
      <c r="R901" s="308"/>
      <c r="S901" s="308"/>
      <c r="T901" s="308"/>
      <c r="U901" s="308"/>
      <c r="V901" s="308"/>
      <c r="W901" s="308"/>
      <c r="X901" s="308"/>
    </row>
    <row r="902" spans="1:24" s="308" customFormat="1" ht="13.5" thickBot="1" x14ac:dyDescent="0.25">
      <c r="A902" s="309"/>
      <c r="B902" s="262">
        <v>640</v>
      </c>
      <c r="C902" s="263"/>
      <c r="D902" s="267" t="s">
        <v>1265</v>
      </c>
      <c r="E902" s="264"/>
      <c r="F902" s="264">
        <v>15.5</v>
      </c>
      <c r="G902" s="264">
        <v>0</v>
      </c>
      <c r="H902" s="264">
        <v>0</v>
      </c>
      <c r="I902" s="264">
        <v>10.9</v>
      </c>
      <c r="J902" s="264">
        <v>10.9</v>
      </c>
      <c r="K902" s="264">
        <v>0</v>
      </c>
      <c r="L902" s="264">
        <v>0</v>
      </c>
      <c r="M902" s="434"/>
      <c r="O902" s="407"/>
      <c r="P902" s="407"/>
      <c r="Q902" s="407"/>
      <c r="R902" s="407"/>
      <c r="S902" s="407"/>
      <c r="T902" s="407"/>
      <c r="U902" s="407"/>
      <c r="V902" s="407"/>
      <c r="W902" s="407"/>
      <c r="X902" s="407"/>
    </row>
    <row r="903" spans="1:24" s="308" customFormat="1" ht="13.5" thickBot="1" x14ac:dyDescent="0.25">
      <c r="A903" s="309"/>
      <c r="B903" s="318"/>
      <c r="C903" s="319"/>
      <c r="D903" s="320" t="s">
        <v>774</v>
      </c>
      <c r="E903" s="321"/>
      <c r="F903" s="571">
        <f t="shared" ref="F903" si="349">SUM(F904+F909)</f>
        <v>171.2</v>
      </c>
      <c r="G903" s="571">
        <f>SUM(G904+G909)</f>
        <v>185.5</v>
      </c>
      <c r="H903" s="571">
        <f>SUM(H904+H909)</f>
        <v>201.10000000000002</v>
      </c>
      <c r="I903" s="571">
        <f>SUM(I904+I909)</f>
        <v>201.10000000000002</v>
      </c>
      <c r="J903" s="571">
        <f>SUM(J904+J909)</f>
        <v>188.79999999999998</v>
      </c>
      <c r="K903" s="571">
        <f t="shared" ref="K903:L903" si="350">SUM(K904+K909)</f>
        <v>223.5</v>
      </c>
      <c r="L903" s="571">
        <f t="shared" si="350"/>
        <v>213</v>
      </c>
      <c r="M903" s="432"/>
    </row>
    <row r="904" spans="1:24" x14ac:dyDescent="0.2">
      <c r="A904" s="207"/>
      <c r="B904" s="257"/>
      <c r="C904" s="258"/>
      <c r="D904" s="257" t="s">
        <v>773</v>
      </c>
      <c r="E904" s="315"/>
      <c r="F904" s="572">
        <f t="shared" ref="F904" si="351">SUM(F905:F908)</f>
        <v>101.2</v>
      </c>
      <c r="G904" s="572">
        <f>SUM(G905:G908)</f>
        <v>108.5</v>
      </c>
      <c r="H904" s="572">
        <f>SUM(H905:H908)</f>
        <v>128.50000000000003</v>
      </c>
      <c r="I904" s="572">
        <f>SUM(I905:I908)</f>
        <v>128.50000000000003</v>
      </c>
      <c r="J904" s="572">
        <f>SUM(J905:J908)</f>
        <v>116.19999999999999</v>
      </c>
      <c r="K904" s="572">
        <f t="shared" ref="K904:L904" si="352">SUM(K905:K908)</f>
        <v>144.69999999999999</v>
      </c>
      <c r="L904" s="572">
        <f t="shared" si="352"/>
        <v>134.19999999999999</v>
      </c>
      <c r="M904" s="443"/>
    </row>
    <row r="905" spans="1:24" s="308" customFormat="1" x14ac:dyDescent="0.2">
      <c r="A905" s="309"/>
      <c r="B905" s="347">
        <v>610</v>
      </c>
      <c r="C905" s="219"/>
      <c r="D905" s="213" t="s">
        <v>115</v>
      </c>
      <c r="E905" s="222"/>
      <c r="F905" s="538">
        <v>66.8</v>
      </c>
      <c r="G905" s="538">
        <v>72.599999999999994</v>
      </c>
      <c r="H905" s="538">
        <v>86.7</v>
      </c>
      <c r="I905" s="538">
        <v>86.7</v>
      </c>
      <c r="J905" s="578">
        <v>77.7</v>
      </c>
      <c r="K905" s="538">
        <v>90.6</v>
      </c>
      <c r="L905" s="538">
        <v>90.6</v>
      </c>
      <c r="M905" s="443" t="s">
        <v>1338</v>
      </c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</row>
    <row r="906" spans="1:24" s="308" customFormat="1" x14ac:dyDescent="0.2">
      <c r="A906" s="309"/>
      <c r="B906" s="347">
        <v>620</v>
      </c>
      <c r="C906" s="219"/>
      <c r="D906" s="213" t="s">
        <v>116</v>
      </c>
      <c r="E906" s="221"/>
      <c r="F906" s="537">
        <v>25.2</v>
      </c>
      <c r="G906" s="537">
        <v>26.8</v>
      </c>
      <c r="H906" s="537">
        <v>32.1</v>
      </c>
      <c r="I906" s="537">
        <v>32.1</v>
      </c>
      <c r="J906" s="577">
        <v>28.9</v>
      </c>
      <c r="K906" s="537">
        <v>36.299999999999997</v>
      </c>
      <c r="L906" s="537">
        <v>33.5</v>
      </c>
      <c r="M906" s="443" t="s">
        <v>1338</v>
      </c>
    </row>
    <row r="907" spans="1:24" s="308" customFormat="1" x14ac:dyDescent="0.2">
      <c r="A907" s="309"/>
      <c r="B907" s="347">
        <v>630</v>
      </c>
      <c r="C907" s="212"/>
      <c r="D907" s="213" t="s">
        <v>117</v>
      </c>
      <c r="E907" s="222"/>
      <c r="F907" s="538">
        <v>8.9</v>
      </c>
      <c r="G907" s="538">
        <v>8.6999999999999993</v>
      </c>
      <c r="H907" s="538">
        <v>9.3000000000000007</v>
      </c>
      <c r="I907" s="538">
        <v>9.3000000000000007</v>
      </c>
      <c r="J907" s="578">
        <v>9.6</v>
      </c>
      <c r="K907" s="538">
        <v>9.6999999999999993</v>
      </c>
      <c r="L907" s="538">
        <v>9.6999999999999993</v>
      </c>
      <c r="M907" s="443" t="s">
        <v>1338</v>
      </c>
    </row>
    <row r="908" spans="1:24" s="407" customFormat="1" x14ac:dyDescent="0.2">
      <c r="A908" s="399"/>
      <c r="B908" s="270">
        <v>640</v>
      </c>
      <c r="C908" s="263"/>
      <c r="D908" s="267" t="s">
        <v>604</v>
      </c>
      <c r="E908" s="268"/>
      <c r="F908" s="268">
        <v>0.3</v>
      </c>
      <c r="G908" s="268">
        <v>0.4</v>
      </c>
      <c r="H908" s="268">
        <v>0.4</v>
      </c>
      <c r="I908" s="268">
        <v>0.4</v>
      </c>
      <c r="J908" s="583">
        <v>0</v>
      </c>
      <c r="K908" s="268">
        <v>8.1</v>
      </c>
      <c r="L908" s="268">
        <v>0.4</v>
      </c>
      <c r="M908" s="443" t="s">
        <v>1338</v>
      </c>
      <c r="O908" s="308"/>
      <c r="P908" s="308"/>
      <c r="Q908" s="308"/>
      <c r="R908" s="308"/>
      <c r="S908" s="308"/>
      <c r="T908" s="308"/>
      <c r="U908" s="308"/>
      <c r="V908" s="308"/>
      <c r="W908" s="308"/>
      <c r="X908" s="308"/>
    </row>
    <row r="909" spans="1:24" s="308" customFormat="1" x14ac:dyDescent="0.2">
      <c r="A909" s="309"/>
      <c r="B909" s="270"/>
      <c r="C909" s="263"/>
      <c r="D909" s="262" t="s">
        <v>1056</v>
      </c>
      <c r="E909" s="268"/>
      <c r="F909" s="573">
        <f t="shared" ref="F909" si="353">SUM(F910:F914)</f>
        <v>70</v>
      </c>
      <c r="G909" s="573">
        <f>SUM(G910:G914)</f>
        <v>77</v>
      </c>
      <c r="H909" s="573">
        <f>SUM(H910:H914)</f>
        <v>72.599999999999994</v>
      </c>
      <c r="I909" s="573">
        <f>SUM(I910:I914)</f>
        <v>72.599999999999994</v>
      </c>
      <c r="J909" s="573">
        <f>SUM(J910:J914)</f>
        <v>72.599999999999994</v>
      </c>
      <c r="K909" s="573">
        <f t="shared" ref="K909" si="354">SUM(K910:K914)</f>
        <v>78.8</v>
      </c>
      <c r="L909" s="573">
        <f t="shared" ref="L909" si="355">SUM(L910:L914)</f>
        <v>78.8</v>
      </c>
      <c r="M909" s="443"/>
      <c r="O909" s="350"/>
      <c r="P909" s="350"/>
      <c r="Q909" s="350"/>
      <c r="R909" s="350"/>
      <c r="S909" s="350"/>
      <c r="T909" s="350"/>
      <c r="U909" s="350"/>
      <c r="V909" s="350"/>
      <c r="W909" s="350"/>
      <c r="X909" s="350"/>
    </row>
    <row r="910" spans="1:24" x14ac:dyDescent="0.2">
      <c r="A910" s="207"/>
      <c r="B910" s="347">
        <v>610</v>
      </c>
      <c r="C910" s="219"/>
      <c r="D910" s="213" t="s">
        <v>115</v>
      </c>
      <c r="E910" s="222"/>
      <c r="F910" s="538">
        <v>49.3</v>
      </c>
      <c r="G910" s="538">
        <v>53</v>
      </c>
      <c r="H910" s="538">
        <v>50</v>
      </c>
      <c r="I910" s="538">
        <v>50</v>
      </c>
      <c r="J910" s="578">
        <v>51</v>
      </c>
      <c r="K910" s="538">
        <v>54</v>
      </c>
      <c r="L910" s="538">
        <v>54</v>
      </c>
      <c r="M910" s="443" t="s">
        <v>1338</v>
      </c>
      <c r="O910" s="308"/>
      <c r="P910" s="308"/>
      <c r="Q910" s="308"/>
      <c r="R910" s="308"/>
      <c r="S910" s="308"/>
      <c r="T910" s="308"/>
      <c r="U910" s="308"/>
      <c r="V910" s="308"/>
      <c r="W910" s="308"/>
      <c r="X910" s="308"/>
    </row>
    <row r="911" spans="1:24" x14ac:dyDescent="0.2">
      <c r="A911" s="204"/>
      <c r="B911" s="347">
        <v>620</v>
      </c>
      <c r="C911" s="219"/>
      <c r="D911" s="213" t="s">
        <v>116</v>
      </c>
      <c r="E911" s="221"/>
      <c r="F911" s="537">
        <v>17.2</v>
      </c>
      <c r="G911" s="537">
        <v>20</v>
      </c>
      <c r="H911" s="537">
        <v>18.5</v>
      </c>
      <c r="I911" s="537">
        <v>18.5</v>
      </c>
      <c r="J911" s="577">
        <v>17.8</v>
      </c>
      <c r="K911" s="537">
        <v>20.5</v>
      </c>
      <c r="L911" s="537">
        <v>20.5</v>
      </c>
      <c r="M911" s="443" t="s">
        <v>1338</v>
      </c>
    </row>
    <row r="912" spans="1:24" s="308" customFormat="1" x14ac:dyDescent="0.2">
      <c r="A912" s="307"/>
      <c r="B912" s="347">
        <v>630</v>
      </c>
      <c r="C912" s="212"/>
      <c r="D912" s="213" t="s">
        <v>117</v>
      </c>
      <c r="E912" s="222"/>
      <c r="F912" s="538">
        <v>2.6</v>
      </c>
      <c r="G912" s="538">
        <v>3.2</v>
      </c>
      <c r="H912" s="538">
        <v>3.3</v>
      </c>
      <c r="I912" s="538">
        <v>3.3</v>
      </c>
      <c r="J912" s="578">
        <v>3.6</v>
      </c>
      <c r="K912" s="538">
        <v>3.5</v>
      </c>
      <c r="L912" s="538">
        <v>3.5</v>
      </c>
      <c r="M912" s="443" t="s">
        <v>1338</v>
      </c>
    </row>
    <row r="913" spans="1:24" s="308" customFormat="1" x14ac:dyDescent="0.2">
      <c r="A913" s="307"/>
      <c r="B913" s="270">
        <v>640</v>
      </c>
      <c r="C913" s="263"/>
      <c r="D913" s="267" t="s">
        <v>988</v>
      </c>
      <c r="E913" s="268"/>
      <c r="F913" s="268">
        <v>0</v>
      </c>
      <c r="G913" s="268">
        <v>0</v>
      </c>
      <c r="H913" s="268">
        <v>0</v>
      </c>
      <c r="I913" s="268">
        <v>0</v>
      </c>
      <c r="J913" s="268">
        <v>0</v>
      </c>
      <c r="K913" s="268">
        <v>0</v>
      </c>
      <c r="L913" s="268">
        <v>0</v>
      </c>
      <c r="M913" s="443"/>
    </row>
    <row r="914" spans="1:24" s="308" customFormat="1" ht="13.5" thickBot="1" x14ac:dyDescent="0.25">
      <c r="A914" s="307"/>
      <c r="B914" s="270">
        <v>640</v>
      </c>
      <c r="C914" s="263"/>
      <c r="D914" s="267" t="s">
        <v>604</v>
      </c>
      <c r="E914" s="268"/>
      <c r="F914" s="268">
        <v>0.9</v>
      </c>
      <c r="G914" s="268">
        <v>0.8</v>
      </c>
      <c r="H914" s="268">
        <v>0.8</v>
      </c>
      <c r="I914" s="268">
        <v>0.8</v>
      </c>
      <c r="J914" s="583">
        <v>0.2</v>
      </c>
      <c r="K914" s="268">
        <v>0.8</v>
      </c>
      <c r="L914" s="268">
        <v>0.8</v>
      </c>
      <c r="M914" s="443" t="s">
        <v>1338</v>
      </c>
    </row>
    <row r="915" spans="1:24" s="350" customFormat="1" ht="13.5" thickBot="1" x14ac:dyDescent="0.25">
      <c r="A915" s="444"/>
      <c r="B915" s="318"/>
      <c r="C915" s="319"/>
      <c r="D915" s="320" t="s">
        <v>306</v>
      </c>
      <c r="E915" s="321"/>
      <c r="F915" s="321">
        <f t="shared" ref="F915" si="356">SUM(F916+F924)</f>
        <v>321.5</v>
      </c>
      <c r="G915" s="321">
        <f>SUM(G916+G924)</f>
        <v>331.6</v>
      </c>
      <c r="H915" s="321">
        <f>SUM(H916+H924)</f>
        <v>293.20000000000005</v>
      </c>
      <c r="I915" s="321">
        <f>SUM(I916+I924)</f>
        <v>293.20000000000005</v>
      </c>
      <c r="J915" s="321">
        <f>SUM(J916+J924)</f>
        <v>304.89999999999998</v>
      </c>
      <c r="K915" s="321">
        <f t="shared" ref="K915:L915" si="357">SUM(K916+K924)</f>
        <v>312.90000000000003</v>
      </c>
      <c r="L915" s="321">
        <f t="shared" si="357"/>
        <v>312.8</v>
      </c>
      <c r="M915" s="443"/>
      <c r="O915" s="407"/>
      <c r="P915" s="407"/>
      <c r="Q915" s="407"/>
      <c r="R915" s="407"/>
      <c r="S915" s="407"/>
      <c r="T915" s="407"/>
      <c r="U915" s="407"/>
      <c r="V915" s="407"/>
      <c r="W915" s="407"/>
      <c r="X915" s="407"/>
    </row>
    <row r="916" spans="1:24" s="308" customFormat="1" x14ac:dyDescent="0.2">
      <c r="A916" s="307"/>
      <c r="B916" s="528"/>
      <c r="C916" s="529"/>
      <c r="D916" s="530" t="s">
        <v>775</v>
      </c>
      <c r="E916" s="462"/>
      <c r="F916" s="573">
        <f t="shared" ref="F916" si="358">SUM(F917:F921)</f>
        <v>156.4</v>
      </c>
      <c r="G916" s="573">
        <f t="shared" ref="G916" si="359">SUM(G917:G921)</f>
        <v>166.6</v>
      </c>
      <c r="H916" s="573">
        <f t="shared" ref="H916" si="360">SUM(H917:H921)</f>
        <v>142.70000000000002</v>
      </c>
      <c r="I916" s="573">
        <f t="shared" ref="I916:J916" si="361">SUM(I917:I921)</f>
        <v>142.70000000000002</v>
      </c>
      <c r="J916" s="573">
        <f t="shared" si="361"/>
        <v>144.60000000000002</v>
      </c>
      <c r="K916" s="573">
        <f t="shared" ref="K916:L916" si="362">SUM(K917:K921)</f>
        <v>122.10000000000001</v>
      </c>
      <c r="L916" s="573">
        <f t="shared" si="362"/>
        <v>122.10000000000001</v>
      </c>
      <c r="M916" s="443"/>
      <c r="O916" s="407"/>
      <c r="P916" s="407"/>
      <c r="Q916" s="407"/>
      <c r="R916" s="407"/>
      <c r="S916" s="407"/>
      <c r="T916" s="407"/>
      <c r="U916" s="407"/>
      <c r="V916" s="407"/>
      <c r="W916" s="407"/>
      <c r="X916" s="407"/>
    </row>
    <row r="917" spans="1:24" x14ac:dyDescent="0.2">
      <c r="A917" s="204"/>
      <c r="B917" s="348">
        <v>610</v>
      </c>
      <c r="C917" s="316"/>
      <c r="D917" s="486" t="s">
        <v>50</v>
      </c>
      <c r="E917" s="222"/>
      <c r="F917" s="538">
        <v>59.4</v>
      </c>
      <c r="G917" s="538">
        <v>62.6</v>
      </c>
      <c r="H917" s="538">
        <v>60</v>
      </c>
      <c r="I917" s="538">
        <v>60</v>
      </c>
      <c r="J917" s="578">
        <v>62.5</v>
      </c>
      <c r="K917" s="538">
        <v>67</v>
      </c>
      <c r="L917" s="538">
        <v>67</v>
      </c>
      <c r="M917" s="443" t="s">
        <v>1338</v>
      </c>
      <c r="O917" s="350"/>
      <c r="P917" s="350"/>
      <c r="Q917" s="350"/>
      <c r="R917" s="350"/>
      <c r="S917" s="350"/>
      <c r="T917" s="350"/>
      <c r="U917" s="350"/>
      <c r="V917" s="350"/>
      <c r="W917" s="350"/>
      <c r="X917" s="350"/>
    </row>
    <row r="918" spans="1:24" s="308" customFormat="1" x14ac:dyDescent="0.2">
      <c r="A918" s="307"/>
      <c r="B918" s="317">
        <v>620</v>
      </c>
      <c r="C918" s="316"/>
      <c r="D918" s="486" t="s">
        <v>116</v>
      </c>
      <c r="E918" s="222"/>
      <c r="F918" s="538">
        <v>22.1</v>
      </c>
      <c r="G918" s="538">
        <v>23.1</v>
      </c>
      <c r="H918" s="538">
        <v>23.3</v>
      </c>
      <c r="I918" s="538">
        <v>23.3</v>
      </c>
      <c r="J918" s="578">
        <v>23.8</v>
      </c>
      <c r="K918" s="538">
        <v>24.7</v>
      </c>
      <c r="L918" s="538">
        <v>24.7</v>
      </c>
      <c r="M918" s="443" t="s">
        <v>1338</v>
      </c>
    </row>
    <row r="919" spans="1:24" s="308" customFormat="1" x14ac:dyDescent="0.2">
      <c r="A919" s="307"/>
      <c r="B919" s="446">
        <v>630</v>
      </c>
      <c r="C919" s="447"/>
      <c r="D919" s="487" t="s">
        <v>117</v>
      </c>
      <c r="E919" s="448"/>
      <c r="F919" s="538">
        <v>23.9</v>
      </c>
      <c r="G919" s="538">
        <v>30.5</v>
      </c>
      <c r="H919" s="538">
        <v>27.5</v>
      </c>
      <c r="I919" s="538">
        <v>27.5</v>
      </c>
      <c r="J919" s="538">
        <v>27.5</v>
      </c>
      <c r="K919" s="538">
        <v>0</v>
      </c>
      <c r="L919" s="538">
        <v>0</v>
      </c>
      <c r="M919" s="443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</row>
    <row r="920" spans="1:24" s="308" customFormat="1" x14ac:dyDescent="0.2">
      <c r="A920" s="307"/>
      <c r="B920" s="446">
        <v>630</v>
      </c>
      <c r="C920" s="447"/>
      <c r="D920" s="487" t="s">
        <v>969</v>
      </c>
      <c r="E920" s="448"/>
      <c r="F920" s="538">
        <v>51</v>
      </c>
      <c r="G920" s="538">
        <v>50</v>
      </c>
      <c r="H920" s="538">
        <v>30</v>
      </c>
      <c r="I920" s="538">
        <v>30</v>
      </c>
      <c r="J920" s="538">
        <v>30</v>
      </c>
      <c r="K920" s="538">
        <v>30</v>
      </c>
      <c r="L920" s="538">
        <v>30</v>
      </c>
      <c r="M920" s="443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</row>
    <row r="921" spans="1:24" s="407" customFormat="1" x14ac:dyDescent="0.2">
      <c r="A921" s="406"/>
      <c r="B921" s="446">
        <v>640</v>
      </c>
      <c r="C921" s="447"/>
      <c r="D921" s="487" t="s">
        <v>604</v>
      </c>
      <c r="E921" s="448"/>
      <c r="F921" s="538">
        <v>0</v>
      </c>
      <c r="G921" s="538">
        <v>0.4</v>
      </c>
      <c r="H921" s="538">
        <v>1.9</v>
      </c>
      <c r="I921" s="538">
        <v>1.9</v>
      </c>
      <c r="J921" s="578">
        <v>0.8</v>
      </c>
      <c r="K921" s="538">
        <v>0.4</v>
      </c>
      <c r="L921" s="538">
        <v>0.4</v>
      </c>
      <c r="M921" s="443" t="s">
        <v>1338</v>
      </c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</row>
    <row r="922" spans="1:24" s="407" customFormat="1" x14ac:dyDescent="0.2">
      <c r="A922" s="406">
        <v>700</v>
      </c>
      <c r="B922" s="446">
        <v>700</v>
      </c>
      <c r="C922" s="447"/>
      <c r="D922" s="488" t="s">
        <v>1029</v>
      </c>
      <c r="E922" s="448"/>
      <c r="F922" s="538">
        <v>0</v>
      </c>
      <c r="G922" s="538">
        <v>0</v>
      </c>
      <c r="H922" s="538">
        <v>0</v>
      </c>
      <c r="I922" s="538">
        <v>0</v>
      </c>
      <c r="J922" s="578">
        <v>3.3</v>
      </c>
      <c r="K922" s="538">
        <v>0</v>
      </c>
      <c r="L922" s="538">
        <v>0</v>
      </c>
      <c r="M922" s="443" t="s">
        <v>1338</v>
      </c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</row>
    <row r="923" spans="1:24" s="350" customFormat="1" x14ac:dyDescent="0.2">
      <c r="A923" s="444"/>
      <c r="B923" s="446">
        <v>700</v>
      </c>
      <c r="C923" s="447"/>
      <c r="D923" s="488" t="s">
        <v>1029</v>
      </c>
      <c r="E923" s="448"/>
      <c r="F923" s="538">
        <v>0</v>
      </c>
      <c r="G923" s="538">
        <v>0</v>
      </c>
      <c r="H923" s="538">
        <v>0</v>
      </c>
      <c r="I923" s="538">
        <v>0</v>
      </c>
      <c r="J923" s="538">
        <v>0</v>
      </c>
      <c r="K923" s="538">
        <v>0</v>
      </c>
      <c r="L923" s="538">
        <v>0</v>
      </c>
      <c r="M923" s="443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</row>
    <row r="924" spans="1:24" s="308" customFormat="1" x14ac:dyDescent="0.2">
      <c r="A924" s="307"/>
      <c r="B924" s="317"/>
      <c r="C924" s="316"/>
      <c r="D924" s="262" t="s">
        <v>1057</v>
      </c>
      <c r="E924" s="222"/>
      <c r="F924" s="569">
        <f t="shared" ref="F924" si="363">SUM(F925:F929)</f>
        <v>165.10000000000002</v>
      </c>
      <c r="G924" s="569">
        <f t="shared" ref="G924" si="364">SUM(G925:G929)</f>
        <v>165</v>
      </c>
      <c r="H924" s="569">
        <f t="shared" ref="H924" si="365">SUM(H925:H929)</f>
        <v>150.5</v>
      </c>
      <c r="I924" s="569">
        <f t="shared" ref="I924:J924" si="366">SUM(I925:I929)</f>
        <v>150.5</v>
      </c>
      <c r="J924" s="569">
        <f t="shared" si="366"/>
        <v>160.29999999999998</v>
      </c>
      <c r="K924" s="569">
        <f t="shared" ref="K924:L924" si="367">SUM(K925:K929)</f>
        <v>190.8</v>
      </c>
      <c r="L924" s="569">
        <f t="shared" si="367"/>
        <v>190.70000000000002</v>
      </c>
      <c r="M924" s="443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</row>
    <row r="925" spans="1:24" x14ac:dyDescent="0.2">
      <c r="A925" s="204"/>
      <c r="B925" s="348">
        <v>610</v>
      </c>
      <c r="C925" s="348"/>
      <c r="D925" s="486" t="s">
        <v>50</v>
      </c>
      <c r="E925" s="222"/>
      <c r="F925" s="538">
        <v>42.3</v>
      </c>
      <c r="G925" s="538">
        <v>46.2</v>
      </c>
      <c r="H925" s="538">
        <v>32.5</v>
      </c>
      <c r="I925" s="538">
        <v>32.5</v>
      </c>
      <c r="J925" s="578">
        <v>41</v>
      </c>
      <c r="K925" s="538">
        <v>49.5</v>
      </c>
      <c r="L925" s="538">
        <v>49.5</v>
      </c>
      <c r="M925" s="443" t="s">
        <v>1338</v>
      </c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</row>
    <row r="926" spans="1:24" x14ac:dyDescent="0.2">
      <c r="A926" s="204"/>
      <c r="B926" s="317">
        <v>620</v>
      </c>
      <c r="C926" s="316"/>
      <c r="D926" s="486" t="s">
        <v>116</v>
      </c>
      <c r="E926" s="222"/>
      <c r="F926" s="538">
        <v>14.6</v>
      </c>
      <c r="G926" s="538">
        <v>16.399999999999999</v>
      </c>
      <c r="H926" s="538">
        <v>11.7</v>
      </c>
      <c r="I926" s="538">
        <v>11.7</v>
      </c>
      <c r="J926" s="578">
        <v>14.8</v>
      </c>
      <c r="K926" s="538">
        <v>17.8</v>
      </c>
      <c r="L926" s="538">
        <v>17.8</v>
      </c>
      <c r="M926" s="443" t="s">
        <v>1338</v>
      </c>
    </row>
    <row r="927" spans="1:24" x14ac:dyDescent="0.2">
      <c r="A927" s="207"/>
      <c r="B927" s="317">
        <v>630</v>
      </c>
      <c r="C927" s="316"/>
      <c r="D927" s="486" t="s">
        <v>117</v>
      </c>
      <c r="E927" s="222"/>
      <c r="F927" s="537">
        <v>25.4</v>
      </c>
      <c r="G927" s="537">
        <v>31.7</v>
      </c>
      <c r="H927" s="537">
        <v>25.8</v>
      </c>
      <c r="I927" s="537">
        <v>25.8</v>
      </c>
      <c r="J927" s="577">
        <v>24.3</v>
      </c>
      <c r="K927" s="537">
        <v>42.7</v>
      </c>
      <c r="L927" s="537">
        <v>42.6</v>
      </c>
      <c r="M927" s="443" t="s">
        <v>1338</v>
      </c>
    </row>
    <row r="928" spans="1:24" x14ac:dyDescent="0.2">
      <c r="A928" s="207"/>
      <c r="B928" s="446">
        <v>630</v>
      </c>
      <c r="C928" s="447"/>
      <c r="D928" s="487" t="s">
        <v>969</v>
      </c>
      <c r="E928" s="449"/>
      <c r="F928" s="268">
        <v>82</v>
      </c>
      <c r="G928" s="268">
        <v>70</v>
      </c>
      <c r="H928" s="268">
        <v>80</v>
      </c>
      <c r="I928" s="268">
        <v>80</v>
      </c>
      <c r="J928" s="268">
        <v>80</v>
      </c>
      <c r="K928" s="268">
        <v>80</v>
      </c>
      <c r="L928" s="268">
        <v>80</v>
      </c>
      <c r="M928" s="443"/>
    </row>
    <row r="929" spans="1:24" x14ac:dyDescent="0.2">
      <c r="A929" s="207"/>
      <c r="B929" s="317">
        <v>640</v>
      </c>
      <c r="C929" s="516"/>
      <c r="D929" s="517" t="s">
        <v>604</v>
      </c>
      <c r="E929" s="264"/>
      <c r="F929" s="264">
        <v>0.8</v>
      </c>
      <c r="G929" s="264">
        <v>0.7</v>
      </c>
      <c r="H929" s="264">
        <v>0.5</v>
      </c>
      <c r="I929" s="264">
        <v>0.5</v>
      </c>
      <c r="J929" s="582">
        <v>0.2</v>
      </c>
      <c r="K929" s="264">
        <v>0.8</v>
      </c>
      <c r="L929" s="264">
        <v>0.8</v>
      </c>
      <c r="M929" s="443" t="s">
        <v>1338</v>
      </c>
    </row>
    <row r="930" spans="1:24" ht="11.25" customHeight="1" thickBot="1" x14ac:dyDescent="0.25">
      <c r="A930" s="207"/>
      <c r="B930" s="515">
        <v>700</v>
      </c>
      <c r="C930" s="516"/>
      <c r="D930" s="517" t="s">
        <v>1029</v>
      </c>
      <c r="E930" s="264"/>
      <c r="F930" s="264">
        <v>0</v>
      </c>
      <c r="G930" s="264">
        <v>0</v>
      </c>
      <c r="H930" s="264">
        <v>0</v>
      </c>
      <c r="I930" s="264">
        <v>0</v>
      </c>
      <c r="J930" s="264">
        <v>0</v>
      </c>
      <c r="K930" s="264">
        <v>0</v>
      </c>
      <c r="L930" s="264">
        <v>0</v>
      </c>
      <c r="M930" s="443"/>
    </row>
    <row r="931" spans="1:24" s="224" customFormat="1" ht="13.5" thickBot="1" x14ac:dyDescent="0.25">
      <c r="A931" s="204"/>
      <c r="B931" s="375" t="s">
        <v>422</v>
      </c>
      <c r="C931" s="531"/>
      <c r="D931" s="532"/>
      <c r="E931" s="533"/>
      <c r="F931" s="574">
        <f t="shared" ref="F931" si="368">SUM(F932:F933)</f>
        <v>85.3</v>
      </c>
      <c r="G931" s="574">
        <f t="shared" ref="G931" si="369">SUM(G932:G933)</f>
        <v>38</v>
      </c>
      <c r="H931" s="574">
        <f t="shared" ref="H931" si="370">SUM(H932:H933)</f>
        <v>108</v>
      </c>
      <c r="I931" s="574">
        <f t="shared" ref="I931:J931" si="371">SUM(I932:I933)</f>
        <v>83</v>
      </c>
      <c r="J931" s="574">
        <f t="shared" si="371"/>
        <v>154</v>
      </c>
      <c r="K931" s="574">
        <f t="shared" ref="K931:L931" si="372">SUM(K932:K933)</f>
        <v>108</v>
      </c>
      <c r="L931" s="574">
        <f t="shared" si="372"/>
        <v>108</v>
      </c>
      <c r="M931" s="443"/>
    </row>
    <row r="932" spans="1:24" x14ac:dyDescent="0.2">
      <c r="A932" s="207"/>
      <c r="B932" s="257"/>
      <c r="C932" s="258">
        <v>637014</v>
      </c>
      <c r="D932" s="259" t="s">
        <v>632</v>
      </c>
      <c r="E932" s="261"/>
      <c r="F932" s="261">
        <v>80.3</v>
      </c>
      <c r="G932" s="261">
        <v>30</v>
      </c>
      <c r="H932" s="261">
        <v>100</v>
      </c>
      <c r="I932" s="261">
        <v>75</v>
      </c>
      <c r="J932" s="581">
        <v>146</v>
      </c>
      <c r="K932" s="261">
        <v>100</v>
      </c>
      <c r="L932" s="261">
        <v>100</v>
      </c>
      <c r="M932" s="443" t="s">
        <v>1338</v>
      </c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</row>
    <row r="933" spans="1:24" ht="13.5" thickBot="1" x14ac:dyDescent="0.25">
      <c r="A933" s="242"/>
      <c r="B933" s="262"/>
      <c r="C933" s="263">
        <v>633009</v>
      </c>
      <c r="D933" s="267" t="s">
        <v>637</v>
      </c>
      <c r="E933" s="264"/>
      <c r="F933" s="264">
        <v>5</v>
      </c>
      <c r="G933" s="264">
        <v>8</v>
      </c>
      <c r="H933" s="264">
        <v>8</v>
      </c>
      <c r="I933" s="264">
        <v>8</v>
      </c>
      <c r="J933" s="264">
        <v>8</v>
      </c>
      <c r="K933" s="264">
        <v>8</v>
      </c>
      <c r="L933" s="264">
        <v>8</v>
      </c>
      <c r="M933" s="443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</row>
    <row r="934" spans="1:24" ht="13.5" thickBot="1" x14ac:dyDescent="0.25">
      <c r="A934" s="207"/>
      <c r="B934" s="318"/>
      <c r="C934" s="495"/>
      <c r="D934" s="496" t="s">
        <v>241</v>
      </c>
      <c r="E934" s="321"/>
      <c r="F934" s="321">
        <f t="shared" ref="F934" si="373">SUM(F935:F940)</f>
        <v>504.48399999999998</v>
      </c>
      <c r="G934" s="321">
        <f>SUM(G935:G940)</f>
        <v>576.5</v>
      </c>
      <c r="H934" s="321">
        <f>SUM(H935:H940)</f>
        <v>571.79999999999995</v>
      </c>
      <c r="I934" s="321">
        <f>SUM(I935:I940)</f>
        <v>571.79999999999995</v>
      </c>
      <c r="J934" s="321">
        <f>SUM(J935:J940)</f>
        <v>581.20000000000016</v>
      </c>
      <c r="K934" s="321">
        <f t="shared" ref="K934:L934" si="374">SUM(K935:K940)</f>
        <v>614.9</v>
      </c>
      <c r="L934" s="321">
        <f t="shared" si="374"/>
        <v>615.9</v>
      </c>
      <c r="M934" s="443"/>
    </row>
    <row r="935" spans="1:24" ht="13.5" thickBot="1" x14ac:dyDescent="0.25">
      <c r="A935" s="225"/>
      <c r="B935" s="257"/>
      <c r="C935" s="258">
        <v>610</v>
      </c>
      <c r="D935" s="259" t="s">
        <v>115</v>
      </c>
      <c r="E935" s="261"/>
      <c r="F935" s="261">
        <v>329.9</v>
      </c>
      <c r="G935" s="261">
        <v>366.2</v>
      </c>
      <c r="H935" s="261">
        <v>364.2</v>
      </c>
      <c r="I935" s="261">
        <v>364.2</v>
      </c>
      <c r="J935" s="581">
        <v>372.1</v>
      </c>
      <c r="K935" s="261">
        <v>399.5</v>
      </c>
      <c r="L935" s="261">
        <v>399.5</v>
      </c>
      <c r="M935" s="443" t="s">
        <v>1338</v>
      </c>
    </row>
    <row r="936" spans="1:24" x14ac:dyDescent="0.2">
      <c r="A936" s="204"/>
      <c r="B936" s="211"/>
      <c r="C936" s="212">
        <v>620</v>
      </c>
      <c r="D936" s="213" t="s">
        <v>116</v>
      </c>
      <c r="E936" s="222"/>
      <c r="F936" s="538">
        <v>120.026</v>
      </c>
      <c r="G936" s="538">
        <v>135.30000000000001</v>
      </c>
      <c r="H936" s="538">
        <v>137.5</v>
      </c>
      <c r="I936" s="538">
        <v>137.5</v>
      </c>
      <c r="J936" s="578">
        <v>140.80000000000001</v>
      </c>
      <c r="K936" s="538">
        <v>147.6</v>
      </c>
      <c r="L936" s="538">
        <v>147.6</v>
      </c>
      <c r="M936" s="443" t="s">
        <v>1338</v>
      </c>
    </row>
    <row r="937" spans="1:24" s="224" customFormat="1" x14ac:dyDescent="0.2">
      <c r="A937" s="241"/>
      <c r="B937" s="211"/>
      <c r="C937" s="212">
        <v>630</v>
      </c>
      <c r="D937" s="213" t="s">
        <v>117</v>
      </c>
      <c r="E937" s="222"/>
      <c r="F937" s="264">
        <v>46</v>
      </c>
      <c r="G937" s="264">
        <v>73</v>
      </c>
      <c r="H937" s="264">
        <v>59.2</v>
      </c>
      <c r="I937" s="264">
        <v>59.2</v>
      </c>
      <c r="J937" s="582">
        <v>56.6</v>
      </c>
      <c r="K937" s="264">
        <v>65.8</v>
      </c>
      <c r="L937" s="264">
        <v>66.8</v>
      </c>
      <c r="M937" s="443" t="s">
        <v>1338</v>
      </c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</row>
    <row r="938" spans="1:24" s="224" customFormat="1" x14ac:dyDescent="0.2">
      <c r="A938" s="241"/>
      <c r="B938" s="262"/>
      <c r="C938" s="263">
        <v>642</v>
      </c>
      <c r="D938" s="267" t="s">
        <v>692</v>
      </c>
      <c r="E938" s="264"/>
      <c r="F938" s="264">
        <v>8.5579999999999998</v>
      </c>
      <c r="G938" s="264">
        <v>2</v>
      </c>
      <c r="H938" s="264">
        <v>10.9</v>
      </c>
      <c r="I938" s="264">
        <v>10.9</v>
      </c>
      <c r="J938" s="582">
        <v>11.7</v>
      </c>
      <c r="K938" s="264">
        <v>2</v>
      </c>
      <c r="L938" s="264">
        <v>2</v>
      </c>
      <c r="M938" s="443" t="s">
        <v>1338</v>
      </c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</row>
    <row r="939" spans="1:24" s="224" customFormat="1" x14ac:dyDescent="0.2">
      <c r="A939" s="241"/>
      <c r="B939" s="262"/>
      <c r="C939" s="263">
        <v>610</v>
      </c>
      <c r="D939" s="267" t="s">
        <v>1042</v>
      </c>
      <c r="E939" s="268"/>
      <c r="F939" s="268">
        <v>0</v>
      </c>
      <c r="G939" s="268">
        <v>0</v>
      </c>
      <c r="H939" s="268">
        <v>0</v>
      </c>
      <c r="I939" s="268">
        <v>0</v>
      </c>
      <c r="J939" s="268">
        <v>0</v>
      </c>
      <c r="K939" s="268">
        <v>0</v>
      </c>
      <c r="L939" s="268">
        <v>0</v>
      </c>
      <c r="M939" s="443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</row>
    <row r="940" spans="1:24" ht="13.5" thickBot="1" x14ac:dyDescent="0.25">
      <c r="A940" s="497"/>
      <c r="B940" s="262"/>
      <c r="C940" s="263">
        <v>700</v>
      </c>
      <c r="D940" s="267" t="s">
        <v>1078</v>
      </c>
      <c r="E940" s="268"/>
      <c r="F940" s="268">
        <v>0</v>
      </c>
      <c r="G940" s="268">
        <v>0</v>
      </c>
      <c r="H940" s="268">
        <v>0</v>
      </c>
      <c r="I940" s="268">
        <v>0</v>
      </c>
      <c r="J940" s="268">
        <v>0</v>
      </c>
      <c r="K940" s="268">
        <v>0</v>
      </c>
      <c r="L940" s="268">
        <v>0</v>
      </c>
      <c r="M940" s="443"/>
    </row>
    <row r="941" spans="1:24" ht="13.5" thickBot="1" x14ac:dyDescent="0.25">
      <c r="A941" s="226"/>
      <c r="B941" s="318"/>
      <c r="C941" s="495"/>
      <c r="D941" s="320" t="s">
        <v>1047</v>
      </c>
      <c r="E941" s="321"/>
      <c r="F941" s="321">
        <f t="shared" ref="F941" si="375">SUM(F942:F953)</f>
        <v>709.3</v>
      </c>
      <c r="G941" s="321">
        <f>SUM(G942:G953)</f>
        <v>744.49999999999989</v>
      </c>
      <c r="H941" s="321">
        <f>SUM(H942:H953)</f>
        <v>772.3</v>
      </c>
      <c r="I941" s="321">
        <f>SUM(I942:I953)</f>
        <v>796.3</v>
      </c>
      <c r="J941" s="321">
        <f>SUM(J942:J953)</f>
        <v>837.90000000000009</v>
      </c>
      <c r="K941" s="321">
        <f t="shared" ref="K941:L941" si="376">SUM(K942:K953)</f>
        <v>764.9</v>
      </c>
      <c r="L941" s="321">
        <f t="shared" si="376"/>
        <v>786.1</v>
      </c>
      <c r="M941" s="432"/>
    </row>
    <row r="942" spans="1:24" x14ac:dyDescent="0.2">
      <c r="A942" s="226"/>
      <c r="B942" s="257"/>
      <c r="C942" s="258">
        <v>610</v>
      </c>
      <c r="D942" s="259" t="s">
        <v>115</v>
      </c>
      <c r="E942" s="261"/>
      <c r="F942" s="260">
        <v>409.5</v>
      </c>
      <c r="G942" s="260">
        <v>448.8</v>
      </c>
      <c r="H942" s="260">
        <v>375.5</v>
      </c>
      <c r="I942" s="260">
        <v>375.5</v>
      </c>
      <c r="J942" s="580">
        <v>411.7</v>
      </c>
      <c r="K942" s="260">
        <v>456.5</v>
      </c>
      <c r="L942" s="260">
        <v>472.3</v>
      </c>
      <c r="M942" s="443" t="s">
        <v>1338</v>
      </c>
    </row>
    <row r="943" spans="1:24" x14ac:dyDescent="0.2">
      <c r="A943" s="226"/>
      <c r="B943" s="211"/>
      <c r="C943" s="212">
        <v>620</v>
      </c>
      <c r="D943" s="213" t="s">
        <v>116</v>
      </c>
      <c r="E943" s="222"/>
      <c r="F943" s="537">
        <v>147.4</v>
      </c>
      <c r="G943" s="537">
        <v>167</v>
      </c>
      <c r="H943" s="537">
        <v>138</v>
      </c>
      <c r="I943" s="537">
        <v>138</v>
      </c>
      <c r="J943" s="577">
        <v>153.9</v>
      </c>
      <c r="K943" s="537">
        <v>170</v>
      </c>
      <c r="L943" s="537">
        <v>175.8</v>
      </c>
      <c r="M943" s="443" t="s">
        <v>1338</v>
      </c>
    </row>
    <row r="944" spans="1:24" x14ac:dyDescent="0.2">
      <c r="A944" s="226"/>
      <c r="B944" s="211"/>
      <c r="C944" s="212">
        <v>630</v>
      </c>
      <c r="D944" s="213" t="s">
        <v>117</v>
      </c>
      <c r="E944" s="203"/>
      <c r="F944" s="537">
        <v>60.2</v>
      </c>
      <c r="G944" s="537">
        <v>92.3</v>
      </c>
      <c r="H944" s="537">
        <v>73.400000000000006</v>
      </c>
      <c r="I944" s="537">
        <v>74.599999999999994</v>
      </c>
      <c r="J944" s="577">
        <v>62.2</v>
      </c>
      <c r="K944" s="537">
        <v>97.3</v>
      </c>
      <c r="L944" s="537">
        <v>98.2</v>
      </c>
      <c r="M944" s="443" t="s">
        <v>1338</v>
      </c>
    </row>
    <row r="945" spans="1:13" x14ac:dyDescent="0.2">
      <c r="A945" s="226"/>
      <c r="B945" s="211"/>
      <c r="C945" s="212">
        <v>642015</v>
      </c>
      <c r="D945" s="213" t="s">
        <v>611</v>
      </c>
      <c r="E945" s="221"/>
      <c r="F945" s="537">
        <v>7.3</v>
      </c>
      <c r="G945" s="537">
        <v>5.9</v>
      </c>
      <c r="H945" s="537">
        <v>4.4000000000000004</v>
      </c>
      <c r="I945" s="537">
        <v>4.4000000000000004</v>
      </c>
      <c r="J945" s="577">
        <v>9.3000000000000007</v>
      </c>
      <c r="K945" s="537">
        <v>10.6</v>
      </c>
      <c r="L945" s="537">
        <v>9.3000000000000007</v>
      </c>
      <c r="M945" s="443" t="s">
        <v>1338</v>
      </c>
    </row>
    <row r="946" spans="1:13" x14ac:dyDescent="0.2">
      <c r="A946" s="226"/>
      <c r="B946" s="211"/>
      <c r="C946" s="212">
        <v>630</v>
      </c>
      <c r="D946" s="213" t="s">
        <v>1049</v>
      </c>
      <c r="E946" s="221"/>
      <c r="F946" s="537">
        <v>12</v>
      </c>
      <c r="G946" s="537">
        <v>0</v>
      </c>
      <c r="H946" s="537">
        <v>0</v>
      </c>
      <c r="I946" s="537">
        <v>0</v>
      </c>
      <c r="J946" s="537">
        <v>0</v>
      </c>
      <c r="K946" s="537">
        <v>0</v>
      </c>
      <c r="L946" s="537">
        <v>0</v>
      </c>
      <c r="M946" s="443"/>
    </row>
    <row r="947" spans="1:13" x14ac:dyDescent="0.2">
      <c r="A947" s="226"/>
      <c r="B947" s="211"/>
      <c r="C947" s="212">
        <v>630</v>
      </c>
      <c r="D947" s="213" t="s">
        <v>1199</v>
      </c>
      <c r="E947" s="221"/>
      <c r="F947" s="537">
        <v>0</v>
      </c>
      <c r="G947" s="537">
        <v>0</v>
      </c>
      <c r="H947" s="537">
        <v>0</v>
      </c>
      <c r="I947" s="537">
        <v>0</v>
      </c>
      <c r="J947" s="537">
        <v>0</v>
      </c>
      <c r="K947" s="537">
        <v>0</v>
      </c>
      <c r="L947" s="537">
        <v>0</v>
      </c>
      <c r="M947" s="443"/>
    </row>
    <row r="948" spans="1:13" x14ac:dyDescent="0.2">
      <c r="A948" s="226"/>
      <c r="B948" s="211"/>
      <c r="C948" s="212">
        <v>630</v>
      </c>
      <c r="D948" s="213" t="s">
        <v>390</v>
      </c>
      <c r="E948" s="537"/>
      <c r="F948" s="537">
        <v>0</v>
      </c>
      <c r="G948" s="537">
        <v>0</v>
      </c>
      <c r="H948" s="537">
        <v>3</v>
      </c>
      <c r="I948" s="537">
        <v>2</v>
      </c>
      <c r="J948" s="577">
        <v>2.2000000000000002</v>
      </c>
      <c r="K948" s="537">
        <v>0</v>
      </c>
      <c r="L948" s="537">
        <v>0</v>
      </c>
      <c r="M948" s="443" t="s">
        <v>1338</v>
      </c>
    </row>
    <row r="949" spans="1:13" x14ac:dyDescent="0.2">
      <c r="A949" s="226"/>
      <c r="B949" s="211"/>
      <c r="C949" s="212">
        <v>633009</v>
      </c>
      <c r="D949" s="213" t="s">
        <v>605</v>
      </c>
      <c r="E949" s="221"/>
      <c r="F949" s="537">
        <v>0.4</v>
      </c>
      <c r="G949" s="537">
        <v>0.5</v>
      </c>
      <c r="H949" s="537">
        <v>0.5</v>
      </c>
      <c r="I949" s="537">
        <v>0.5</v>
      </c>
      <c r="J949" s="537">
        <v>0.5</v>
      </c>
      <c r="K949" s="537">
        <v>0.5</v>
      </c>
      <c r="L949" s="537">
        <v>0.5</v>
      </c>
      <c r="M949" s="432"/>
    </row>
    <row r="950" spans="1:13" x14ac:dyDescent="0.2">
      <c r="A950" s="226"/>
      <c r="B950" s="211"/>
      <c r="C950" s="212"/>
      <c r="D950" s="213" t="s">
        <v>633</v>
      </c>
      <c r="E950" s="221"/>
      <c r="F950" s="537">
        <v>5.5</v>
      </c>
      <c r="G950" s="537">
        <v>30</v>
      </c>
      <c r="H950" s="537">
        <v>30</v>
      </c>
      <c r="I950" s="537">
        <v>30</v>
      </c>
      <c r="J950" s="537">
        <v>30</v>
      </c>
      <c r="K950" s="537">
        <v>30</v>
      </c>
      <c r="L950" s="537">
        <v>30</v>
      </c>
      <c r="M950" s="432"/>
    </row>
    <row r="951" spans="1:13" x14ac:dyDescent="0.2">
      <c r="A951" s="226"/>
      <c r="B951" s="211"/>
      <c r="C951" s="212"/>
      <c r="D951" s="213" t="s">
        <v>1325</v>
      </c>
      <c r="E951" s="537"/>
      <c r="F951" s="537">
        <v>0</v>
      </c>
      <c r="G951" s="537">
        <v>0</v>
      </c>
      <c r="H951" s="537">
        <v>75.900000000000006</v>
      </c>
      <c r="I951" s="537">
        <v>75.900000000000006</v>
      </c>
      <c r="J951" s="537">
        <v>75.900000000000006</v>
      </c>
      <c r="K951" s="537">
        <v>0</v>
      </c>
      <c r="L951" s="537">
        <v>0</v>
      </c>
      <c r="M951" s="432"/>
    </row>
    <row r="952" spans="1:13" x14ac:dyDescent="0.2">
      <c r="A952" s="226"/>
      <c r="B952" s="211">
        <v>630</v>
      </c>
      <c r="C952" s="212">
        <v>633009</v>
      </c>
      <c r="D952" s="213" t="s">
        <v>602</v>
      </c>
      <c r="E952" s="221"/>
      <c r="F952" s="537">
        <v>34.4</v>
      </c>
      <c r="G952" s="537">
        <v>0</v>
      </c>
      <c r="H952" s="537">
        <v>71.599999999999994</v>
      </c>
      <c r="I952" s="537">
        <v>95.4</v>
      </c>
      <c r="J952" s="577">
        <v>92.2</v>
      </c>
      <c r="K952" s="537">
        <v>0</v>
      </c>
      <c r="L952" s="537">
        <v>0</v>
      </c>
      <c r="M952" s="443" t="s">
        <v>1338</v>
      </c>
    </row>
    <row r="953" spans="1:13" x14ac:dyDescent="0.2">
      <c r="A953" s="226"/>
      <c r="B953" s="211"/>
      <c r="C953" s="212">
        <v>630</v>
      </c>
      <c r="D953" s="213" t="s">
        <v>1214</v>
      </c>
      <c r="E953" s="221"/>
      <c r="F953" s="537">
        <v>32.6</v>
      </c>
      <c r="G953" s="537">
        <v>0</v>
      </c>
      <c r="H953" s="537">
        <v>0</v>
      </c>
      <c r="I953" s="537">
        <v>0</v>
      </c>
      <c r="J953" s="537">
        <v>0</v>
      </c>
      <c r="K953" s="537">
        <v>0</v>
      </c>
      <c r="L953" s="537">
        <v>0</v>
      </c>
      <c r="M953" s="443"/>
    </row>
    <row r="954" spans="1:13" x14ac:dyDescent="0.2">
      <c r="A954" s="226"/>
      <c r="B954" s="211"/>
      <c r="C954" s="212">
        <v>630</v>
      </c>
      <c r="D954" s="213" t="s">
        <v>1307</v>
      </c>
      <c r="E954" s="537"/>
      <c r="F954" s="537">
        <v>0</v>
      </c>
      <c r="G954" s="537">
        <v>0</v>
      </c>
      <c r="H954" s="537">
        <v>0</v>
      </c>
      <c r="I954" s="537">
        <v>0</v>
      </c>
      <c r="J954" s="537">
        <v>0</v>
      </c>
      <c r="K954" s="537">
        <v>0</v>
      </c>
      <c r="L954" s="537">
        <v>0</v>
      </c>
      <c r="M954" s="443"/>
    </row>
    <row r="955" spans="1:13" x14ac:dyDescent="0.2">
      <c r="A955" s="226"/>
      <c r="B955" s="211"/>
      <c r="C955" s="212">
        <v>630</v>
      </c>
      <c r="D955" s="213" t="s">
        <v>1308</v>
      </c>
      <c r="E955" s="537"/>
      <c r="F955" s="537">
        <v>0</v>
      </c>
      <c r="G955" s="537">
        <v>0</v>
      </c>
      <c r="H955" s="537">
        <v>0</v>
      </c>
      <c r="I955" s="537">
        <v>0</v>
      </c>
      <c r="J955" s="537">
        <v>0</v>
      </c>
      <c r="K955" s="537">
        <v>0</v>
      </c>
      <c r="L955" s="537">
        <v>0</v>
      </c>
      <c r="M955" s="443"/>
    </row>
    <row r="956" spans="1:13" x14ac:dyDescent="0.2">
      <c r="A956" s="226"/>
      <c r="B956" s="211">
        <v>700</v>
      </c>
      <c r="C956" s="212">
        <v>700</v>
      </c>
      <c r="D956" s="213" t="s">
        <v>1160</v>
      </c>
      <c r="E956" s="221"/>
      <c r="F956" s="537">
        <v>0</v>
      </c>
      <c r="G956" s="537">
        <v>0</v>
      </c>
      <c r="H956" s="537">
        <v>0</v>
      </c>
      <c r="I956" s="537">
        <v>0</v>
      </c>
      <c r="J956" s="537">
        <v>0</v>
      </c>
      <c r="K956" s="537">
        <v>0</v>
      </c>
      <c r="L956" s="537">
        <v>0</v>
      </c>
      <c r="M956" s="443"/>
    </row>
    <row r="957" spans="1:13" x14ac:dyDescent="0.2">
      <c r="A957" s="226"/>
      <c r="B957" s="285"/>
      <c r="C957" s="286"/>
      <c r="D957" s="275" t="s">
        <v>242</v>
      </c>
      <c r="E957" s="276"/>
      <c r="F957" s="276">
        <f t="shared" ref="F957" si="377">F958+F959+F960+F961</f>
        <v>0</v>
      </c>
      <c r="G957" s="276">
        <f t="shared" ref="G957" si="378">G958+G959+G960+G961</f>
        <v>0</v>
      </c>
      <c r="H957" s="276">
        <f t="shared" ref="H957" si="379">H958+H959+H960+H961</f>
        <v>0</v>
      </c>
      <c r="I957" s="276">
        <f t="shared" ref="I957:J957" si="380">I958+I959+I960+I961</f>
        <v>0</v>
      </c>
      <c r="J957" s="276">
        <f t="shared" si="380"/>
        <v>0</v>
      </c>
      <c r="K957" s="276">
        <f t="shared" ref="K957:L957" si="381">K958+K959+K960+K961</f>
        <v>0</v>
      </c>
      <c r="L957" s="276">
        <f t="shared" si="381"/>
        <v>0</v>
      </c>
      <c r="M957" s="443"/>
    </row>
    <row r="958" spans="1:13" x14ac:dyDescent="0.2">
      <c r="A958" s="226"/>
      <c r="B958" s="211"/>
      <c r="C958" s="212"/>
      <c r="D958" s="213" t="s">
        <v>407</v>
      </c>
      <c r="E958" s="222"/>
      <c r="F958" s="538">
        <v>0</v>
      </c>
      <c r="G958" s="538">
        <v>0</v>
      </c>
      <c r="H958" s="538">
        <v>0</v>
      </c>
      <c r="I958" s="538">
        <v>0</v>
      </c>
      <c r="J958" s="538">
        <v>0</v>
      </c>
      <c r="K958" s="538">
        <v>0</v>
      </c>
      <c r="L958" s="538">
        <v>0</v>
      </c>
      <c r="M958" s="206"/>
    </row>
    <row r="959" spans="1:13" x14ac:dyDescent="0.2">
      <c r="A959" s="226"/>
      <c r="B959" s="211"/>
      <c r="C959" s="212"/>
      <c r="D959" s="213" t="s">
        <v>618</v>
      </c>
      <c r="E959" s="222"/>
      <c r="F959" s="538">
        <v>0</v>
      </c>
      <c r="G959" s="538">
        <v>0</v>
      </c>
      <c r="H959" s="538">
        <v>0</v>
      </c>
      <c r="I959" s="538">
        <v>0</v>
      </c>
      <c r="J959" s="538">
        <v>0</v>
      </c>
      <c r="K959" s="538">
        <v>0</v>
      </c>
      <c r="L959" s="538">
        <v>0</v>
      </c>
      <c r="M959" s="301"/>
    </row>
    <row r="960" spans="1:13" x14ac:dyDescent="0.2">
      <c r="A960" s="226"/>
      <c r="B960" s="211"/>
      <c r="C960" s="212"/>
      <c r="D960" s="213" t="s">
        <v>1149</v>
      </c>
      <c r="E960" s="222"/>
      <c r="F960" s="538">
        <v>0</v>
      </c>
      <c r="G960" s="538">
        <v>0</v>
      </c>
      <c r="H960" s="538">
        <v>0</v>
      </c>
      <c r="I960" s="538">
        <v>0</v>
      </c>
      <c r="J960" s="538">
        <v>0</v>
      </c>
      <c r="K960" s="538">
        <v>0</v>
      </c>
      <c r="L960" s="538">
        <v>0</v>
      </c>
      <c r="M960" s="301"/>
    </row>
    <row r="961" spans="1:14" x14ac:dyDescent="0.2">
      <c r="A961" s="226"/>
      <c r="B961" s="211"/>
      <c r="C961" s="212"/>
      <c r="D961" s="213" t="s">
        <v>1150</v>
      </c>
      <c r="E961" s="222"/>
      <c r="F961" s="538">
        <v>0</v>
      </c>
      <c r="G961" s="538">
        <v>0</v>
      </c>
      <c r="H961" s="538">
        <v>0</v>
      </c>
      <c r="I961" s="538">
        <v>0</v>
      </c>
      <c r="J961" s="538">
        <v>0</v>
      </c>
      <c r="K961" s="538">
        <v>0</v>
      </c>
      <c r="L961" s="538">
        <v>0</v>
      </c>
      <c r="M961" s="304"/>
    </row>
    <row r="962" spans="1:14" x14ac:dyDescent="0.2">
      <c r="A962" s="226"/>
      <c r="B962" s="285"/>
      <c r="C962" s="286"/>
      <c r="D962" s="275" t="s">
        <v>243</v>
      </c>
      <c r="E962" s="299"/>
      <c r="F962" s="299"/>
      <c r="G962" s="299"/>
      <c r="H962" s="299"/>
      <c r="I962" s="299"/>
      <c r="J962" s="299"/>
      <c r="K962" s="299"/>
      <c r="L962" s="299"/>
      <c r="M962" s="301"/>
    </row>
    <row r="963" spans="1:14" x14ac:dyDescent="0.2">
      <c r="A963" s="226"/>
      <c r="B963" s="211"/>
      <c r="C963" s="212"/>
      <c r="D963" s="213" t="s">
        <v>244</v>
      </c>
      <c r="E963" s="221"/>
      <c r="F963" s="537">
        <f t="shared" ref="F963:L963" si="382">SUM(F5)</f>
        <v>7290.4000000000015</v>
      </c>
      <c r="G963" s="537">
        <f t="shared" si="382"/>
        <v>8041.0999999999985</v>
      </c>
      <c r="H963" s="537">
        <f t="shared" si="382"/>
        <v>8363.0999999999985</v>
      </c>
      <c r="I963" s="537">
        <f t="shared" si="382"/>
        <v>8594.7000000000007</v>
      </c>
      <c r="J963" s="537">
        <f t="shared" si="382"/>
        <v>8688.4</v>
      </c>
      <c r="K963" s="537">
        <f t="shared" si="382"/>
        <v>8082.4</v>
      </c>
      <c r="L963" s="537">
        <f t="shared" si="382"/>
        <v>8370.1</v>
      </c>
      <c r="M963" s="301"/>
    </row>
    <row r="964" spans="1:14" x14ac:dyDescent="0.2">
      <c r="A964" s="226"/>
      <c r="B964" s="211"/>
      <c r="C964" s="212"/>
      <c r="D964" s="213" t="s">
        <v>245</v>
      </c>
      <c r="E964" s="221"/>
      <c r="F964" s="537">
        <f t="shared" ref="F964:L964" si="383">SUM(F238)</f>
        <v>3229.4</v>
      </c>
      <c r="G964" s="537">
        <f t="shared" si="383"/>
        <v>3455.8</v>
      </c>
      <c r="H964" s="537">
        <f t="shared" si="383"/>
        <v>3750.1000000000008</v>
      </c>
      <c r="I964" s="537">
        <f t="shared" si="383"/>
        <v>3769.0000000000005</v>
      </c>
      <c r="J964" s="537">
        <f t="shared" si="383"/>
        <v>3558.8000000000011</v>
      </c>
      <c r="K964" s="537">
        <f t="shared" si="383"/>
        <v>3396.3</v>
      </c>
      <c r="L964" s="537">
        <f t="shared" si="383"/>
        <v>3742.8000000000006</v>
      </c>
      <c r="M964" s="301"/>
    </row>
    <row r="965" spans="1:14" ht="13.5" thickBot="1" x14ac:dyDescent="0.25">
      <c r="A965" s="228"/>
      <c r="B965" s="211"/>
      <c r="C965" s="212"/>
      <c r="D965" s="213" t="s">
        <v>246</v>
      </c>
      <c r="E965" s="223"/>
      <c r="F965" s="223">
        <f t="shared" ref="F965" si="384">SUM(F963-F964)</f>
        <v>4061.0000000000014</v>
      </c>
      <c r="G965" s="223">
        <f t="shared" ref="G965" si="385">SUM(G963-G964)</f>
        <v>4585.2999999999984</v>
      </c>
      <c r="H965" s="223">
        <f t="shared" ref="H965" si="386">SUM(H963-H964)</f>
        <v>4612.9999999999982</v>
      </c>
      <c r="I965" s="223">
        <f t="shared" ref="I965:J965" si="387">SUM(I963-I964)</f>
        <v>4825.7000000000007</v>
      </c>
      <c r="J965" s="223">
        <f t="shared" si="387"/>
        <v>5129.5999999999985</v>
      </c>
      <c r="K965" s="223">
        <f t="shared" ref="K965:L965" si="388">SUM(K963-K964)</f>
        <v>4686.0999999999995</v>
      </c>
      <c r="L965" s="223">
        <f t="shared" si="388"/>
        <v>4627.2999999999993</v>
      </c>
      <c r="M965" s="301"/>
    </row>
    <row r="966" spans="1:14" x14ac:dyDescent="0.2">
      <c r="A966" s="207"/>
      <c r="B966" s="211"/>
      <c r="C966" s="212"/>
      <c r="D966" s="213" t="s">
        <v>247</v>
      </c>
      <c r="E966" s="221"/>
      <c r="F966" s="537">
        <f t="shared" ref="F966:L966" si="389">SUM(F173)</f>
        <v>485.9</v>
      </c>
      <c r="G966" s="537">
        <f t="shared" si="389"/>
        <v>3305.3</v>
      </c>
      <c r="H966" s="537">
        <f t="shared" si="389"/>
        <v>20</v>
      </c>
      <c r="I966" s="537">
        <f t="shared" si="389"/>
        <v>1186.3</v>
      </c>
      <c r="J966" s="537">
        <f t="shared" si="389"/>
        <v>566.9</v>
      </c>
      <c r="K966" s="537">
        <f t="shared" si="389"/>
        <v>0</v>
      </c>
      <c r="L966" s="537">
        <f t="shared" si="389"/>
        <v>0</v>
      </c>
      <c r="M966" s="302"/>
      <c r="N966" s="237"/>
    </row>
    <row r="967" spans="1:14" x14ac:dyDescent="0.2">
      <c r="A967" s="207"/>
      <c r="B967" s="211"/>
      <c r="C967" s="212"/>
      <c r="D967" s="213" t="s">
        <v>1084</v>
      </c>
      <c r="E967" s="221"/>
      <c r="F967" s="537">
        <v>0</v>
      </c>
      <c r="G967" s="537">
        <v>0</v>
      </c>
      <c r="H967" s="537">
        <v>0</v>
      </c>
      <c r="I967" s="537">
        <v>0</v>
      </c>
      <c r="J967" s="537">
        <v>0</v>
      </c>
      <c r="K967" s="537">
        <v>0</v>
      </c>
      <c r="L967" s="537">
        <v>0</v>
      </c>
      <c r="M967" s="301"/>
      <c r="N967" s="237"/>
    </row>
    <row r="968" spans="1:14" x14ac:dyDescent="0.2">
      <c r="A968" s="207"/>
      <c r="B968" s="211"/>
      <c r="C968" s="212"/>
      <c r="D968" s="213" t="s">
        <v>248</v>
      </c>
      <c r="E968" s="223"/>
      <c r="F968" s="537">
        <f t="shared" ref="F968:L968" si="390">SUM(F731)</f>
        <v>875.30000000000007</v>
      </c>
      <c r="G968" s="537">
        <f t="shared" si="390"/>
        <v>3937</v>
      </c>
      <c r="H968" s="537">
        <f t="shared" si="390"/>
        <v>79</v>
      </c>
      <c r="I968" s="537">
        <f t="shared" si="390"/>
        <v>1550.3000000000002</v>
      </c>
      <c r="J968" s="537">
        <f t="shared" si="390"/>
        <v>243.7</v>
      </c>
      <c r="K968" s="537">
        <f t="shared" si="390"/>
        <v>0</v>
      </c>
      <c r="L968" s="537">
        <f t="shared" si="390"/>
        <v>0</v>
      </c>
      <c r="M968" s="301"/>
    </row>
    <row r="969" spans="1:14" x14ac:dyDescent="0.2">
      <c r="A969" s="207"/>
      <c r="B969" s="211"/>
      <c r="C969" s="212"/>
      <c r="D969" s="213" t="s">
        <v>1147</v>
      </c>
      <c r="E969" s="223"/>
      <c r="F969" s="537">
        <f>SUM(F922+F923+F930)</f>
        <v>0</v>
      </c>
      <c r="G969" s="537">
        <f t="shared" ref="G969:L969" si="391">SUM(G922+G923+G930+G872)</f>
        <v>0</v>
      </c>
      <c r="H969" s="537">
        <f t="shared" si="391"/>
        <v>0</v>
      </c>
      <c r="I969" s="537">
        <f t="shared" si="391"/>
        <v>0</v>
      </c>
      <c r="J969" s="537">
        <f t="shared" si="391"/>
        <v>6.8</v>
      </c>
      <c r="K969" s="537">
        <f t="shared" si="391"/>
        <v>0</v>
      </c>
      <c r="L969" s="537">
        <f t="shared" si="391"/>
        <v>0</v>
      </c>
      <c r="M969" s="301"/>
    </row>
    <row r="970" spans="1:14" x14ac:dyDescent="0.2">
      <c r="A970" s="226"/>
      <c r="B970" s="211"/>
      <c r="C970" s="212"/>
      <c r="D970" s="213" t="s">
        <v>249</v>
      </c>
      <c r="E970" s="223"/>
      <c r="F970" s="223">
        <f t="shared" ref="F970" si="392">SUM(F966-F968-F969)</f>
        <v>-389.40000000000009</v>
      </c>
      <c r="G970" s="223">
        <f t="shared" ref="G970" si="393">SUM(G966-G968-G969)</f>
        <v>-631.69999999999982</v>
      </c>
      <c r="H970" s="223">
        <f t="shared" ref="H970" si="394">SUM(H966-H968-H969)</f>
        <v>-59</v>
      </c>
      <c r="I970" s="223">
        <f t="shared" ref="I970:J970" si="395">SUM(I966-I968-I969)</f>
        <v>-364.00000000000023</v>
      </c>
      <c r="J970" s="223">
        <f t="shared" si="395"/>
        <v>316.39999999999998</v>
      </c>
      <c r="K970" s="223">
        <f t="shared" ref="K970:L970" si="396">SUM(K966-K968-K969)</f>
        <v>0</v>
      </c>
      <c r="L970" s="223">
        <f t="shared" si="396"/>
        <v>0</v>
      </c>
      <c r="M970" s="301"/>
    </row>
    <row r="971" spans="1:14" x14ac:dyDescent="0.2">
      <c r="A971" s="226"/>
      <c r="B971" s="211"/>
      <c r="C971" s="212"/>
      <c r="D971" s="213" t="s">
        <v>1083</v>
      </c>
      <c r="E971" s="203"/>
      <c r="F971" s="223">
        <f t="shared" ref="F971:L971" si="397">SUM(F202)</f>
        <v>279.7</v>
      </c>
      <c r="G971" s="223">
        <f t="shared" si="397"/>
        <v>209.8</v>
      </c>
      <c r="H971" s="223">
        <f t="shared" si="397"/>
        <v>198.6</v>
      </c>
      <c r="I971" s="223">
        <f t="shared" si="397"/>
        <v>179.4</v>
      </c>
      <c r="J971" s="223">
        <f t="shared" si="397"/>
        <v>218.2</v>
      </c>
      <c r="K971" s="223">
        <f t="shared" si="397"/>
        <v>194.1</v>
      </c>
      <c r="L971" s="223">
        <f t="shared" si="397"/>
        <v>194.1</v>
      </c>
      <c r="M971" s="301"/>
    </row>
    <row r="972" spans="1:14" x14ac:dyDescent="0.2">
      <c r="A972" s="227"/>
      <c r="B972" s="211"/>
      <c r="C972" s="212"/>
      <c r="D972" s="213" t="s">
        <v>1085</v>
      </c>
      <c r="E972" s="203"/>
      <c r="F972" s="203">
        <f t="shared" ref="F972:L972" si="398">SUM(F837)</f>
        <v>4160.384</v>
      </c>
      <c r="G972" s="203">
        <f t="shared" si="398"/>
        <v>4302.2999999999993</v>
      </c>
      <c r="H972" s="203">
        <f t="shared" si="398"/>
        <v>4607.0999999999995</v>
      </c>
      <c r="I972" s="203">
        <f t="shared" si="398"/>
        <v>4706.7</v>
      </c>
      <c r="J972" s="203">
        <f t="shared" si="398"/>
        <v>4985.2999999999993</v>
      </c>
      <c r="K972" s="203">
        <f t="shared" si="398"/>
        <v>4678.3999999999996</v>
      </c>
      <c r="L972" s="203">
        <f t="shared" si="398"/>
        <v>4690</v>
      </c>
      <c r="M972" s="302"/>
      <c r="N972" s="237"/>
    </row>
    <row r="973" spans="1:14" x14ac:dyDescent="0.2">
      <c r="A973" s="561"/>
      <c r="B973" s="285"/>
      <c r="C973" s="287"/>
      <c r="D973" s="305" t="s">
        <v>1274</v>
      </c>
      <c r="E973" s="277"/>
      <c r="F973" s="277">
        <f>SUM(F963+F971-F964-F972)</f>
        <v>180.31600000000071</v>
      </c>
      <c r="G973" s="277">
        <f t="shared" ref="G973" si="399">SUM(G963+G971-G964-G972)</f>
        <v>492.79999999999836</v>
      </c>
      <c r="H973" s="277">
        <f t="shared" ref="H973" si="400">SUM(H963+H971-H964-H972)</f>
        <v>204.49999999999909</v>
      </c>
      <c r="I973" s="277">
        <f t="shared" ref="I973:J973" si="401">SUM(I963+I971-I964-I972)</f>
        <v>298.40000000000055</v>
      </c>
      <c r="J973" s="277">
        <f t="shared" si="401"/>
        <v>362.5</v>
      </c>
      <c r="K973" s="277">
        <f t="shared" ref="K973:L973" si="402">SUM(K963+K971-K964-K972)</f>
        <v>201.80000000000018</v>
      </c>
      <c r="L973" s="277">
        <f t="shared" si="402"/>
        <v>131.39999999999964</v>
      </c>
      <c r="M973" s="302"/>
      <c r="N973" s="237"/>
    </row>
    <row r="974" spans="1:14" x14ac:dyDescent="0.2">
      <c r="B974" s="285"/>
      <c r="C974" s="287"/>
      <c r="D974" s="305" t="s">
        <v>737</v>
      </c>
      <c r="E974" s="277"/>
      <c r="F974" s="277">
        <f>SUM(F965+F970+F971-F972)</f>
        <v>-209.08399999999892</v>
      </c>
      <c r="G974" s="277">
        <f t="shared" ref="G974" si="403">SUM(G965+G970+G971-G972)</f>
        <v>-138.90000000000055</v>
      </c>
      <c r="H974" s="277">
        <f t="shared" ref="H974" si="404">SUM(H965+H970+H971-H972)</f>
        <v>145.49999999999909</v>
      </c>
      <c r="I974" s="277">
        <f t="shared" ref="I974:J974" si="405">SUM(I965+I970+I971-I972)</f>
        <v>-65.599999999999454</v>
      </c>
      <c r="J974" s="277">
        <f t="shared" si="405"/>
        <v>678.89999999999873</v>
      </c>
      <c r="K974" s="277">
        <f t="shared" ref="K974:L974" si="406">SUM(K965+K970+K971-K972)</f>
        <v>201.80000000000018</v>
      </c>
      <c r="L974" s="277">
        <f t="shared" si="406"/>
        <v>131.39999999999964</v>
      </c>
      <c r="M974" s="301"/>
    </row>
    <row r="975" spans="1:14" x14ac:dyDescent="0.2">
      <c r="A975" s="207"/>
      <c r="B975" s="211"/>
      <c r="C975" s="212"/>
      <c r="D975" s="213" t="s">
        <v>269</v>
      </c>
      <c r="E975" s="222"/>
      <c r="F975" s="537">
        <v>0</v>
      </c>
      <c r="G975" s="537">
        <v>0</v>
      </c>
      <c r="H975" s="537">
        <v>0</v>
      </c>
      <c r="I975" s="537">
        <v>0</v>
      </c>
      <c r="J975" s="537">
        <v>0</v>
      </c>
      <c r="K975" s="537">
        <v>0</v>
      </c>
      <c r="L975" s="537">
        <v>0</v>
      </c>
      <c r="M975" s="432"/>
    </row>
    <row r="976" spans="1:14" ht="12.75" customHeight="1" x14ac:dyDescent="0.2">
      <c r="B976" s="229"/>
      <c r="C976" s="230"/>
      <c r="D976" s="231" t="s">
        <v>242</v>
      </c>
      <c r="E976" s="222"/>
      <c r="F976" s="537">
        <v>0</v>
      </c>
      <c r="G976" s="537">
        <f>G957</f>
        <v>0</v>
      </c>
      <c r="H976" s="537">
        <f>H957</f>
        <v>0</v>
      </c>
      <c r="I976" s="537">
        <f>I957</f>
        <v>0</v>
      </c>
      <c r="J976" s="537">
        <f>J957</f>
        <v>0</v>
      </c>
      <c r="K976" s="537">
        <f t="shared" ref="K976:L976" si="407">K957</f>
        <v>0</v>
      </c>
      <c r="L976" s="537">
        <f t="shared" si="407"/>
        <v>0</v>
      </c>
      <c r="M976" s="432"/>
    </row>
    <row r="977" spans="1:24" ht="12.75" customHeight="1" x14ac:dyDescent="0.2">
      <c r="B977" s="211"/>
      <c r="C977" s="212"/>
      <c r="D977" s="213" t="s">
        <v>250</v>
      </c>
      <c r="E977" s="221"/>
      <c r="F977" s="537">
        <f t="shared" ref="F977:L977" si="408">SUM(F142)</f>
        <v>736.40000000000009</v>
      </c>
      <c r="G977" s="537">
        <f t="shared" si="408"/>
        <v>346.6</v>
      </c>
      <c r="H977" s="537">
        <f t="shared" si="408"/>
        <v>68.599999999999994</v>
      </c>
      <c r="I977" s="537">
        <f t="shared" si="408"/>
        <v>308.39999999999998</v>
      </c>
      <c r="J977" s="537">
        <f t="shared" si="408"/>
        <v>1000.8</v>
      </c>
      <c r="K977" s="537">
        <f t="shared" si="408"/>
        <v>68.599999999999994</v>
      </c>
      <c r="L977" s="537">
        <f t="shared" si="408"/>
        <v>68.599999999999994</v>
      </c>
      <c r="M977" s="432"/>
    </row>
    <row r="978" spans="1:24" x14ac:dyDescent="0.2">
      <c r="B978" s="211"/>
      <c r="C978" s="212"/>
      <c r="D978" s="213" t="s">
        <v>1148</v>
      </c>
      <c r="E978" s="221"/>
      <c r="F978" s="537">
        <v>88.7</v>
      </c>
      <c r="G978" s="537">
        <v>0</v>
      </c>
      <c r="H978" s="537">
        <v>0</v>
      </c>
      <c r="I978" s="537">
        <v>0</v>
      </c>
      <c r="J978" s="537">
        <v>0</v>
      </c>
      <c r="K978" s="537">
        <v>0</v>
      </c>
      <c r="L978" s="537">
        <v>0</v>
      </c>
      <c r="M978" s="432"/>
    </row>
    <row r="979" spans="1:24" x14ac:dyDescent="0.2">
      <c r="B979" s="211"/>
      <c r="C979" s="212"/>
      <c r="D979" s="213" t="s">
        <v>251</v>
      </c>
      <c r="E979" s="221"/>
      <c r="F979" s="537">
        <f t="shared" ref="F979:L979" si="409">SUM(F720)</f>
        <v>305.5</v>
      </c>
      <c r="G979" s="537">
        <f t="shared" si="409"/>
        <v>207.70000000000002</v>
      </c>
      <c r="H979" s="537">
        <f t="shared" si="409"/>
        <v>214.1</v>
      </c>
      <c r="I979" s="537">
        <f t="shared" si="409"/>
        <v>242.8</v>
      </c>
      <c r="J979" s="537">
        <f t="shared" si="409"/>
        <v>1679.7</v>
      </c>
      <c r="K979" s="537">
        <f t="shared" si="409"/>
        <v>270.39999999999998</v>
      </c>
      <c r="L979" s="537">
        <f t="shared" si="409"/>
        <v>200</v>
      </c>
      <c r="M979" s="432"/>
      <c r="O979" s="461"/>
      <c r="P979" s="461"/>
      <c r="Q979" s="461"/>
      <c r="R979" s="461"/>
      <c r="S979" s="461"/>
      <c r="T979" s="461"/>
      <c r="U979" s="461"/>
      <c r="V979" s="461"/>
      <c r="W979" s="461"/>
      <c r="X979" s="461"/>
    </row>
    <row r="980" spans="1:24" x14ac:dyDescent="0.2">
      <c r="B980" s="285"/>
      <c r="C980" s="287"/>
      <c r="D980" s="305" t="s">
        <v>40</v>
      </c>
      <c r="E980" s="277"/>
      <c r="F980" s="276">
        <f>SUM(F977+F978-F979)</f>
        <v>519.60000000000014</v>
      </c>
      <c r="G980" s="276">
        <f t="shared" ref="G980" si="410">SUM(G977-G979)</f>
        <v>138.9</v>
      </c>
      <c r="H980" s="276">
        <f t="shared" ref="H980" si="411">SUM(H977-H979)</f>
        <v>-145.5</v>
      </c>
      <c r="I980" s="276">
        <f t="shared" ref="I980:J980" si="412">SUM(I977-I979)</f>
        <v>65.599999999999966</v>
      </c>
      <c r="J980" s="276">
        <f t="shared" si="412"/>
        <v>-678.90000000000009</v>
      </c>
      <c r="K980" s="276">
        <f t="shared" ref="K980:L980" si="413">SUM(K977-K979)</f>
        <v>-201.79999999999998</v>
      </c>
      <c r="L980" s="276">
        <f t="shared" si="413"/>
        <v>-131.4</v>
      </c>
    </row>
    <row r="981" spans="1:24" x14ac:dyDescent="0.2">
      <c r="F981" s="246"/>
      <c r="G981" s="246"/>
      <c r="H981" s="246"/>
      <c r="I981" s="246"/>
      <c r="J981" s="246"/>
      <c r="K981" s="246"/>
      <c r="L981" s="246"/>
    </row>
    <row r="982" spans="1:24" x14ac:dyDescent="0.2">
      <c r="C982" s="235"/>
      <c r="D982" s="236"/>
      <c r="F982" s="242"/>
    </row>
    <row r="983" spans="1:24" x14ac:dyDescent="0.2">
      <c r="E983" s="237" t="s">
        <v>624</v>
      </c>
      <c r="F983" s="427">
        <f>F963+F966+F971+F975+F977+F978</f>
        <v>8881.1000000000022</v>
      </c>
      <c r="G983" s="427">
        <f>G963+G966+G971+G975+G977</f>
        <v>11902.799999999997</v>
      </c>
      <c r="H983" s="427">
        <f>H963+H966+H971+H975+H977</f>
        <v>8650.2999999999993</v>
      </c>
      <c r="I983" s="427">
        <f>I963+I966+I971+I975+I977</f>
        <v>10268.799999999999</v>
      </c>
      <c r="J983" s="427">
        <f>J963+J966+J971+J975+J977</f>
        <v>10474.299999999999</v>
      </c>
      <c r="K983" s="427">
        <f t="shared" ref="K983:L983" si="414">K963+K966+K971+K975+K977</f>
        <v>8345.1</v>
      </c>
      <c r="L983" s="427">
        <f t="shared" si="414"/>
        <v>8632.8000000000011</v>
      </c>
    </row>
    <row r="984" spans="1:24" x14ac:dyDescent="0.2">
      <c r="E984" s="206" t="s">
        <v>625</v>
      </c>
      <c r="F984" s="427">
        <f t="shared" ref="F984:H984" si="415">F964+F968+F979+F972+F976+F969</f>
        <v>8570.5839999999989</v>
      </c>
      <c r="G984" s="427">
        <f>G964+G968+G979+G972+G976+G969</f>
        <v>11902.8</v>
      </c>
      <c r="H984" s="427">
        <f t="shared" si="415"/>
        <v>8650.2999999999993</v>
      </c>
      <c r="I984" s="427">
        <f t="shared" ref="I984:J984" si="416">I964+I968+I979+I972+I976+I969</f>
        <v>10268.800000000001</v>
      </c>
      <c r="J984" s="427">
        <f t="shared" si="416"/>
        <v>10474.299999999999</v>
      </c>
      <c r="K984" s="427">
        <f t="shared" ref="K984:L984" si="417">K964+K968+K979+K972+K976+K969</f>
        <v>8345.1</v>
      </c>
      <c r="L984" s="427">
        <f t="shared" si="417"/>
        <v>8632.8000000000011</v>
      </c>
    </row>
    <row r="985" spans="1:24" s="461" customFormat="1" x14ac:dyDescent="0.2">
      <c r="A985" s="459"/>
      <c r="B985" s="232"/>
      <c r="C985" s="209"/>
      <c r="D985" s="233"/>
      <c r="E985" s="206" t="s">
        <v>626</v>
      </c>
      <c r="F985" s="427">
        <f t="shared" ref="F985" si="418">F983-F984</f>
        <v>310.51600000000326</v>
      </c>
      <c r="G985" s="427">
        <f t="shared" ref="G985" si="419">G983-G984</f>
        <v>0</v>
      </c>
      <c r="H985" s="427">
        <f t="shared" ref="H985" si="420">H983-H984</f>
        <v>0</v>
      </c>
      <c r="I985" s="427">
        <f t="shared" ref="I985:J985" si="421">I983-I984</f>
        <v>0</v>
      </c>
      <c r="J985" s="427">
        <f t="shared" si="421"/>
        <v>0</v>
      </c>
      <c r="K985" s="427">
        <f t="shared" ref="K985:L985" si="422">K983-K984</f>
        <v>0</v>
      </c>
      <c r="L985" s="427">
        <f t="shared" si="422"/>
        <v>0</v>
      </c>
      <c r="M985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</row>
    <row r="986" spans="1:24" x14ac:dyDescent="0.2">
      <c r="F986" s="542"/>
      <c r="G986" s="427"/>
    </row>
    <row r="987" spans="1:24" x14ac:dyDescent="0.2">
      <c r="G987" s="534"/>
    </row>
    <row r="988" spans="1:24" x14ac:dyDescent="0.2">
      <c r="B988" s="209"/>
      <c r="E988" s="238"/>
      <c r="F988" s="563"/>
      <c r="G988" s="534"/>
    </row>
    <row r="989" spans="1:24" x14ac:dyDescent="0.2">
      <c r="B989" s="209"/>
      <c r="C989" s="209" t="s">
        <v>1329</v>
      </c>
      <c r="E989" s="238"/>
      <c r="F989" s="563"/>
      <c r="G989" s="534"/>
      <c r="I989" s="494"/>
    </row>
    <row r="990" spans="1:24" x14ac:dyDescent="0.2">
      <c r="B990" s="460"/>
      <c r="D990" s="436"/>
      <c r="E990" s="436"/>
      <c r="F990" s="563"/>
      <c r="G990" s="462"/>
      <c r="H990" s="494"/>
      <c r="J990" s="494"/>
      <c r="K990" s="494"/>
      <c r="L990" s="494"/>
    </row>
    <row r="991" spans="1:24" x14ac:dyDescent="0.2">
      <c r="B991" s="239"/>
      <c r="C991" s="436"/>
      <c r="D991" s="240"/>
      <c r="E991" s="240"/>
      <c r="F991" s="542"/>
      <c r="G991" s="535"/>
    </row>
    <row r="992" spans="1:24" x14ac:dyDescent="0.2">
      <c r="C992" s="351"/>
      <c r="G992" s="534"/>
    </row>
    <row r="993" spans="6:7" x14ac:dyDescent="0.2">
      <c r="G993" s="534"/>
    </row>
    <row r="994" spans="6:7" x14ac:dyDescent="0.2">
      <c r="G994" s="534"/>
    </row>
    <row r="995" spans="6:7" x14ac:dyDescent="0.2">
      <c r="G995" s="534"/>
    </row>
    <row r="996" spans="6:7" x14ac:dyDescent="0.2">
      <c r="G996" s="536"/>
    </row>
    <row r="997" spans="6:7" x14ac:dyDescent="0.2">
      <c r="F997" s="543"/>
      <c r="G997" s="534"/>
    </row>
    <row r="998" spans="6:7" x14ac:dyDescent="0.2">
      <c r="G998" s="534"/>
    </row>
    <row r="999" spans="6:7" x14ac:dyDescent="0.2">
      <c r="G999" s="535"/>
    </row>
    <row r="1000" spans="6:7" x14ac:dyDescent="0.2">
      <c r="G1000" s="534"/>
    </row>
    <row r="1001" spans="6:7" x14ac:dyDescent="0.2">
      <c r="G1001" s="534"/>
    </row>
    <row r="1002" spans="6:7" x14ac:dyDescent="0.2">
      <c r="G1002" s="534"/>
    </row>
    <row r="1003" spans="6:7" x14ac:dyDescent="0.2">
      <c r="G1003" s="534"/>
    </row>
    <row r="1004" spans="6:7" x14ac:dyDescent="0.2">
      <c r="G1004" s="535"/>
    </row>
    <row r="1005" spans="6:7" x14ac:dyDescent="0.2">
      <c r="G1005" s="535"/>
    </row>
    <row r="1006" spans="6:7" x14ac:dyDescent="0.2">
      <c r="G1006" s="535"/>
    </row>
    <row r="1007" spans="6:7" x14ac:dyDescent="0.2">
      <c r="G1007" s="535"/>
    </row>
    <row r="1008" spans="6:7" x14ac:dyDescent="0.2">
      <c r="G1008" s="534"/>
    </row>
    <row r="1009" spans="7:7" x14ac:dyDescent="0.2">
      <c r="G1009" s="534"/>
    </row>
    <row r="1010" spans="7:7" x14ac:dyDescent="0.2">
      <c r="G1010" s="534"/>
    </row>
    <row r="1011" spans="7:7" x14ac:dyDescent="0.2">
      <c r="G1011" s="534"/>
    </row>
    <row r="1012" spans="7:7" x14ac:dyDescent="0.2">
      <c r="G1012" s="534"/>
    </row>
    <row r="1013" spans="7:7" x14ac:dyDescent="0.2">
      <c r="G1013" s="535"/>
    </row>
    <row r="1014" spans="7:7" x14ac:dyDescent="0.2">
      <c r="G1014" s="246"/>
    </row>
    <row r="1016" spans="7:7" x14ac:dyDescent="0.2">
      <c r="G1016" s="427"/>
    </row>
    <row r="1017" spans="7:7" x14ac:dyDescent="0.2">
      <c r="G1017" s="427"/>
    </row>
    <row r="1018" spans="7:7" x14ac:dyDescent="0.2">
      <c r="G1018" s="427"/>
    </row>
    <row r="1019" spans="7:7" x14ac:dyDescent="0.2">
      <c r="G1019" s="246"/>
    </row>
    <row r="1025" spans="7:7" x14ac:dyDescent="0.2">
      <c r="G1025" s="494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3" hidden="1" customWidth="1"/>
    <col min="2" max="2" width="3.28515625" style="179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0"/>
      <c r="B1" s="175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1"/>
      <c r="B2" s="176" t="s">
        <v>0</v>
      </c>
      <c r="C2" s="599" t="s">
        <v>443</v>
      </c>
      <c r="D2" s="599"/>
      <c r="E2" s="599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1"/>
      <c r="B3" s="177"/>
      <c r="C3" s="5"/>
      <c r="D3" s="132"/>
      <c r="E3" s="600" t="s">
        <v>512</v>
      </c>
      <c r="F3" s="601"/>
      <c r="G3" s="602"/>
      <c r="H3" s="603"/>
      <c r="I3" s="158" t="s">
        <v>437</v>
      </c>
      <c r="J3" s="159">
        <v>2012</v>
      </c>
      <c r="K3" s="158" t="s">
        <v>526</v>
      </c>
      <c r="L3" s="159">
        <v>2013</v>
      </c>
      <c r="M3" s="159">
        <v>2014</v>
      </c>
    </row>
    <row r="4" spans="1:13" ht="15.75" x14ac:dyDescent="0.25">
      <c r="A4" s="160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0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0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1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0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1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0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0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0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0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1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1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1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1"/>
      <c r="B17" s="23"/>
      <c r="C17" s="24">
        <v>121003</v>
      </c>
      <c r="D17" s="24" t="s">
        <v>388</v>
      </c>
      <c r="E17" s="180">
        <v>9.1999999999999993</v>
      </c>
      <c r="F17" s="180">
        <v>0</v>
      </c>
      <c r="G17" s="180">
        <v>0</v>
      </c>
      <c r="H17" s="180">
        <v>0</v>
      </c>
      <c r="I17" s="180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0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1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1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1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1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1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1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1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1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0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0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1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1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1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1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1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1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1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1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1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0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1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1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1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1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1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0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1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0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1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1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1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1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1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1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1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1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1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1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1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1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1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1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1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1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1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1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1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1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1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0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1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0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0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2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1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1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1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1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1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0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1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1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1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1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1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1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1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1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1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1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1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1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1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1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1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1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1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1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1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1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1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1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1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1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1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1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1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1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1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1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1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1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0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0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1"/>
      <c r="B113" s="23"/>
      <c r="C113" s="24">
        <v>454</v>
      </c>
      <c r="D113" s="182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1"/>
      <c r="B114" s="23"/>
      <c r="C114" s="24">
        <v>454</v>
      </c>
      <c r="D114" s="182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1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1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0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0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1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1">
        <v>267.89999999999998</v>
      </c>
      <c r="K119" s="181">
        <v>267.89999999999998</v>
      </c>
      <c r="L119" s="181">
        <v>316.8</v>
      </c>
      <c r="M119" s="181">
        <v>497.6</v>
      </c>
    </row>
    <row r="120" spans="1:13" x14ac:dyDescent="0.2">
      <c r="A120" s="161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0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0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1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1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0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1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1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1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1"/>
      <c r="B129" s="23"/>
      <c r="C129" s="24">
        <v>32120</v>
      </c>
      <c r="D129" s="150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1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1"/>
      <c r="B131" s="23"/>
      <c r="C131" s="24"/>
      <c r="D131" s="150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1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1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0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1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3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0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0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0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1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1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0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1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1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0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1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1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1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1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1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1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1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0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1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1">
        <v>15</v>
      </c>
      <c r="K154" s="151">
        <v>15</v>
      </c>
      <c r="L154" s="181">
        <v>20</v>
      </c>
      <c r="M154" s="181">
        <v>20</v>
      </c>
    </row>
    <row r="155" spans="1:13" x14ac:dyDescent="0.2">
      <c r="A155" s="161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1">
        <v>2.5</v>
      </c>
      <c r="K155" s="151">
        <v>2.5</v>
      </c>
      <c r="L155" s="181">
        <v>3</v>
      </c>
      <c r="M155" s="181">
        <v>3</v>
      </c>
    </row>
    <row r="156" spans="1:13" x14ac:dyDescent="0.2">
      <c r="A156" s="161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1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1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1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1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1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1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1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1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1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1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0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1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1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1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1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1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1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0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1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1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1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1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1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1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0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0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1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1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1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1">
        <v>5</v>
      </c>
      <c r="K185" s="151">
        <v>5</v>
      </c>
      <c r="L185" s="63">
        <v>3.5</v>
      </c>
      <c r="M185" s="63">
        <v>3.5</v>
      </c>
    </row>
    <row r="186" spans="1:13" x14ac:dyDescent="0.2">
      <c r="A186" s="161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1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1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1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1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1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1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1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1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1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1"/>
      <c r="K195" s="151"/>
      <c r="L195" s="151"/>
      <c r="M195" s="151"/>
    </row>
    <row r="196" spans="1:13" x14ac:dyDescent="0.2">
      <c r="A196" s="161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1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1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1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1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1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1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2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1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1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1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1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1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0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1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1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1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1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1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1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1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1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0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1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1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1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1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0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1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0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1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1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0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1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1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1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0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1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1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1"/>
      <c r="B235" s="36">
        <v>630</v>
      </c>
      <c r="C235" s="37"/>
      <c r="D235" s="100" t="s">
        <v>117</v>
      </c>
      <c r="E235" s="122">
        <f>SUM(E236:E255)</f>
        <v>15.2</v>
      </c>
      <c r="F235" s="148"/>
      <c r="G235" s="93"/>
      <c r="H235" s="149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1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1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1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1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1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1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1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1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1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1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1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1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1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1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1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1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1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1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1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1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0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1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0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0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1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1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1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1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1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1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1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0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1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1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1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0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1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1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1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0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1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1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1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1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1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1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1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1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0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1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1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1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1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1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1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1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1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0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1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1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1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1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1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1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1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1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0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2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1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1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4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4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4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4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0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1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1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0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1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1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1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1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1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1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1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1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1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1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1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1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1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1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1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1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1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1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1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1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1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1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1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1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1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1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1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1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1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1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1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1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1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1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1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0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1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1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1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1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1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0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0"/>
      <c r="B356" s="604" t="s">
        <v>232</v>
      </c>
      <c r="C356" s="605"/>
      <c r="D356" s="153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0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0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0"/>
      <c r="B359" s="36">
        <v>630</v>
      </c>
      <c r="C359" s="88"/>
      <c r="D359" s="154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0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0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0"/>
      <c r="B362" s="36"/>
      <c r="C362" s="37">
        <v>632000</v>
      </c>
      <c r="D362" s="37" t="s">
        <v>511</v>
      </c>
      <c r="E362" s="118"/>
      <c r="F362" s="120"/>
      <c r="G362" s="120"/>
      <c r="H362" s="152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0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0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0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0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0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0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0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0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0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0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0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3">
        <v>8</v>
      </c>
      <c r="K373" s="183">
        <v>8</v>
      </c>
      <c r="L373" s="183">
        <v>5</v>
      </c>
      <c r="M373" s="183">
        <v>5</v>
      </c>
    </row>
    <row r="374" spans="1:13" x14ac:dyDescent="0.2">
      <c r="A374" s="160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0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1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1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1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1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1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1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1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1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1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1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1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0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3">
        <v>5.2</v>
      </c>
      <c r="K387" s="183">
        <v>5.2</v>
      </c>
      <c r="L387" s="181">
        <v>6</v>
      </c>
      <c r="M387" s="181">
        <v>6</v>
      </c>
    </row>
    <row r="388" spans="1:13" x14ac:dyDescent="0.2">
      <c r="A388" s="165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1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0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6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1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1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1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1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1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1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1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1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1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1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0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0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1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1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0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1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1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1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1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1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1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1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1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1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1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1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1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1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1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1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1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1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1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1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1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1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1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1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1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1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1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1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1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1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1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1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1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1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0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1"/>
      <c r="B441" s="606" t="s">
        <v>504</v>
      </c>
      <c r="C441" s="607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1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1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1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1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1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1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0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0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1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1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1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1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1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1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1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1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1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1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1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1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1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1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1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1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1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1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1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1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1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1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1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0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0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1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1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1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0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1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1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1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1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0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1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1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1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1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3">
        <v>0</v>
      </c>
      <c r="K487" s="183">
        <v>0</v>
      </c>
      <c r="L487" s="183">
        <v>0</v>
      </c>
      <c r="M487" s="183">
        <v>0</v>
      </c>
    </row>
    <row r="488" spans="1:13" x14ac:dyDescent="0.2">
      <c r="A488" s="161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0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0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1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0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1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1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1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1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1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1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0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1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1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1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1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0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1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0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1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3">
        <v>61.5</v>
      </c>
      <c r="K507" s="183">
        <v>61.5</v>
      </c>
      <c r="L507" s="65">
        <v>20</v>
      </c>
      <c r="M507" s="65">
        <v>10</v>
      </c>
    </row>
    <row r="508" spans="1:13" x14ac:dyDescent="0.2">
      <c r="A508" s="161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4">
        <v>40</v>
      </c>
      <c r="K508" s="184">
        <v>40</v>
      </c>
      <c r="L508" s="65">
        <v>20</v>
      </c>
      <c r="M508" s="65">
        <v>10</v>
      </c>
    </row>
    <row r="509" spans="1:13" x14ac:dyDescent="0.2">
      <c r="A509" s="161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1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1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1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1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1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1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1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1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1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1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1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1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1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1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1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1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1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1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1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0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1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1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1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1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1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1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1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1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1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1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1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0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1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0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0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1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1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1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1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1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0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0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1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1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1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3">
        <v>0</v>
      </c>
      <c r="K554" s="183">
        <v>0</v>
      </c>
      <c r="L554" s="185">
        <v>0</v>
      </c>
      <c r="M554" s="185">
        <v>0</v>
      </c>
    </row>
    <row r="555" spans="1:13" x14ac:dyDescent="0.2">
      <c r="A555" s="161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1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1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1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0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1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0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0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2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1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7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1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1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1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2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1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1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1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1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7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1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1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1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1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1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1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1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0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1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1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1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1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1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1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1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1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8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0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0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1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2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2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1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1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1"/>
      <c r="B598" s="156"/>
      <c r="C598" s="155"/>
      <c r="D598" s="155" t="s">
        <v>446</v>
      </c>
      <c r="E598" s="157">
        <v>0</v>
      </c>
      <c r="F598" s="157"/>
      <c r="G598" s="157"/>
      <c r="H598" s="157"/>
      <c r="I598" s="157"/>
      <c r="J598" s="157"/>
      <c r="K598" s="157"/>
      <c r="L598" s="157"/>
      <c r="M598" s="157"/>
    </row>
    <row r="599" spans="1:13" x14ac:dyDescent="0.2">
      <c r="A599" s="161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0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1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69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0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0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0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0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0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0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0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0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1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0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1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1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2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1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1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1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1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1"/>
      <c r="B620" s="178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1"/>
      <c r="B621" s="178"/>
      <c r="C621" s="174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08" t="s">
        <v>563</v>
      </c>
      <c r="C1" s="608"/>
      <c r="D1" s="608"/>
      <c r="E1" s="608"/>
      <c r="F1" s="608"/>
    </row>
    <row r="12" spans="2:6" x14ac:dyDescent="0.2">
      <c r="B12" s="186"/>
      <c r="C12" s="195" t="s">
        <v>559</v>
      </c>
      <c r="D12" s="188" t="s">
        <v>560</v>
      </c>
      <c r="E12" s="195" t="s">
        <v>561</v>
      </c>
      <c r="F12" s="188" t="s">
        <v>562</v>
      </c>
    </row>
    <row r="13" spans="2:6" x14ac:dyDescent="0.2">
      <c r="B13" s="187"/>
      <c r="C13" s="196"/>
      <c r="D13" s="189"/>
      <c r="E13" s="196"/>
      <c r="F13" s="189"/>
    </row>
    <row r="14" spans="2:6" x14ac:dyDescent="0.2">
      <c r="B14" s="30" t="s">
        <v>556</v>
      </c>
      <c r="C14" s="191">
        <v>192.2</v>
      </c>
      <c r="D14" s="192">
        <v>246.6</v>
      </c>
      <c r="E14" s="191">
        <v>210.6</v>
      </c>
      <c r="F14" s="192">
        <f>SUM(C14:E14)</f>
        <v>649.4</v>
      </c>
    </row>
    <row r="15" spans="2:6" x14ac:dyDescent="0.2">
      <c r="B15" s="187"/>
      <c r="C15" s="197"/>
      <c r="D15" s="190"/>
      <c r="E15" s="197"/>
      <c r="F15" s="190"/>
    </row>
    <row r="16" spans="2:6" x14ac:dyDescent="0.2">
      <c r="B16" s="30" t="s">
        <v>215</v>
      </c>
      <c r="C16" s="191">
        <v>0.3</v>
      </c>
      <c r="D16" s="192">
        <v>2.9</v>
      </c>
      <c r="E16" s="191">
        <v>1</v>
      </c>
      <c r="F16" s="192">
        <f>SUM(C16:E16)</f>
        <v>4.1999999999999993</v>
      </c>
    </row>
    <row r="17" spans="2:6" x14ac:dyDescent="0.2">
      <c r="B17" s="187"/>
      <c r="C17" s="197"/>
      <c r="D17" s="190"/>
      <c r="E17" s="197"/>
      <c r="F17" s="190"/>
    </row>
    <row r="18" spans="2:6" x14ac:dyDescent="0.2">
      <c r="B18" s="193" t="s">
        <v>557</v>
      </c>
      <c r="C18" s="194">
        <v>12.6</v>
      </c>
      <c r="D18" s="192">
        <v>12.6</v>
      </c>
      <c r="E18" s="191">
        <v>12.8</v>
      </c>
      <c r="F18" s="192">
        <f>SUM(C18:E18)</f>
        <v>38</v>
      </c>
    </row>
    <row r="19" spans="2:6" x14ac:dyDescent="0.2">
      <c r="B19" s="187"/>
      <c r="C19" s="198"/>
      <c r="D19" s="190"/>
      <c r="E19" s="197"/>
      <c r="F19" s="190"/>
    </row>
    <row r="20" spans="2:6" x14ac:dyDescent="0.2">
      <c r="B20" s="193" t="s">
        <v>558</v>
      </c>
      <c r="C20" s="194">
        <v>36</v>
      </c>
      <c r="D20" s="192">
        <v>164.4</v>
      </c>
      <c r="E20" s="191">
        <v>182.5</v>
      </c>
      <c r="F20" s="192">
        <f>SUM(C20:E20)</f>
        <v>382.9</v>
      </c>
    </row>
    <row r="21" spans="2:6" x14ac:dyDescent="0.2">
      <c r="B21" s="187"/>
      <c r="C21" s="197"/>
      <c r="D21" s="190"/>
      <c r="E21" s="197"/>
      <c r="F21" s="190"/>
    </row>
    <row r="22" spans="2:6" x14ac:dyDescent="0.2">
      <c r="B22" s="187"/>
      <c r="C22" s="197"/>
      <c r="D22" s="190"/>
      <c r="E22" s="197"/>
      <c r="F22" s="190"/>
    </row>
    <row r="23" spans="2:6" x14ac:dyDescent="0.2">
      <c r="B23" s="30" t="s">
        <v>555</v>
      </c>
      <c r="C23" s="191">
        <f>SUM(C14:C22)</f>
        <v>241.1</v>
      </c>
      <c r="D23" s="192">
        <f>SUM(D14:D22)</f>
        <v>426.5</v>
      </c>
      <c r="E23" s="191">
        <f>SUM(E14:E22)</f>
        <v>406.9</v>
      </c>
      <c r="F23" s="192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2024</vt:lpstr>
      <vt:lpstr>Príloha 2024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2024-12-06T07:42:32Z</cp:lastPrinted>
  <dcterms:created xsi:type="dcterms:W3CDTF">2006-12-05T12:07:28Z</dcterms:created>
  <dcterms:modified xsi:type="dcterms:W3CDTF">2024-12-16T14:23:45Z</dcterms:modified>
</cp:coreProperties>
</file>