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v72846\Desktop\Moje dokumenty\MESTSKÝ ÚRAD\Rozpočet\2024\"/>
    </mc:Choice>
  </mc:AlternateContent>
  <xr:revisionPtr revIDLastSave="0" documentId="13_ncr:1_{E7123782-B240-4DB2-8A2F-A3BE4CEEF52B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Rozpočet 2024" sheetId="2" r:id="rId1"/>
    <sheet name="Príloha 2024" sheetId="1" r:id="rId2"/>
    <sheet name="Príloha_2012_1" sheetId="5" state="hidden" r:id="rId3"/>
    <sheet name="Hárok1" sheetId="6" state="hidden" r:id="rId4"/>
    <sheet name="Hárok2" sheetId="7" state="hidden" r:id="rId5"/>
  </sheets>
  <calcPr calcId="191029"/>
</workbook>
</file>

<file path=xl/calcChain.xml><?xml version="1.0" encoding="utf-8"?>
<calcChain xmlns="http://schemas.openxmlformats.org/spreadsheetml/2006/main">
  <c r="G369" i="2" l="1"/>
  <c r="H369" i="2"/>
  <c r="I369" i="2"/>
  <c r="J369" i="2"/>
  <c r="K369" i="2"/>
  <c r="L369" i="2"/>
  <c r="F369" i="2"/>
  <c r="K660" i="1" l="1"/>
  <c r="L660" i="1"/>
  <c r="J660" i="1"/>
  <c r="K575" i="1" l="1"/>
  <c r="L575" i="1"/>
  <c r="J575" i="1"/>
  <c r="G299" i="2" l="1"/>
  <c r="H299" i="2"/>
  <c r="G300" i="2"/>
  <c r="H300" i="2"/>
  <c r="I300" i="2"/>
  <c r="J300" i="2"/>
  <c r="K300" i="2"/>
  <c r="L300" i="2"/>
  <c r="F300" i="2"/>
  <c r="G796" i="1"/>
  <c r="H796" i="1"/>
  <c r="I796" i="1"/>
  <c r="I299" i="2" s="1"/>
  <c r="J796" i="1"/>
  <c r="J299" i="2" s="1"/>
  <c r="K796" i="1"/>
  <c r="K299" i="2" s="1"/>
  <c r="L796" i="1"/>
  <c r="L299" i="2" s="1"/>
  <c r="F796" i="1"/>
  <c r="F299" i="2" s="1"/>
  <c r="G447" i="2" l="1"/>
  <c r="H447" i="2"/>
  <c r="I447" i="2"/>
  <c r="J447" i="2"/>
  <c r="K447" i="2"/>
  <c r="L447" i="2"/>
  <c r="F447" i="2"/>
  <c r="G41" i="2"/>
  <c r="H41" i="2"/>
  <c r="I41" i="2"/>
  <c r="J41" i="2"/>
  <c r="K41" i="2"/>
  <c r="L41" i="2"/>
  <c r="F41" i="2"/>
  <c r="I704" i="1" l="1"/>
  <c r="I703" i="1" s="1"/>
  <c r="I660" i="1"/>
  <c r="G451" i="2" l="1"/>
  <c r="H451" i="2"/>
  <c r="I451" i="2"/>
  <c r="J451" i="2"/>
  <c r="K451" i="2"/>
  <c r="L451" i="2"/>
  <c r="F451" i="2"/>
  <c r="G450" i="2"/>
  <c r="H450" i="2"/>
  <c r="I450" i="2"/>
  <c r="J450" i="2"/>
  <c r="K450" i="2"/>
  <c r="L450" i="2"/>
  <c r="F450" i="2"/>
  <c r="G444" i="2"/>
  <c r="H444" i="2"/>
  <c r="I444" i="2"/>
  <c r="J444" i="2"/>
  <c r="K444" i="2"/>
  <c r="L444" i="2"/>
  <c r="F444" i="2"/>
  <c r="G406" i="2"/>
  <c r="H406" i="2"/>
  <c r="I406" i="2"/>
  <c r="J406" i="2"/>
  <c r="K406" i="2"/>
  <c r="L406" i="2"/>
  <c r="F406" i="2"/>
  <c r="G405" i="2"/>
  <c r="H405" i="2"/>
  <c r="I405" i="2"/>
  <c r="J405" i="2"/>
  <c r="K405" i="2"/>
  <c r="L405" i="2"/>
  <c r="F405" i="2"/>
  <c r="G404" i="2"/>
  <c r="H404" i="2"/>
  <c r="I404" i="2"/>
  <c r="J404" i="2"/>
  <c r="K404" i="2"/>
  <c r="L404" i="2"/>
  <c r="F404" i="2"/>
  <c r="G403" i="2"/>
  <c r="H403" i="2"/>
  <c r="I403" i="2"/>
  <c r="J403" i="2"/>
  <c r="K403" i="2"/>
  <c r="L403" i="2"/>
  <c r="F403" i="2"/>
  <c r="G878" i="1"/>
  <c r="G400" i="2" l="1"/>
  <c r="H400" i="2"/>
  <c r="I400" i="2"/>
  <c r="J400" i="2"/>
  <c r="K400" i="2"/>
  <c r="L400" i="2"/>
  <c r="F400" i="2"/>
  <c r="G399" i="2"/>
  <c r="H399" i="2"/>
  <c r="I399" i="2"/>
  <c r="J399" i="2"/>
  <c r="K399" i="2"/>
  <c r="L399" i="2"/>
  <c r="F399" i="2"/>
  <c r="G398" i="2"/>
  <c r="H398" i="2"/>
  <c r="I398" i="2"/>
  <c r="J398" i="2"/>
  <c r="K398" i="2"/>
  <c r="L398" i="2"/>
  <c r="F398" i="2"/>
  <c r="G390" i="2"/>
  <c r="H390" i="2"/>
  <c r="I390" i="2"/>
  <c r="J390" i="2"/>
  <c r="K390" i="2"/>
  <c r="L390" i="2"/>
  <c r="F390" i="2"/>
  <c r="G396" i="2"/>
  <c r="H396" i="2"/>
  <c r="I396" i="2"/>
  <c r="J396" i="2"/>
  <c r="K396" i="2"/>
  <c r="L396" i="2"/>
  <c r="F396" i="2"/>
  <c r="G361" i="2"/>
  <c r="H361" i="2"/>
  <c r="I361" i="2"/>
  <c r="J361" i="2"/>
  <c r="K361" i="2"/>
  <c r="L361" i="2"/>
  <c r="F361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2" i="2"/>
  <c r="I363" i="2"/>
  <c r="I364" i="2"/>
  <c r="I365" i="2"/>
  <c r="I366" i="2"/>
  <c r="I367" i="2"/>
  <c r="I368" i="2"/>
  <c r="I370" i="2"/>
  <c r="I371" i="2"/>
  <c r="I372" i="2"/>
  <c r="I373" i="2"/>
  <c r="G216" i="2" l="1"/>
  <c r="H216" i="2"/>
  <c r="I216" i="2"/>
  <c r="J216" i="2"/>
  <c r="K216" i="2"/>
  <c r="L216" i="2"/>
  <c r="F216" i="2"/>
  <c r="F704" i="1"/>
  <c r="J203" i="2"/>
  <c r="K203" i="2"/>
  <c r="L203" i="2"/>
  <c r="J204" i="2"/>
  <c r="K204" i="2"/>
  <c r="L204" i="2"/>
  <c r="J205" i="2"/>
  <c r="K205" i="2"/>
  <c r="L205" i="2"/>
  <c r="I205" i="2"/>
  <c r="G203" i="2"/>
  <c r="H203" i="2"/>
  <c r="I203" i="2"/>
  <c r="G204" i="2"/>
  <c r="H204" i="2"/>
  <c r="I204" i="2"/>
  <c r="G205" i="2"/>
  <c r="H205" i="2"/>
  <c r="J692" i="1"/>
  <c r="J202" i="2" s="1"/>
  <c r="K692" i="1"/>
  <c r="K202" i="2" s="1"/>
  <c r="L692" i="1"/>
  <c r="L202" i="2" s="1"/>
  <c r="J199" i="2"/>
  <c r="K199" i="2"/>
  <c r="L199" i="2"/>
  <c r="J200" i="2"/>
  <c r="K200" i="2"/>
  <c r="L200" i="2"/>
  <c r="J201" i="2"/>
  <c r="K201" i="2"/>
  <c r="L201" i="2"/>
  <c r="I201" i="2"/>
  <c r="I200" i="2"/>
  <c r="I199" i="2"/>
  <c r="J687" i="1"/>
  <c r="J198" i="2" s="1"/>
  <c r="K687" i="1"/>
  <c r="K198" i="2" s="1"/>
  <c r="L687" i="1"/>
  <c r="L198" i="2" s="1"/>
  <c r="I172" i="2"/>
  <c r="I174" i="2"/>
  <c r="J174" i="2"/>
  <c r="K174" i="2"/>
  <c r="L174" i="2"/>
  <c r="I173" i="2"/>
  <c r="J173" i="2"/>
  <c r="K173" i="2"/>
  <c r="L173" i="2"/>
  <c r="J171" i="2"/>
  <c r="K171" i="2"/>
  <c r="L171" i="2"/>
  <c r="I171" i="2"/>
  <c r="H171" i="2"/>
  <c r="G171" i="2"/>
  <c r="J393" i="1"/>
  <c r="J127" i="2" s="1"/>
  <c r="K393" i="1"/>
  <c r="K127" i="2" s="1"/>
  <c r="L393" i="1"/>
  <c r="L127" i="2" s="1"/>
  <c r="J130" i="2"/>
  <c r="K130" i="2"/>
  <c r="L130" i="2"/>
  <c r="I130" i="2"/>
  <c r="I129" i="2"/>
  <c r="I128" i="2"/>
  <c r="G471" i="2"/>
  <c r="H471" i="2"/>
  <c r="I471" i="2"/>
  <c r="J471" i="2"/>
  <c r="K471" i="2"/>
  <c r="L471" i="2"/>
  <c r="G469" i="2"/>
  <c r="G468" i="2"/>
  <c r="H468" i="2"/>
  <c r="I468" i="2"/>
  <c r="J468" i="2"/>
  <c r="K468" i="2"/>
  <c r="L468" i="2"/>
  <c r="F468" i="2"/>
  <c r="G460" i="2"/>
  <c r="H460" i="2"/>
  <c r="I460" i="2"/>
  <c r="J460" i="2"/>
  <c r="K460" i="2"/>
  <c r="L460" i="2"/>
  <c r="G438" i="2"/>
  <c r="H438" i="2"/>
  <c r="I438" i="2"/>
  <c r="J438" i="2"/>
  <c r="K438" i="2"/>
  <c r="L438" i="2"/>
  <c r="G439" i="2"/>
  <c r="H439" i="2"/>
  <c r="I439" i="2"/>
  <c r="J439" i="2"/>
  <c r="K439" i="2"/>
  <c r="L439" i="2"/>
  <c r="G440" i="2"/>
  <c r="H440" i="2"/>
  <c r="I440" i="2"/>
  <c r="J440" i="2"/>
  <c r="K440" i="2"/>
  <c r="L440" i="2"/>
  <c r="G441" i="2"/>
  <c r="H441" i="2"/>
  <c r="I441" i="2"/>
  <c r="J441" i="2"/>
  <c r="K441" i="2"/>
  <c r="L441" i="2"/>
  <c r="G442" i="2"/>
  <c r="H442" i="2"/>
  <c r="I442" i="2"/>
  <c r="J442" i="2"/>
  <c r="K442" i="2"/>
  <c r="L442" i="2"/>
  <c r="G443" i="2"/>
  <c r="H443" i="2"/>
  <c r="I443" i="2"/>
  <c r="J443" i="2"/>
  <c r="K443" i="2"/>
  <c r="L443" i="2"/>
  <c r="G445" i="2"/>
  <c r="H445" i="2"/>
  <c r="I445" i="2"/>
  <c r="J445" i="2"/>
  <c r="K445" i="2"/>
  <c r="L445" i="2"/>
  <c r="G446" i="2"/>
  <c r="H446" i="2"/>
  <c r="I446" i="2"/>
  <c r="J446" i="2"/>
  <c r="K446" i="2"/>
  <c r="L446" i="2"/>
  <c r="G448" i="2"/>
  <c r="H448" i="2"/>
  <c r="I448" i="2"/>
  <c r="J448" i="2"/>
  <c r="K448" i="2"/>
  <c r="L448" i="2"/>
  <c r="G449" i="2"/>
  <c r="H449" i="2"/>
  <c r="I449" i="2"/>
  <c r="J449" i="2"/>
  <c r="K449" i="2"/>
  <c r="L449" i="2"/>
  <c r="G452" i="2"/>
  <c r="H452" i="2"/>
  <c r="I452" i="2"/>
  <c r="J452" i="2"/>
  <c r="K452" i="2"/>
  <c r="L452" i="2"/>
  <c r="G431" i="2"/>
  <c r="H431" i="2"/>
  <c r="I431" i="2"/>
  <c r="J431" i="2"/>
  <c r="K431" i="2"/>
  <c r="L431" i="2"/>
  <c r="G432" i="2"/>
  <c r="H432" i="2"/>
  <c r="I432" i="2"/>
  <c r="J432" i="2"/>
  <c r="K432" i="2"/>
  <c r="L432" i="2"/>
  <c r="G433" i="2"/>
  <c r="H433" i="2"/>
  <c r="I433" i="2"/>
  <c r="J433" i="2"/>
  <c r="K433" i="2"/>
  <c r="L433" i="2"/>
  <c r="G434" i="2"/>
  <c r="H434" i="2"/>
  <c r="I434" i="2"/>
  <c r="J434" i="2"/>
  <c r="K434" i="2"/>
  <c r="L434" i="2"/>
  <c r="G435" i="2"/>
  <c r="H435" i="2"/>
  <c r="I435" i="2"/>
  <c r="J435" i="2"/>
  <c r="K435" i="2"/>
  <c r="L435" i="2"/>
  <c r="G436" i="2"/>
  <c r="H436" i="2"/>
  <c r="I436" i="2"/>
  <c r="J436" i="2"/>
  <c r="K436" i="2"/>
  <c r="L436" i="2"/>
  <c r="G423" i="2"/>
  <c r="H423" i="2"/>
  <c r="I423" i="2"/>
  <c r="J423" i="2"/>
  <c r="K423" i="2"/>
  <c r="L423" i="2"/>
  <c r="G424" i="2"/>
  <c r="H424" i="2"/>
  <c r="I424" i="2"/>
  <c r="J424" i="2"/>
  <c r="K424" i="2"/>
  <c r="L424" i="2"/>
  <c r="G425" i="2"/>
  <c r="H425" i="2"/>
  <c r="I425" i="2"/>
  <c r="J425" i="2"/>
  <c r="K425" i="2"/>
  <c r="L425" i="2"/>
  <c r="G426" i="2"/>
  <c r="H426" i="2"/>
  <c r="I426" i="2"/>
  <c r="J426" i="2"/>
  <c r="K426" i="2"/>
  <c r="L426" i="2"/>
  <c r="G427" i="2"/>
  <c r="H427" i="2"/>
  <c r="I427" i="2"/>
  <c r="J427" i="2"/>
  <c r="K427" i="2"/>
  <c r="L427" i="2"/>
  <c r="G428" i="2"/>
  <c r="H428" i="2"/>
  <c r="I428" i="2"/>
  <c r="J428" i="2"/>
  <c r="K428" i="2"/>
  <c r="L428" i="2"/>
  <c r="G415" i="2"/>
  <c r="H415" i="2"/>
  <c r="I415" i="2"/>
  <c r="J415" i="2"/>
  <c r="K415" i="2"/>
  <c r="L415" i="2"/>
  <c r="G416" i="2"/>
  <c r="H416" i="2"/>
  <c r="I416" i="2"/>
  <c r="J416" i="2"/>
  <c r="K416" i="2"/>
  <c r="L416" i="2"/>
  <c r="G417" i="2"/>
  <c r="H417" i="2"/>
  <c r="I417" i="2"/>
  <c r="J417" i="2"/>
  <c r="K417" i="2"/>
  <c r="L417" i="2"/>
  <c r="G418" i="2"/>
  <c r="H418" i="2"/>
  <c r="I418" i="2"/>
  <c r="J418" i="2"/>
  <c r="K418" i="2"/>
  <c r="L418" i="2"/>
  <c r="G419" i="2"/>
  <c r="H419" i="2"/>
  <c r="I419" i="2"/>
  <c r="J419" i="2"/>
  <c r="K419" i="2"/>
  <c r="L419" i="2"/>
  <c r="G420" i="2"/>
  <c r="H420" i="2"/>
  <c r="I420" i="2"/>
  <c r="J420" i="2"/>
  <c r="K420" i="2"/>
  <c r="L420" i="2"/>
  <c r="G421" i="2"/>
  <c r="H421" i="2"/>
  <c r="I421" i="2"/>
  <c r="J421" i="2"/>
  <c r="K421" i="2"/>
  <c r="L421" i="2"/>
  <c r="G408" i="2"/>
  <c r="H408" i="2"/>
  <c r="I408" i="2"/>
  <c r="J408" i="2"/>
  <c r="K408" i="2"/>
  <c r="L408" i="2"/>
  <c r="G409" i="2"/>
  <c r="H409" i="2"/>
  <c r="I409" i="2"/>
  <c r="J409" i="2"/>
  <c r="K409" i="2"/>
  <c r="L409" i="2"/>
  <c r="G410" i="2"/>
  <c r="H410" i="2"/>
  <c r="I410" i="2"/>
  <c r="J410" i="2"/>
  <c r="K410" i="2"/>
  <c r="L410" i="2"/>
  <c r="G411" i="2"/>
  <c r="H411" i="2"/>
  <c r="I411" i="2"/>
  <c r="J411" i="2"/>
  <c r="K411" i="2"/>
  <c r="L411" i="2"/>
  <c r="G412" i="2"/>
  <c r="H412" i="2"/>
  <c r="I412" i="2"/>
  <c r="J412" i="2"/>
  <c r="K412" i="2"/>
  <c r="L412" i="2"/>
  <c r="G380" i="2"/>
  <c r="H380" i="2"/>
  <c r="I380" i="2"/>
  <c r="J380" i="2"/>
  <c r="K380" i="2"/>
  <c r="L380" i="2"/>
  <c r="G381" i="2"/>
  <c r="H381" i="2"/>
  <c r="I381" i="2"/>
  <c r="J381" i="2"/>
  <c r="K381" i="2"/>
  <c r="L381" i="2"/>
  <c r="G382" i="2"/>
  <c r="H382" i="2"/>
  <c r="I382" i="2"/>
  <c r="J382" i="2"/>
  <c r="K382" i="2"/>
  <c r="L382" i="2"/>
  <c r="G383" i="2"/>
  <c r="H383" i="2"/>
  <c r="I383" i="2"/>
  <c r="J383" i="2"/>
  <c r="K383" i="2"/>
  <c r="L383" i="2"/>
  <c r="G384" i="2"/>
  <c r="H384" i="2"/>
  <c r="I384" i="2"/>
  <c r="J384" i="2"/>
  <c r="K384" i="2"/>
  <c r="L384" i="2"/>
  <c r="G385" i="2"/>
  <c r="H385" i="2"/>
  <c r="I385" i="2"/>
  <c r="J385" i="2"/>
  <c r="K385" i="2"/>
  <c r="L385" i="2"/>
  <c r="G386" i="2"/>
  <c r="H386" i="2"/>
  <c r="I386" i="2"/>
  <c r="J386" i="2"/>
  <c r="K386" i="2"/>
  <c r="L386" i="2"/>
  <c r="G387" i="2"/>
  <c r="H387" i="2"/>
  <c r="I387" i="2"/>
  <c r="J387" i="2"/>
  <c r="K387" i="2"/>
  <c r="L387" i="2"/>
  <c r="G388" i="2"/>
  <c r="H388" i="2"/>
  <c r="I388" i="2"/>
  <c r="J388" i="2"/>
  <c r="K388" i="2"/>
  <c r="L388" i="2"/>
  <c r="G389" i="2"/>
  <c r="H389" i="2"/>
  <c r="I389" i="2"/>
  <c r="J389" i="2"/>
  <c r="K389" i="2"/>
  <c r="L389" i="2"/>
  <c r="G391" i="2"/>
  <c r="H391" i="2"/>
  <c r="I391" i="2"/>
  <c r="J391" i="2"/>
  <c r="K391" i="2"/>
  <c r="L391" i="2"/>
  <c r="G392" i="2"/>
  <c r="H392" i="2"/>
  <c r="I392" i="2"/>
  <c r="J392" i="2"/>
  <c r="K392" i="2"/>
  <c r="L392" i="2"/>
  <c r="G393" i="2"/>
  <c r="H393" i="2"/>
  <c r="I393" i="2"/>
  <c r="J393" i="2"/>
  <c r="K393" i="2"/>
  <c r="L393" i="2"/>
  <c r="G394" i="2"/>
  <c r="H394" i="2"/>
  <c r="I394" i="2"/>
  <c r="J394" i="2"/>
  <c r="K394" i="2"/>
  <c r="L394" i="2"/>
  <c r="G395" i="2"/>
  <c r="H395" i="2"/>
  <c r="I395" i="2"/>
  <c r="J395" i="2"/>
  <c r="K395" i="2"/>
  <c r="L395" i="2"/>
  <c r="G397" i="2"/>
  <c r="H397" i="2"/>
  <c r="I397" i="2"/>
  <c r="J397" i="2"/>
  <c r="K397" i="2"/>
  <c r="L397" i="2"/>
  <c r="G375" i="2"/>
  <c r="H375" i="2"/>
  <c r="I375" i="2"/>
  <c r="J375" i="2"/>
  <c r="K375" i="2"/>
  <c r="L375" i="2"/>
  <c r="G376" i="2"/>
  <c r="H376" i="2"/>
  <c r="I376" i="2"/>
  <c r="J376" i="2"/>
  <c r="K376" i="2"/>
  <c r="L376" i="2"/>
  <c r="G377" i="2"/>
  <c r="H377" i="2"/>
  <c r="I377" i="2"/>
  <c r="J377" i="2"/>
  <c r="K377" i="2"/>
  <c r="L377" i="2"/>
  <c r="G378" i="2"/>
  <c r="H378" i="2"/>
  <c r="I378" i="2"/>
  <c r="J378" i="2"/>
  <c r="K378" i="2"/>
  <c r="L378" i="2"/>
  <c r="G347" i="2"/>
  <c r="H347" i="2"/>
  <c r="J347" i="2"/>
  <c r="K347" i="2"/>
  <c r="L347" i="2"/>
  <c r="G348" i="2"/>
  <c r="H348" i="2"/>
  <c r="J348" i="2"/>
  <c r="K348" i="2"/>
  <c r="L348" i="2"/>
  <c r="G349" i="2"/>
  <c r="H349" i="2"/>
  <c r="J349" i="2"/>
  <c r="K349" i="2"/>
  <c r="L349" i="2"/>
  <c r="G350" i="2"/>
  <c r="H350" i="2"/>
  <c r="J350" i="2"/>
  <c r="K350" i="2"/>
  <c r="L350" i="2"/>
  <c r="G351" i="2"/>
  <c r="H351" i="2"/>
  <c r="J351" i="2"/>
  <c r="K351" i="2"/>
  <c r="L351" i="2"/>
  <c r="G352" i="2"/>
  <c r="H352" i="2"/>
  <c r="J352" i="2"/>
  <c r="K352" i="2"/>
  <c r="L352" i="2"/>
  <c r="G353" i="2"/>
  <c r="H353" i="2"/>
  <c r="J353" i="2"/>
  <c r="K353" i="2"/>
  <c r="L353" i="2"/>
  <c r="G354" i="2"/>
  <c r="H354" i="2"/>
  <c r="J354" i="2"/>
  <c r="K354" i="2"/>
  <c r="L354" i="2"/>
  <c r="G355" i="2"/>
  <c r="H355" i="2"/>
  <c r="J355" i="2"/>
  <c r="K355" i="2"/>
  <c r="L355" i="2"/>
  <c r="G356" i="2"/>
  <c r="H356" i="2"/>
  <c r="J356" i="2"/>
  <c r="K356" i="2"/>
  <c r="L356" i="2"/>
  <c r="G357" i="2"/>
  <c r="H357" i="2"/>
  <c r="J357" i="2"/>
  <c r="K357" i="2"/>
  <c r="L357" i="2"/>
  <c r="G358" i="2"/>
  <c r="H358" i="2"/>
  <c r="J358" i="2"/>
  <c r="K358" i="2"/>
  <c r="L358" i="2"/>
  <c r="G359" i="2"/>
  <c r="H359" i="2"/>
  <c r="J359" i="2"/>
  <c r="K359" i="2"/>
  <c r="L359" i="2"/>
  <c r="G360" i="2"/>
  <c r="H360" i="2"/>
  <c r="J360" i="2"/>
  <c r="K360" i="2"/>
  <c r="L360" i="2"/>
  <c r="G362" i="2"/>
  <c r="H362" i="2"/>
  <c r="J362" i="2"/>
  <c r="K362" i="2"/>
  <c r="L362" i="2"/>
  <c r="G363" i="2"/>
  <c r="H363" i="2"/>
  <c r="J363" i="2"/>
  <c r="K363" i="2"/>
  <c r="L363" i="2"/>
  <c r="G364" i="2"/>
  <c r="H364" i="2"/>
  <c r="J364" i="2"/>
  <c r="K364" i="2"/>
  <c r="L364" i="2"/>
  <c r="G365" i="2"/>
  <c r="H365" i="2"/>
  <c r="J365" i="2"/>
  <c r="K365" i="2"/>
  <c r="L365" i="2"/>
  <c r="G366" i="2"/>
  <c r="H366" i="2"/>
  <c r="J366" i="2"/>
  <c r="K366" i="2"/>
  <c r="L366" i="2"/>
  <c r="G367" i="2"/>
  <c r="H367" i="2"/>
  <c r="J367" i="2"/>
  <c r="K367" i="2"/>
  <c r="L367" i="2"/>
  <c r="G368" i="2"/>
  <c r="H368" i="2"/>
  <c r="J368" i="2"/>
  <c r="K368" i="2"/>
  <c r="L368" i="2"/>
  <c r="G370" i="2"/>
  <c r="H370" i="2"/>
  <c r="J370" i="2"/>
  <c r="K370" i="2"/>
  <c r="L370" i="2"/>
  <c r="F370" i="2"/>
  <c r="F368" i="2"/>
  <c r="F367" i="2"/>
  <c r="F366" i="2"/>
  <c r="F365" i="2"/>
  <c r="F364" i="2"/>
  <c r="F363" i="2"/>
  <c r="F362" i="2"/>
  <c r="F360" i="2"/>
  <c r="F359" i="2"/>
  <c r="F357" i="2"/>
  <c r="F358" i="2"/>
  <c r="F356" i="2"/>
  <c r="F355" i="2"/>
  <c r="F354" i="2"/>
  <c r="F353" i="2"/>
  <c r="F352" i="2"/>
  <c r="F351" i="2"/>
  <c r="F350" i="2"/>
  <c r="F349" i="2"/>
  <c r="F348" i="2"/>
  <c r="F347" i="2"/>
  <c r="G373" i="2"/>
  <c r="H373" i="2"/>
  <c r="J373" i="2"/>
  <c r="K373" i="2"/>
  <c r="L373" i="2"/>
  <c r="F373" i="2"/>
  <c r="G372" i="2"/>
  <c r="H372" i="2"/>
  <c r="J372" i="2"/>
  <c r="K372" i="2"/>
  <c r="L372" i="2"/>
  <c r="F372" i="2"/>
  <c r="G371" i="2"/>
  <c r="H371" i="2"/>
  <c r="J371" i="2"/>
  <c r="K371" i="2"/>
  <c r="L371" i="2"/>
  <c r="F371" i="2"/>
  <c r="G342" i="2"/>
  <c r="H342" i="2"/>
  <c r="I342" i="2"/>
  <c r="J342" i="2"/>
  <c r="K342" i="2"/>
  <c r="L342" i="2"/>
  <c r="G343" i="2"/>
  <c r="H343" i="2"/>
  <c r="I343" i="2"/>
  <c r="J343" i="2"/>
  <c r="K343" i="2"/>
  <c r="L343" i="2"/>
  <c r="G344" i="2"/>
  <c r="H344" i="2"/>
  <c r="I344" i="2"/>
  <c r="J344" i="2"/>
  <c r="K344" i="2"/>
  <c r="L344" i="2"/>
  <c r="G345" i="2"/>
  <c r="H345" i="2"/>
  <c r="I345" i="2"/>
  <c r="J345" i="2"/>
  <c r="K345" i="2"/>
  <c r="L345" i="2"/>
  <c r="G338" i="2"/>
  <c r="H338" i="2"/>
  <c r="I338" i="2"/>
  <c r="J338" i="2"/>
  <c r="K338" i="2"/>
  <c r="L338" i="2"/>
  <c r="G336" i="2"/>
  <c r="H336" i="2"/>
  <c r="I336" i="2"/>
  <c r="J336" i="2"/>
  <c r="K336" i="2"/>
  <c r="L336" i="2"/>
  <c r="G322" i="2"/>
  <c r="H322" i="2"/>
  <c r="I322" i="2"/>
  <c r="J322" i="2"/>
  <c r="K322" i="2"/>
  <c r="L322" i="2"/>
  <c r="G323" i="2"/>
  <c r="H323" i="2"/>
  <c r="I323" i="2"/>
  <c r="J323" i="2"/>
  <c r="K323" i="2"/>
  <c r="L323" i="2"/>
  <c r="G324" i="2"/>
  <c r="H324" i="2"/>
  <c r="I324" i="2"/>
  <c r="J324" i="2"/>
  <c r="K324" i="2"/>
  <c r="L324" i="2"/>
  <c r="G325" i="2"/>
  <c r="H325" i="2"/>
  <c r="I325" i="2"/>
  <c r="J325" i="2"/>
  <c r="K325" i="2"/>
  <c r="L325" i="2"/>
  <c r="G326" i="2"/>
  <c r="H326" i="2"/>
  <c r="I326" i="2"/>
  <c r="J326" i="2"/>
  <c r="K326" i="2"/>
  <c r="L326" i="2"/>
  <c r="G327" i="2"/>
  <c r="H327" i="2"/>
  <c r="I327" i="2"/>
  <c r="J327" i="2"/>
  <c r="K327" i="2"/>
  <c r="L327" i="2"/>
  <c r="G328" i="2"/>
  <c r="H328" i="2"/>
  <c r="I328" i="2"/>
  <c r="J328" i="2"/>
  <c r="K328" i="2"/>
  <c r="L328" i="2"/>
  <c r="G329" i="2"/>
  <c r="H329" i="2"/>
  <c r="I329" i="2"/>
  <c r="J329" i="2"/>
  <c r="K329" i="2"/>
  <c r="L329" i="2"/>
  <c r="G330" i="2"/>
  <c r="H330" i="2"/>
  <c r="I330" i="2"/>
  <c r="J330" i="2"/>
  <c r="K330" i="2"/>
  <c r="L330" i="2"/>
  <c r="G331" i="2"/>
  <c r="H331" i="2"/>
  <c r="I331" i="2"/>
  <c r="J331" i="2"/>
  <c r="K331" i="2"/>
  <c r="L331" i="2"/>
  <c r="G332" i="2"/>
  <c r="H332" i="2"/>
  <c r="I332" i="2"/>
  <c r="J332" i="2"/>
  <c r="K332" i="2"/>
  <c r="L332" i="2"/>
  <c r="G333" i="2"/>
  <c r="H333" i="2"/>
  <c r="I333" i="2"/>
  <c r="J333" i="2"/>
  <c r="K333" i="2"/>
  <c r="L333" i="2"/>
  <c r="G334" i="2"/>
  <c r="H334" i="2"/>
  <c r="I334" i="2"/>
  <c r="J334" i="2"/>
  <c r="K334" i="2"/>
  <c r="L334" i="2"/>
  <c r="G314" i="2"/>
  <c r="H314" i="2"/>
  <c r="I314" i="2"/>
  <c r="J314" i="2"/>
  <c r="K314" i="2"/>
  <c r="L314" i="2"/>
  <c r="G315" i="2"/>
  <c r="H315" i="2"/>
  <c r="I315" i="2"/>
  <c r="J315" i="2"/>
  <c r="K315" i="2"/>
  <c r="L315" i="2"/>
  <c r="G316" i="2"/>
  <c r="H316" i="2"/>
  <c r="I316" i="2"/>
  <c r="J316" i="2"/>
  <c r="K316" i="2"/>
  <c r="L316" i="2"/>
  <c r="G317" i="2"/>
  <c r="H317" i="2"/>
  <c r="I317" i="2"/>
  <c r="J317" i="2"/>
  <c r="K317" i="2"/>
  <c r="L317" i="2"/>
  <c r="G318" i="2"/>
  <c r="H318" i="2"/>
  <c r="I318" i="2"/>
  <c r="J318" i="2"/>
  <c r="K318" i="2"/>
  <c r="L318" i="2"/>
  <c r="G319" i="2"/>
  <c r="H319" i="2"/>
  <c r="I319" i="2"/>
  <c r="J319" i="2"/>
  <c r="K319" i="2"/>
  <c r="L319" i="2"/>
  <c r="G320" i="2"/>
  <c r="H320" i="2"/>
  <c r="I320" i="2"/>
  <c r="J320" i="2"/>
  <c r="K320" i="2"/>
  <c r="L320" i="2"/>
  <c r="G302" i="2"/>
  <c r="H302" i="2"/>
  <c r="I302" i="2"/>
  <c r="J302" i="2"/>
  <c r="K302" i="2"/>
  <c r="L302" i="2"/>
  <c r="G303" i="2"/>
  <c r="H303" i="2"/>
  <c r="I303" i="2"/>
  <c r="J303" i="2"/>
  <c r="K303" i="2"/>
  <c r="L303" i="2"/>
  <c r="G304" i="2"/>
  <c r="H304" i="2"/>
  <c r="I304" i="2"/>
  <c r="J304" i="2"/>
  <c r="K304" i="2"/>
  <c r="L304" i="2"/>
  <c r="G305" i="2"/>
  <c r="H305" i="2"/>
  <c r="I305" i="2"/>
  <c r="J305" i="2"/>
  <c r="K305" i="2"/>
  <c r="L305" i="2"/>
  <c r="G306" i="2"/>
  <c r="H306" i="2"/>
  <c r="I306" i="2"/>
  <c r="J306" i="2"/>
  <c r="K306" i="2"/>
  <c r="L306" i="2"/>
  <c r="G307" i="2"/>
  <c r="H307" i="2"/>
  <c r="I307" i="2"/>
  <c r="J307" i="2"/>
  <c r="K307" i="2"/>
  <c r="L307" i="2"/>
  <c r="G308" i="2"/>
  <c r="H308" i="2"/>
  <c r="I308" i="2"/>
  <c r="J308" i="2"/>
  <c r="K308" i="2"/>
  <c r="L308" i="2"/>
  <c r="G309" i="2"/>
  <c r="H309" i="2"/>
  <c r="I309" i="2"/>
  <c r="J309" i="2"/>
  <c r="K309" i="2"/>
  <c r="L309" i="2"/>
  <c r="G310" i="2"/>
  <c r="H310" i="2"/>
  <c r="I310" i="2"/>
  <c r="J310" i="2"/>
  <c r="K310" i="2"/>
  <c r="L310" i="2"/>
  <c r="G311" i="2"/>
  <c r="H311" i="2"/>
  <c r="I311" i="2"/>
  <c r="J311" i="2"/>
  <c r="K311" i="2"/>
  <c r="L311" i="2"/>
  <c r="G312" i="2"/>
  <c r="H312" i="2"/>
  <c r="I312" i="2"/>
  <c r="J312" i="2"/>
  <c r="K312" i="2"/>
  <c r="L312" i="2"/>
  <c r="G298" i="2"/>
  <c r="H298" i="2"/>
  <c r="I298" i="2"/>
  <c r="J298" i="2"/>
  <c r="K298" i="2"/>
  <c r="L298" i="2"/>
  <c r="G279" i="2"/>
  <c r="H279" i="2"/>
  <c r="I279" i="2"/>
  <c r="J279" i="2"/>
  <c r="K279" i="2"/>
  <c r="L279" i="2"/>
  <c r="G280" i="2"/>
  <c r="H280" i="2"/>
  <c r="I280" i="2"/>
  <c r="J280" i="2"/>
  <c r="K280" i="2"/>
  <c r="L280" i="2"/>
  <c r="G281" i="2"/>
  <c r="H281" i="2"/>
  <c r="I281" i="2"/>
  <c r="J281" i="2"/>
  <c r="K281" i="2"/>
  <c r="L281" i="2"/>
  <c r="G282" i="2"/>
  <c r="H282" i="2"/>
  <c r="I282" i="2"/>
  <c r="J282" i="2"/>
  <c r="K282" i="2"/>
  <c r="L282" i="2"/>
  <c r="G283" i="2"/>
  <c r="H283" i="2"/>
  <c r="I283" i="2"/>
  <c r="J283" i="2"/>
  <c r="K283" i="2"/>
  <c r="L283" i="2"/>
  <c r="G284" i="2"/>
  <c r="H284" i="2"/>
  <c r="I284" i="2"/>
  <c r="J284" i="2"/>
  <c r="K284" i="2"/>
  <c r="L284" i="2"/>
  <c r="G285" i="2"/>
  <c r="H285" i="2"/>
  <c r="I285" i="2"/>
  <c r="J285" i="2"/>
  <c r="K285" i="2"/>
  <c r="L285" i="2"/>
  <c r="G286" i="2"/>
  <c r="H286" i="2"/>
  <c r="I286" i="2"/>
  <c r="J286" i="2"/>
  <c r="K286" i="2"/>
  <c r="L286" i="2"/>
  <c r="G287" i="2"/>
  <c r="H287" i="2"/>
  <c r="I287" i="2"/>
  <c r="J287" i="2"/>
  <c r="K287" i="2"/>
  <c r="L287" i="2"/>
  <c r="G288" i="2"/>
  <c r="H288" i="2"/>
  <c r="I288" i="2"/>
  <c r="J288" i="2"/>
  <c r="K288" i="2"/>
  <c r="L288" i="2"/>
  <c r="G289" i="2"/>
  <c r="H289" i="2"/>
  <c r="I289" i="2"/>
  <c r="J289" i="2"/>
  <c r="K289" i="2"/>
  <c r="L289" i="2"/>
  <c r="G290" i="2"/>
  <c r="H290" i="2"/>
  <c r="I290" i="2"/>
  <c r="J290" i="2"/>
  <c r="K290" i="2"/>
  <c r="L290" i="2"/>
  <c r="G291" i="2"/>
  <c r="H291" i="2"/>
  <c r="I291" i="2"/>
  <c r="J291" i="2"/>
  <c r="K291" i="2"/>
  <c r="L291" i="2"/>
  <c r="G292" i="2"/>
  <c r="H292" i="2"/>
  <c r="I292" i="2"/>
  <c r="J292" i="2"/>
  <c r="K292" i="2"/>
  <c r="L292" i="2"/>
  <c r="G293" i="2"/>
  <c r="H293" i="2"/>
  <c r="I293" i="2"/>
  <c r="J293" i="2"/>
  <c r="K293" i="2"/>
  <c r="L293" i="2"/>
  <c r="G294" i="2"/>
  <c r="H294" i="2"/>
  <c r="I294" i="2"/>
  <c r="J294" i="2"/>
  <c r="K294" i="2"/>
  <c r="L294" i="2"/>
  <c r="G295" i="2"/>
  <c r="H295" i="2"/>
  <c r="I295" i="2"/>
  <c r="J295" i="2"/>
  <c r="K295" i="2"/>
  <c r="L295" i="2"/>
  <c r="G296" i="2"/>
  <c r="H296" i="2"/>
  <c r="I296" i="2"/>
  <c r="J296" i="2"/>
  <c r="K296" i="2"/>
  <c r="L296" i="2"/>
  <c r="G274" i="2"/>
  <c r="H274" i="2"/>
  <c r="I274" i="2"/>
  <c r="J274" i="2"/>
  <c r="K274" i="2"/>
  <c r="L274" i="2"/>
  <c r="G275" i="2"/>
  <c r="H275" i="2"/>
  <c r="I275" i="2"/>
  <c r="J275" i="2"/>
  <c r="K275" i="2"/>
  <c r="L275" i="2"/>
  <c r="G276" i="2"/>
  <c r="H276" i="2"/>
  <c r="I276" i="2"/>
  <c r="J276" i="2"/>
  <c r="K276" i="2"/>
  <c r="L276" i="2"/>
  <c r="G277" i="2"/>
  <c r="H277" i="2"/>
  <c r="I277" i="2"/>
  <c r="J277" i="2"/>
  <c r="K277" i="2"/>
  <c r="L277" i="2"/>
  <c r="G272" i="2"/>
  <c r="H272" i="2"/>
  <c r="I272" i="2"/>
  <c r="J272" i="2"/>
  <c r="K272" i="2"/>
  <c r="L272" i="2"/>
  <c r="G268" i="2"/>
  <c r="H268" i="2"/>
  <c r="I268" i="2"/>
  <c r="J268" i="2"/>
  <c r="K268" i="2"/>
  <c r="L268" i="2"/>
  <c r="G269" i="2"/>
  <c r="H269" i="2"/>
  <c r="I269" i="2"/>
  <c r="J269" i="2"/>
  <c r="K269" i="2"/>
  <c r="L269" i="2"/>
  <c r="G270" i="2"/>
  <c r="H270" i="2"/>
  <c r="I270" i="2"/>
  <c r="J270" i="2"/>
  <c r="K270" i="2"/>
  <c r="L270" i="2"/>
  <c r="G262" i="2"/>
  <c r="H262" i="2"/>
  <c r="I262" i="2"/>
  <c r="J262" i="2"/>
  <c r="K262" i="2"/>
  <c r="L262" i="2"/>
  <c r="G263" i="2"/>
  <c r="H263" i="2"/>
  <c r="I263" i="2"/>
  <c r="J263" i="2"/>
  <c r="K263" i="2"/>
  <c r="L263" i="2"/>
  <c r="G264" i="2"/>
  <c r="H264" i="2"/>
  <c r="I264" i="2"/>
  <c r="J264" i="2"/>
  <c r="K264" i="2"/>
  <c r="L264" i="2"/>
  <c r="G265" i="2"/>
  <c r="H265" i="2"/>
  <c r="I265" i="2"/>
  <c r="J265" i="2"/>
  <c r="K265" i="2"/>
  <c r="L265" i="2"/>
  <c r="G266" i="2"/>
  <c r="H266" i="2"/>
  <c r="I266" i="2"/>
  <c r="J266" i="2"/>
  <c r="K266" i="2"/>
  <c r="L266" i="2"/>
  <c r="G249" i="2"/>
  <c r="H249" i="2"/>
  <c r="I249" i="2"/>
  <c r="J249" i="2"/>
  <c r="K249" i="2"/>
  <c r="L249" i="2"/>
  <c r="G250" i="2"/>
  <c r="H250" i="2"/>
  <c r="I250" i="2"/>
  <c r="J250" i="2"/>
  <c r="K250" i="2"/>
  <c r="L250" i="2"/>
  <c r="G251" i="2"/>
  <c r="H251" i="2"/>
  <c r="I251" i="2"/>
  <c r="J251" i="2"/>
  <c r="K251" i="2"/>
  <c r="L251" i="2"/>
  <c r="G252" i="2"/>
  <c r="H252" i="2"/>
  <c r="I252" i="2"/>
  <c r="J252" i="2"/>
  <c r="K252" i="2"/>
  <c r="L252" i="2"/>
  <c r="G253" i="2"/>
  <c r="H253" i="2"/>
  <c r="I253" i="2"/>
  <c r="J253" i="2"/>
  <c r="K253" i="2"/>
  <c r="L253" i="2"/>
  <c r="G254" i="2"/>
  <c r="H254" i="2"/>
  <c r="I254" i="2"/>
  <c r="J254" i="2"/>
  <c r="K254" i="2"/>
  <c r="L254" i="2"/>
  <c r="G255" i="2"/>
  <c r="H255" i="2"/>
  <c r="I255" i="2"/>
  <c r="J255" i="2"/>
  <c r="K255" i="2"/>
  <c r="L255" i="2"/>
  <c r="G256" i="2"/>
  <c r="H256" i="2"/>
  <c r="I256" i="2"/>
  <c r="J256" i="2"/>
  <c r="K256" i="2"/>
  <c r="L256" i="2"/>
  <c r="G257" i="2"/>
  <c r="H257" i="2"/>
  <c r="I257" i="2"/>
  <c r="J257" i="2"/>
  <c r="K257" i="2"/>
  <c r="L257" i="2"/>
  <c r="G258" i="2"/>
  <c r="H258" i="2"/>
  <c r="I258" i="2"/>
  <c r="J258" i="2"/>
  <c r="K258" i="2"/>
  <c r="L258" i="2"/>
  <c r="G259" i="2"/>
  <c r="H259" i="2"/>
  <c r="I259" i="2"/>
  <c r="J259" i="2"/>
  <c r="K259" i="2"/>
  <c r="L259" i="2"/>
  <c r="G260" i="2"/>
  <c r="H260" i="2"/>
  <c r="I260" i="2"/>
  <c r="J260" i="2"/>
  <c r="K260" i="2"/>
  <c r="L260" i="2"/>
  <c r="G247" i="2"/>
  <c r="H247" i="2"/>
  <c r="I247" i="2"/>
  <c r="J247" i="2"/>
  <c r="K247" i="2"/>
  <c r="L247" i="2"/>
  <c r="G245" i="2"/>
  <c r="H245" i="2"/>
  <c r="I245" i="2"/>
  <c r="J245" i="2"/>
  <c r="K245" i="2"/>
  <c r="L245" i="2"/>
  <c r="G236" i="2"/>
  <c r="H236" i="2"/>
  <c r="I236" i="2"/>
  <c r="J236" i="2"/>
  <c r="K236" i="2"/>
  <c r="L236" i="2"/>
  <c r="G237" i="2"/>
  <c r="H237" i="2"/>
  <c r="I237" i="2"/>
  <c r="J237" i="2"/>
  <c r="K237" i="2"/>
  <c r="L237" i="2"/>
  <c r="G238" i="2"/>
  <c r="H238" i="2"/>
  <c r="I238" i="2"/>
  <c r="J238" i="2"/>
  <c r="K238" i="2"/>
  <c r="L238" i="2"/>
  <c r="G239" i="2"/>
  <c r="H239" i="2"/>
  <c r="I239" i="2"/>
  <c r="J239" i="2"/>
  <c r="K239" i="2"/>
  <c r="L239" i="2"/>
  <c r="G240" i="2"/>
  <c r="H240" i="2"/>
  <c r="I240" i="2"/>
  <c r="J240" i="2"/>
  <c r="K240" i="2"/>
  <c r="L240" i="2"/>
  <c r="G241" i="2"/>
  <c r="H241" i="2"/>
  <c r="I241" i="2"/>
  <c r="J241" i="2"/>
  <c r="K241" i="2"/>
  <c r="L241" i="2"/>
  <c r="G242" i="2"/>
  <c r="H242" i="2"/>
  <c r="I242" i="2"/>
  <c r="J242" i="2"/>
  <c r="K242" i="2"/>
  <c r="L242" i="2"/>
  <c r="G243" i="2"/>
  <c r="H243" i="2"/>
  <c r="I243" i="2"/>
  <c r="J243" i="2"/>
  <c r="K243" i="2"/>
  <c r="L243" i="2"/>
  <c r="G226" i="2"/>
  <c r="H226" i="2"/>
  <c r="I226" i="2"/>
  <c r="J226" i="2"/>
  <c r="K226" i="2"/>
  <c r="L226" i="2"/>
  <c r="G227" i="2"/>
  <c r="H227" i="2"/>
  <c r="I227" i="2"/>
  <c r="J227" i="2"/>
  <c r="K227" i="2"/>
  <c r="L227" i="2"/>
  <c r="G228" i="2"/>
  <c r="H228" i="2"/>
  <c r="I228" i="2"/>
  <c r="J228" i="2"/>
  <c r="K228" i="2"/>
  <c r="L228" i="2"/>
  <c r="G229" i="2"/>
  <c r="H229" i="2"/>
  <c r="I229" i="2"/>
  <c r="J229" i="2"/>
  <c r="K229" i="2"/>
  <c r="L229" i="2"/>
  <c r="G230" i="2"/>
  <c r="H230" i="2"/>
  <c r="I230" i="2"/>
  <c r="J230" i="2"/>
  <c r="K230" i="2"/>
  <c r="L230" i="2"/>
  <c r="G231" i="2"/>
  <c r="H231" i="2"/>
  <c r="I231" i="2"/>
  <c r="J231" i="2"/>
  <c r="K231" i="2"/>
  <c r="L231" i="2"/>
  <c r="G232" i="2"/>
  <c r="H232" i="2"/>
  <c r="I232" i="2"/>
  <c r="J232" i="2"/>
  <c r="K232" i="2"/>
  <c r="L232" i="2"/>
  <c r="G233" i="2"/>
  <c r="H233" i="2"/>
  <c r="I233" i="2"/>
  <c r="J233" i="2"/>
  <c r="K233" i="2"/>
  <c r="L233" i="2"/>
  <c r="G223" i="2"/>
  <c r="H223" i="2"/>
  <c r="I223" i="2"/>
  <c r="J223" i="2"/>
  <c r="K223" i="2"/>
  <c r="L223" i="2"/>
  <c r="G213" i="2"/>
  <c r="H213" i="2"/>
  <c r="I213" i="2"/>
  <c r="J213" i="2"/>
  <c r="K213" i="2"/>
  <c r="L213" i="2"/>
  <c r="G214" i="2"/>
  <c r="H214" i="2"/>
  <c r="I214" i="2"/>
  <c r="J214" i="2"/>
  <c r="K214" i="2"/>
  <c r="L214" i="2"/>
  <c r="G215" i="2"/>
  <c r="H215" i="2"/>
  <c r="I215" i="2"/>
  <c r="J215" i="2"/>
  <c r="K215" i="2"/>
  <c r="L215" i="2"/>
  <c r="G217" i="2"/>
  <c r="H217" i="2"/>
  <c r="I217" i="2"/>
  <c r="J217" i="2"/>
  <c r="K217" i="2"/>
  <c r="L217" i="2"/>
  <c r="G218" i="2"/>
  <c r="H218" i="2"/>
  <c r="I218" i="2"/>
  <c r="J218" i="2"/>
  <c r="K218" i="2"/>
  <c r="L218" i="2"/>
  <c r="G219" i="2"/>
  <c r="H219" i="2"/>
  <c r="I219" i="2"/>
  <c r="J219" i="2"/>
  <c r="K219" i="2"/>
  <c r="L219" i="2"/>
  <c r="G220" i="2"/>
  <c r="H220" i="2"/>
  <c r="I220" i="2"/>
  <c r="J220" i="2"/>
  <c r="K220" i="2"/>
  <c r="L220" i="2"/>
  <c r="G221" i="2"/>
  <c r="H221" i="2"/>
  <c r="I221" i="2"/>
  <c r="J221" i="2"/>
  <c r="K221" i="2"/>
  <c r="L221" i="2"/>
  <c r="G207" i="2"/>
  <c r="H207" i="2"/>
  <c r="I207" i="2"/>
  <c r="J207" i="2"/>
  <c r="K207" i="2"/>
  <c r="L207" i="2"/>
  <c r="G208" i="2"/>
  <c r="H208" i="2"/>
  <c r="I208" i="2"/>
  <c r="J208" i="2"/>
  <c r="K208" i="2"/>
  <c r="L208" i="2"/>
  <c r="G209" i="2"/>
  <c r="H209" i="2"/>
  <c r="I209" i="2"/>
  <c r="J209" i="2"/>
  <c r="K209" i="2"/>
  <c r="L209" i="2"/>
  <c r="G210" i="2"/>
  <c r="H210" i="2"/>
  <c r="I210" i="2"/>
  <c r="J210" i="2"/>
  <c r="K210" i="2"/>
  <c r="L210" i="2"/>
  <c r="G199" i="2"/>
  <c r="H199" i="2"/>
  <c r="G200" i="2"/>
  <c r="H200" i="2"/>
  <c r="G201" i="2"/>
  <c r="H201" i="2"/>
  <c r="G195" i="2"/>
  <c r="H195" i="2"/>
  <c r="I195" i="2"/>
  <c r="J195" i="2"/>
  <c r="K195" i="2"/>
  <c r="L195" i="2"/>
  <c r="G196" i="2"/>
  <c r="H196" i="2"/>
  <c r="I196" i="2"/>
  <c r="J196" i="2"/>
  <c r="K196" i="2"/>
  <c r="L196" i="2"/>
  <c r="G197" i="2"/>
  <c r="H197" i="2"/>
  <c r="I197" i="2"/>
  <c r="J197" i="2"/>
  <c r="K197" i="2"/>
  <c r="L197" i="2"/>
  <c r="G191" i="2"/>
  <c r="H191" i="2"/>
  <c r="I191" i="2"/>
  <c r="J191" i="2"/>
  <c r="K191" i="2"/>
  <c r="L191" i="2"/>
  <c r="G192" i="2"/>
  <c r="H192" i="2"/>
  <c r="I192" i="2"/>
  <c r="J192" i="2"/>
  <c r="K192" i="2"/>
  <c r="L192" i="2"/>
  <c r="G193" i="2"/>
  <c r="H193" i="2"/>
  <c r="I193" i="2"/>
  <c r="J193" i="2"/>
  <c r="K193" i="2"/>
  <c r="L193" i="2"/>
  <c r="H185" i="2"/>
  <c r="I185" i="2"/>
  <c r="J185" i="2"/>
  <c r="K185" i="2"/>
  <c r="L185" i="2"/>
  <c r="H186" i="2"/>
  <c r="I186" i="2"/>
  <c r="J186" i="2"/>
  <c r="K186" i="2"/>
  <c r="L186" i="2"/>
  <c r="H187" i="2"/>
  <c r="I187" i="2"/>
  <c r="J187" i="2"/>
  <c r="K187" i="2"/>
  <c r="L187" i="2"/>
  <c r="H188" i="2"/>
  <c r="I188" i="2"/>
  <c r="J188" i="2"/>
  <c r="K188" i="2"/>
  <c r="L188" i="2"/>
  <c r="H189" i="2"/>
  <c r="I189" i="2"/>
  <c r="J189" i="2"/>
  <c r="K189" i="2"/>
  <c r="L189" i="2"/>
  <c r="G181" i="2"/>
  <c r="H181" i="2"/>
  <c r="J181" i="2"/>
  <c r="K181" i="2"/>
  <c r="L181" i="2"/>
  <c r="G182" i="2"/>
  <c r="H182" i="2"/>
  <c r="I182" i="2"/>
  <c r="J182" i="2"/>
  <c r="K182" i="2"/>
  <c r="L182" i="2"/>
  <c r="G183" i="2"/>
  <c r="H183" i="2"/>
  <c r="I183" i="2"/>
  <c r="J183" i="2"/>
  <c r="K183" i="2"/>
  <c r="L183" i="2"/>
  <c r="I180" i="2"/>
  <c r="G177" i="2"/>
  <c r="H177" i="2"/>
  <c r="J177" i="2"/>
  <c r="K177" i="2"/>
  <c r="L177" i="2"/>
  <c r="G178" i="2"/>
  <c r="H178" i="2"/>
  <c r="I178" i="2"/>
  <c r="J178" i="2"/>
  <c r="K178" i="2"/>
  <c r="L178" i="2"/>
  <c r="G179" i="2"/>
  <c r="H179" i="2"/>
  <c r="I179" i="2"/>
  <c r="J179" i="2"/>
  <c r="K179" i="2"/>
  <c r="L179" i="2"/>
  <c r="J665" i="1"/>
  <c r="J176" i="2" s="1"/>
  <c r="G173" i="2"/>
  <c r="H173" i="2"/>
  <c r="G174" i="2"/>
  <c r="H174" i="2"/>
  <c r="G175" i="2"/>
  <c r="H175" i="2"/>
  <c r="I175" i="2"/>
  <c r="J175" i="2"/>
  <c r="K175" i="2"/>
  <c r="L175" i="2"/>
  <c r="G167" i="2"/>
  <c r="H167" i="2"/>
  <c r="I167" i="2"/>
  <c r="J167" i="2"/>
  <c r="K167" i="2"/>
  <c r="L167" i="2"/>
  <c r="G168" i="2"/>
  <c r="H168" i="2"/>
  <c r="I168" i="2"/>
  <c r="J168" i="2"/>
  <c r="K168" i="2"/>
  <c r="L168" i="2"/>
  <c r="G163" i="2"/>
  <c r="H163" i="2"/>
  <c r="I163" i="2"/>
  <c r="J163" i="2"/>
  <c r="K163" i="2"/>
  <c r="L163" i="2"/>
  <c r="G164" i="2"/>
  <c r="H164" i="2"/>
  <c r="I164" i="2"/>
  <c r="J164" i="2"/>
  <c r="K164" i="2"/>
  <c r="L164" i="2"/>
  <c r="G156" i="2"/>
  <c r="H156" i="2"/>
  <c r="I156" i="2"/>
  <c r="J156" i="2"/>
  <c r="K156" i="2"/>
  <c r="L156" i="2"/>
  <c r="G154" i="2"/>
  <c r="H154" i="2"/>
  <c r="I154" i="2"/>
  <c r="J154" i="2"/>
  <c r="K154" i="2"/>
  <c r="L154" i="2"/>
  <c r="G148" i="2"/>
  <c r="H148" i="2"/>
  <c r="I148" i="2"/>
  <c r="J148" i="2"/>
  <c r="K148" i="2"/>
  <c r="L148" i="2"/>
  <c r="G149" i="2"/>
  <c r="H149" i="2"/>
  <c r="I149" i="2"/>
  <c r="J149" i="2"/>
  <c r="K149" i="2"/>
  <c r="L149" i="2"/>
  <c r="G146" i="2"/>
  <c r="H146" i="2"/>
  <c r="I146" i="2"/>
  <c r="J146" i="2"/>
  <c r="K146" i="2"/>
  <c r="L146" i="2"/>
  <c r="G142" i="2"/>
  <c r="H142" i="2"/>
  <c r="I142" i="2"/>
  <c r="J142" i="2"/>
  <c r="K142" i="2"/>
  <c r="L142" i="2"/>
  <c r="G143" i="2"/>
  <c r="H143" i="2"/>
  <c r="I143" i="2"/>
  <c r="J143" i="2"/>
  <c r="K143" i="2"/>
  <c r="L143" i="2"/>
  <c r="G140" i="2"/>
  <c r="H140" i="2"/>
  <c r="I140" i="2"/>
  <c r="J140" i="2"/>
  <c r="K140" i="2"/>
  <c r="L140" i="2"/>
  <c r="G138" i="2"/>
  <c r="H138" i="2"/>
  <c r="I138" i="2"/>
  <c r="J138" i="2"/>
  <c r="K138" i="2"/>
  <c r="L138" i="2"/>
  <c r="G134" i="2"/>
  <c r="H134" i="2"/>
  <c r="I134" i="2"/>
  <c r="J134" i="2"/>
  <c r="K134" i="2"/>
  <c r="L134" i="2"/>
  <c r="G135" i="2"/>
  <c r="H135" i="2"/>
  <c r="I135" i="2"/>
  <c r="J135" i="2"/>
  <c r="K135" i="2"/>
  <c r="L135" i="2"/>
  <c r="G136" i="2"/>
  <c r="H136" i="2"/>
  <c r="I136" i="2"/>
  <c r="J136" i="2"/>
  <c r="K136" i="2"/>
  <c r="L136" i="2"/>
  <c r="G128" i="2"/>
  <c r="H128" i="2"/>
  <c r="J128" i="2"/>
  <c r="K128" i="2"/>
  <c r="L128" i="2"/>
  <c r="G129" i="2"/>
  <c r="H129" i="2"/>
  <c r="J129" i="2"/>
  <c r="K129" i="2"/>
  <c r="L129" i="2"/>
  <c r="G130" i="2"/>
  <c r="H130" i="2"/>
  <c r="G124" i="2"/>
  <c r="H124" i="2"/>
  <c r="I124" i="2"/>
  <c r="J124" i="2"/>
  <c r="K124" i="2"/>
  <c r="L124" i="2"/>
  <c r="G125" i="2"/>
  <c r="H125" i="2"/>
  <c r="I125" i="2"/>
  <c r="J125" i="2"/>
  <c r="K125" i="2"/>
  <c r="L125" i="2"/>
  <c r="G126" i="2"/>
  <c r="H126" i="2"/>
  <c r="I126" i="2"/>
  <c r="J126" i="2"/>
  <c r="K126" i="2"/>
  <c r="L126" i="2"/>
  <c r="G119" i="2"/>
  <c r="H119" i="2"/>
  <c r="I119" i="2"/>
  <c r="J119" i="2"/>
  <c r="K119" i="2"/>
  <c r="L119" i="2"/>
  <c r="G120" i="2"/>
  <c r="H120" i="2"/>
  <c r="I120" i="2"/>
  <c r="J120" i="2"/>
  <c r="K120" i="2"/>
  <c r="L120" i="2"/>
  <c r="G121" i="2"/>
  <c r="H121" i="2"/>
  <c r="I121" i="2"/>
  <c r="J121" i="2"/>
  <c r="K121" i="2"/>
  <c r="L121" i="2"/>
  <c r="G122" i="2"/>
  <c r="H122" i="2"/>
  <c r="I122" i="2"/>
  <c r="J122" i="2"/>
  <c r="K122" i="2"/>
  <c r="L122" i="2"/>
  <c r="G114" i="2"/>
  <c r="H114" i="2"/>
  <c r="I114" i="2"/>
  <c r="J114" i="2"/>
  <c r="K114" i="2"/>
  <c r="L114" i="2"/>
  <c r="G115" i="2"/>
  <c r="H115" i="2"/>
  <c r="I115" i="2"/>
  <c r="J115" i="2"/>
  <c r="K115" i="2"/>
  <c r="L115" i="2"/>
  <c r="G109" i="2"/>
  <c r="H109" i="2"/>
  <c r="I109" i="2"/>
  <c r="J109" i="2"/>
  <c r="K109" i="2"/>
  <c r="L109" i="2"/>
  <c r="G110" i="2"/>
  <c r="H110" i="2"/>
  <c r="I110" i="2"/>
  <c r="J110" i="2"/>
  <c r="K110" i="2"/>
  <c r="L110" i="2"/>
  <c r="G111" i="2"/>
  <c r="H111" i="2"/>
  <c r="I111" i="2"/>
  <c r="J111" i="2"/>
  <c r="K111" i="2"/>
  <c r="L111" i="2"/>
  <c r="G112" i="2"/>
  <c r="H112" i="2"/>
  <c r="I112" i="2"/>
  <c r="J112" i="2"/>
  <c r="K112" i="2"/>
  <c r="L112" i="2"/>
  <c r="G106" i="2"/>
  <c r="H106" i="2"/>
  <c r="I106" i="2"/>
  <c r="J106" i="2"/>
  <c r="K106" i="2"/>
  <c r="L106" i="2"/>
  <c r="G107" i="2"/>
  <c r="H107" i="2"/>
  <c r="I107" i="2"/>
  <c r="J107" i="2"/>
  <c r="K107" i="2"/>
  <c r="L107" i="2"/>
  <c r="G104" i="2"/>
  <c r="H104" i="2"/>
  <c r="I104" i="2"/>
  <c r="J104" i="2"/>
  <c r="K104" i="2"/>
  <c r="L104" i="2"/>
  <c r="G99" i="2"/>
  <c r="H99" i="2"/>
  <c r="I99" i="2"/>
  <c r="J99" i="2"/>
  <c r="K99" i="2"/>
  <c r="L99" i="2"/>
  <c r="G100" i="2"/>
  <c r="H100" i="2"/>
  <c r="I100" i="2"/>
  <c r="J100" i="2"/>
  <c r="K100" i="2"/>
  <c r="L100" i="2"/>
  <c r="G101" i="2"/>
  <c r="H101" i="2"/>
  <c r="I101" i="2"/>
  <c r="J101" i="2"/>
  <c r="K101" i="2"/>
  <c r="L101" i="2"/>
  <c r="G102" i="2"/>
  <c r="H102" i="2"/>
  <c r="I102" i="2"/>
  <c r="J102" i="2"/>
  <c r="K102" i="2"/>
  <c r="L102" i="2"/>
  <c r="G97" i="2"/>
  <c r="H97" i="2"/>
  <c r="I97" i="2"/>
  <c r="J97" i="2"/>
  <c r="K97" i="2"/>
  <c r="L97" i="2"/>
  <c r="G85" i="2"/>
  <c r="H85" i="2"/>
  <c r="I85" i="2"/>
  <c r="J85" i="2"/>
  <c r="K85" i="2"/>
  <c r="L85" i="2"/>
  <c r="G86" i="2"/>
  <c r="H86" i="2"/>
  <c r="I86" i="2"/>
  <c r="J86" i="2"/>
  <c r="K86" i="2"/>
  <c r="L86" i="2"/>
  <c r="H7" i="2"/>
  <c r="I7" i="2"/>
  <c r="J7" i="2"/>
  <c r="K7" i="2"/>
  <c r="L7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H29" i="2"/>
  <c r="I29" i="2"/>
  <c r="J29" i="2"/>
  <c r="K29" i="2"/>
  <c r="L29" i="2"/>
  <c r="H30" i="2"/>
  <c r="I30" i="2"/>
  <c r="J30" i="2"/>
  <c r="K30" i="2"/>
  <c r="L30" i="2"/>
  <c r="H31" i="2"/>
  <c r="I31" i="2"/>
  <c r="J31" i="2"/>
  <c r="K31" i="2"/>
  <c r="L31" i="2"/>
  <c r="H32" i="2"/>
  <c r="I32" i="2"/>
  <c r="J32" i="2"/>
  <c r="K32" i="2"/>
  <c r="L32" i="2"/>
  <c r="H33" i="2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6" i="2"/>
  <c r="I36" i="2"/>
  <c r="J36" i="2"/>
  <c r="K36" i="2"/>
  <c r="L36" i="2"/>
  <c r="H37" i="2"/>
  <c r="I37" i="2"/>
  <c r="J37" i="2"/>
  <c r="K37" i="2"/>
  <c r="L37" i="2"/>
  <c r="H38" i="2"/>
  <c r="I38" i="2"/>
  <c r="J38" i="2"/>
  <c r="K38" i="2"/>
  <c r="L38" i="2"/>
  <c r="H39" i="2"/>
  <c r="I39" i="2"/>
  <c r="J39" i="2"/>
  <c r="K39" i="2"/>
  <c r="L39" i="2"/>
  <c r="H40" i="2"/>
  <c r="I40" i="2"/>
  <c r="J40" i="2"/>
  <c r="K40" i="2"/>
  <c r="L40" i="2"/>
  <c r="H42" i="2"/>
  <c r="I42" i="2"/>
  <c r="J42" i="2"/>
  <c r="K42" i="2"/>
  <c r="L42" i="2"/>
  <c r="H43" i="2"/>
  <c r="I43" i="2"/>
  <c r="J43" i="2"/>
  <c r="K43" i="2"/>
  <c r="L43" i="2"/>
  <c r="H44" i="2"/>
  <c r="I44" i="2"/>
  <c r="J44" i="2"/>
  <c r="K44" i="2"/>
  <c r="L44" i="2"/>
  <c r="H45" i="2"/>
  <c r="I45" i="2"/>
  <c r="J45" i="2"/>
  <c r="K45" i="2"/>
  <c r="L45" i="2"/>
  <c r="H46" i="2"/>
  <c r="I46" i="2"/>
  <c r="J46" i="2"/>
  <c r="K46" i="2"/>
  <c r="L46" i="2"/>
  <c r="H47" i="2"/>
  <c r="I47" i="2"/>
  <c r="J47" i="2"/>
  <c r="K47" i="2"/>
  <c r="L47" i="2"/>
  <c r="H48" i="2"/>
  <c r="I48" i="2"/>
  <c r="J48" i="2"/>
  <c r="K48" i="2"/>
  <c r="L48" i="2"/>
  <c r="H49" i="2"/>
  <c r="I49" i="2"/>
  <c r="J49" i="2"/>
  <c r="K49" i="2"/>
  <c r="L49" i="2"/>
  <c r="H50" i="2"/>
  <c r="I50" i="2"/>
  <c r="J50" i="2"/>
  <c r="K50" i="2"/>
  <c r="L50" i="2"/>
  <c r="H51" i="2"/>
  <c r="I51" i="2"/>
  <c r="J51" i="2"/>
  <c r="K51" i="2"/>
  <c r="L51" i="2"/>
  <c r="H52" i="2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H63" i="2"/>
  <c r="I63" i="2"/>
  <c r="J63" i="2"/>
  <c r="K63" i="2"/>
  <c r="L63" i="2"/>
  <c r="H64" i="2"/>
  <c r="I64" i="2"/>
  <c r="J64" i="2"/>
  <c r="K64" i="2"/>
  <c r="L64" i="2"/>
  <c r="H65" i="2"/>
  <c r="I65" i="2"/>
  <c r="J65" i="2"/>
  <c r="K65" i="2"/>
  <c r="L65" i="2"/>
  <c r="H66" i="2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G84" i="2" l="1"/>
  <c r="K84" i="2"/>
  <c r="I84" i="2"/>
  <c r="H84" i="2"/>
  <c r="L84" i="2"/>
  <c r="J84" i="2"/>
  <c r="L903" i="1"/>
  <c r="L402" i="2" s="1"/>
  <c r="K243" i="1" l="1"/>
  <c r="K87" i="2" s="1"/>
  <c r="L243" i="1"/>
  <c r="L87" i="2" s="1"/>
  <c r="J243" i="1"/>
  <c r="J87" i="2" s="1"/>
  <c r="L908" i="1"/>
  <c r="L407" i="2" s="1"/>
  <c r="I968" i="1" l="1"/>
  <c r="I462" i="2" s="1"/>
  <c r="I956" i="1"/>
  <c r="I940" i="1"/>
  <c r="I437" i="2" s="1"/>
  <c r="I933" i="1"/>
  <c r="I430" i="2" s="1"/>
  <c r="I930" i="1"/>
  <c r="I429" i="2" s="1"/>
  <c r="I923" i="1"/>
  <c r="I422" i="2" s="1"/>
  <c r="I915" i="1"/>
  <c r="I414" i="2" s="1"/>
  <c r="I908" i="1"/>
  <c r="I407" i="2" s="1"/>
  <c r="I903" i="1"/>
  <c r="I402" i="2" s="1"/>
  <c r="I878" i="1"/>
  <c r="I379" i="2" s="1"/>
  <c r="I873" i="1"/>
  <c r="I374" i="2" s="1"/>
  <c r="I845" i="1"/>
  <c r="I346" i="2" s="1"/>
  <c r="I840" i="1"/>
  <c r="I341" i="2" s="1"/>
  <c r="I834" i="1"/>
  <c r="I337" i="2" s="1"/>
  <c r="I832" i="1"/>
  <c r="I335" i="2" s="1"/>
  <c r="I818" i="1"/>
  <c r="I321" i="2" s="1"/>
  <c r="I810" i="1"/>
  <c r="I313" i="2" s="1"/>
  <c r="I798" i="1"/>
  <c r="I301" i="2" s="1"/>
  <c r="I794" i="1"/>
  <c r="I297" i="2" s="1"/>
  <c r="I775" i="1"/>
  <c r="I278" i="2" s="1"/>
  <c r="I770" i="1"/>
  <c r="I273" i="2" s="1"/>
  <c r="I768" i="1"/>
  <c r="I271" i="2" s="1"/>
  <c r="I764" i="1"/>
  <c r="I267" i="2" s="1"/>
  <c r="I758" i="1"/>
  <c r="I261" i="2" s="1"/>
  <c r="I745" i="1"/>
  <c r="I248" i="2" s="1"/>
  <c r="I743" i="1"/>
  <c r="I246" i="2" s="1"/>
  <c r="I741" i="1"/>
  <c r="I244" i="2" s="1"/>
  <c r="I732" i="1"/>
  <c r="I721" i="1"/>
  <c r="I714" i="1"/>
  <c r="I222" i="2" s="1"/>
  <c r="I697" i="1"/>
  <c r="I206" i="2" s="1"/>
  <c r="I692" i="1"/>
  <c r="I202" i="2" s="1"/>
  <c r="I687" i="1"/>
  <c r="I198" i="2" s="1"/>
  <c r="I683" i="1"/>
  <c r="I194" i="2" s="1"/>
  <c r="I679" i="1"/>
  <c r="I190" i="2" s="1"/>
  <c r="I673" i="1"/>
  <c r="I184" i="2" s="1"/>
  <c r="I670" i="1"/>
  <c r="I181" i="2" s="1"/>
  <c r="I666" i="1"/>
  <c r="I658" i="1"/>
  <c r="I170" i="2" s="1"/>
  <c r="I644" i="1"/>
  <c r="I166" i="2" s="1"/>
  <c r="I596" i="1"/>
  <c r="I585" i="1"/>
  <c r="I575" i="1"/>
  <c r="I572" i="1" s="1"/>
  <c r="I159" i="2" s="1"/>
  <c r="I558" i="1"/>
  <c r="I158" i="2" s="1"/>
  <c r="I554" i="1"/>
  <c r="I155" i="2" s="1"/>
  <c r="I552" i="1"/>
  <c r="I153" i="2" s="1"/>
  <c r="I550" i="1"/>
  <c r="I152" i="2" s="1"/>
  <c r="I547" i="1"/>
  <c r="I151" i="2" s="1"/>
  <c r="I514" i="1"/>
  <c r="I150" i="2" s="1"/>
  <c r="I505" i="1"/>
  <c r="I145" i="2" s="1"/>
  <c r="I461" i="1"/>
  <c r="I450" i="1"/>
  <c r="I139" i="2" s="1"/>
  <c r="I439" i="1"/>
  <c r="I137" i="2" s="1"/>
  <c r="I413" i="1"/>
  <c r="I133" i="2" s="1"/>
  <c r="I401" i="1"/>
  <c r="I393" i="1"/>
  <c r="I127" i="2" s="1"/>
  <c r="I389" i="1"/>
  <c r="I123" i="2" s="1"/>
  <c r="I384" i="1"/>
  <c r="I118" i="2" s="1"/>
  <c r="I354" i="1"/>
  <c r="I346" i="1"/>
  <c r="I108" i="2" s="1"/>
  <c r="I343" i="1"/>
  <c r="I105" i="2" s="1"/>
  <c r="I341" i="1"/>
  <c r="I103" i="2" s="1"/>
  <c r="I336" i="1"/>
  <c r="I98" i="2" s="1"/>
  <c r="I334" i="1"/>
  <c r="I332" i="1"/>
  <c r="I95" i="2" s="1"/>
  <c r="I322" i="1"/>
  <c r="I94" i="2" s="1"/>
  <c r="I286" i="1"/>
  <c r="I93" i="2" s="1"/>
  <c r="I284" i="1"/>
  <c r="I92" i="2" s="1"/>
  <c r="I277" i="1"/>
  <c r="I91" i="2" s="1"/>
  <c r="I270" i="1"/>
  <c r="I90" i="2" s="1"/>
  <c r="I254" i="1"/>
  <c r="I89" i="2" s="1"/>
  <c r="I246" i="1"/>
  <c r="I88" i="2" s="1"/>
  <c r="I243" i="1"/>
  <c r="I87" i="2" s="1"/>
  <c r="I240" i="1"/>
  <c r="I227" i="1"/>
  <c r="I221" i="1"/>
  <c r="I212" i="1"/>
  <c r="I203" i="1"/>
  <c r="I178" i="1"/>
  <c r="I77" i="2" s="1"/>
  <c r="I174" i="1"/>
  <c r="I76" i="2" s="1"/>
  <c r="I164" i="1"/>
  <c r="I74" i="2" s="1"/>
  <c r="I143" i="1"/>
  <c r="I73" i="2" s="1"/>
  <c r="I84" i="1"/>
  <c r="I76" i="1"/>
  <c r="I75" i="1" s="1"/>
  <c r="I17" i="2" s="1"/>
  <c r="I73" i="1"/>
  <c r="I16" i="2" s="1"/>
  <c r="I49" i="1"/>
  <c r="I15" i="2" s="1"/>
  <c r="I47" i="1"/>
  <c r="I14" i="2" s="1"/>
  <c r="I42" i="1"/>
  <c r="I13" i="2" s="1"/>
  <c r="I31" i="1"/>
  <c r="I12" i="2" s="1"/>
  <c r="I28" i="1"/>
  <c r="I10" i="2" s="1"/>
  <c r="I19" i="1"/>
  <c r="I18" i="1" s="1"/>
  <c r="I9" i="2" s="1"/>
  <c r="I10" i="1"/>
  <c r="I8" i="2" s="1"/>
  <c r="I8" i="1"/>
  <c r="I235" i="2" l="1"/>
  <c r="I731" i="1"/>
  <c r="I234" i="2" s="1"/>
  <c r="I72" i="2"/>
  <c r="I351" i="1"/>
  <c r="I113" i="2" s="1"/>
  <c r="I116" i="2"/>
  <c r="I398" i="1"/>
  <c r="I131" i="2" s="1"/>
  <c r="I132" i="2"/>
  <c r="I584" i="1"/>
  <c r="I160" i="2" s="1"/>
  <c r="I161" i="2"/>
  <c r="I593" i="1"/>
  <c r="I162" i="2" s="1"/>
  <c r="I165" i="2"/>
  <c r="I975" i="1"/>
  <c r="I469" i="2" s="1"/>
  <c r="I453" i="2"/>
  <c r="I458" i="1"/>
  <c r="I141" i="2" s="1"/>
  <c r="I144" i="2"/>
  <c r="I665" i="1"/>
  <c r="I176" i="2" s="1"/>
  <c r="I177" i="2"/>
  <c r="I212" i="2"/>
  <c r="I211" i="2"/>
  <c r="I11" i="2"/>
  <c r="I6" i="2"/>
  <c r="I720" i="1"/>
  <c r="I225" i="2"/>
  <c r="I902" i="1"/>
  <c r="I401" i="2" s="1"/>
  <c r="I839" i="1"/>
  <c r="I173" i="1"/>
  <c r="I965" i="1" s="1"/>
  <c r="I459" i="2" s="1"/>
  <c r="I511" i="1"/>
  <c r="I147" i="2" s="1"/>
  <c r="I914" i="1"/>
  <c r="I413" i="2" s="1"/>
  <c r="I142" i="1"/>
  <c r="I976" i="1" s="1"/>
  <c r="I202" i="1"/>
  <c r="I239" i="1"/>
  <c r="I83" i="2" s="1"/>
  <c r="I383" i="1"/>
  <c r="I117" i="2" s="1"/>
  <c r="I837" i="1"/>
  <c r="I340" i="2" s="1"/>
  <c r="I657" i="1"/>
  <c r="I169" i="2" s="1"/>
  <c r="I6" i="1"/>
  <c r="I30" i="1"/>
  <c r="F460" i="2"/>
  <c r="F471" i="2"/>
  <c r="F452" i="2"/>
  <c r="F439" i="2"/>
  <c r="F440" i="2"/>
  <c r="F441" i="2"/>
  <c r="F442" i="2"/>
  <c r="F443" i="2"/>
  <c r="F445" i="2"/>
  <c r="F446" i="2"/>
  <c r="F448" i="2"/>
  <c r="F449" i="2"/>
  <c r="F438" i="2"/>
  <c r="F432" i="2"/>
  <c r="F433" i="2"/>
  <c r="F434" i="2"/>
  <c r="F435" i="2"/>
  <c r="F436" i="2"/>
  <c r="F431" i="2"/>
  <c r="F428" i="2"/>
  <c r="F424" i="2"/>
  <c r="F425" i="2"/>
  <c r="F426" i="2"/>
  <c r="F427" i="2"/>
  <c r="F423" i="2"/>
  <c r="F421" i="2"/>
  <c r="F420" i="2"/>
  <c r="F416" i="2"/>
  <c r="F417" i="2"/>
  <c r="F418" i="2"/>
  <c r="F419" i="2"/>
  <c r="F415" i="2"/>
  <c r="F409" i="2"/>
  <c r="F410" i="2"/>
  <c r="F411" i="2"/>
  <c r="F412" i="2"/>
  <c r="F408" i="2"/>
  <c r="F381" i="2"/>
  <c r="F382" i="2"/>
  <c r="F383" i="2"/>
  <c r="F384" i="2"/>
  <c r="F385" i="2"/>
  <c r="F386" i="2"/>
  <c r="F387" i="2"/>
  <c r="F388" i="2"/>
  <c r="F389" i="2"/>
  <c r="F391" i="2"/>
  <c r="F392" i="2"/>
  <c r="F393" i="2"/>
  <c r="F394" i="2"/>
  <c r="F395" i="2"/>
  <c r="F397" i="2"/>
  <c r="F380" i="2"/>
  <c r="F376" i="2"/>
  <c r="F377" i="2"/>
  <c r="F378" i="2"/>
  <c r="F375" i="2"/>
  <c r="F343" i="2"/>
  <c r="F344" i="2"/>
  <c r="F345" i="2"/>
  <c r="F342" i="2"/>
  <c r="F338" i="2"/>
  <c r="F336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22" i="2"/>
  <c r="F315" i="2"/>
  <c r="F316" i="2"/>
  <c r="F317" i="2"/>
  <c r="F318" i="2"/>
  <c r="F319" i="2"/>
  <c r="F320" i="2"/>
  <c r="F314" i="2"/>
  <c r="F303" i="2"/>
  <c r="F304" i="2"/>
  <c r="F305" i="2"/>
  <c r="F306" i="2"/>
  <c r="F307" i="2"/>
  <c r="F308" i="2"/>
  <c r="F309" i="2"/>
  <c r="F310" i="2"/>
  <c r="F311" i="2"/>
  <c r="F312" i="2"/>
  <c r="F302" i="2"/>
  <c r="F298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79" i="2"/>
  <c r="F275" i="2"/>
  <c r="F276" i="2"/>
  <c r="F277" i="2"/>
  <c r="F274" i="2"/>
  <c r="F272" i="2"/>
  <c r="F269" i="2"/>
  <c r="F270" i="2"/>
  <c r="F268" i="2"/>
  <c r="F263" i="2"/>
  <c r="F264" i="2"/>
  <c r="F265" i="2"/>
  <c r="F266" i="2"/>
  <c r="F262" i="2"/>
  <c r="F250" i="2"/>
  <c r="F251" i="2"/>
  <c r="F252" i="2"/>
  <c r="F253" i="2"/>
  <c r="F254" i="2"/>
  <c r="F255" i="2"/>
  <c r="F256" i="2"/>
  <c r="F257" i="2"/>
  <c r="F258" i="2"/>
  <c r="F259" i="2"/>
  <c r="F260" i="2"/>
  <c r="F249" i="2"/>
  <c r="F247" i="2"/>
  <c r="F245" i="2"/>
  <c r="F237" i="2"/>
  <c r="F238" i="2"/>
  <c r="F239" i="2"/>
  <c r="F240" i="2"/>
  <c r="F241" i="2"/>
  <c r="F242" i="2"/>
  <c r="F243" i="2"/>
  <c r="F236" i="2"/>
  <c r="F233" i="2"/>
  <c r="F226" i="2"/>
  <c r="F231" i="2"/>
  <c r="F230" i="2"/>
  <c r="F229" i="2"/>
  <c r="F228" i="2"/>
  <c r="F227" i="2"/>
  <c r="F223" i="2"/>
  <c r="F221" i="2"/>
  <c r="F220" i="2"/>
  <c r="F219" i="2"/>
  <c r="F218" i="2"/>
  <c r="F217" i="2"/>
  <c r="F215" i="2"/>
  <c r="F214" i="2"/>
  <c r="F213" i="2"/>
  <c r="I556" i="1" l="1"/>
  <c r="I157" i="2" s="1"/>
  <c r="I470" i="2"/>
  <c r="I970" i="1"/>
  <c r="I464" i="2" s="1"/>
  <c r="I78" i="2"/>
  <c r="I967" i="1"/>
  <c r="I461" i="2" s="1"/>
  <c r="I978" i="1"/>
  <c r="I472" i="2" s="1"/>
  <c r="I224" i="2"/>
  <c r="I969" i="1"/>
  <c r="I463" i="2" s="1"/>
  <c r="I838" i="1"/>
  <c r="I5" i="1"/>
  <c r="F210" i="2"/>
  <c r="F209" i="2"/>
  <c r="F208" i="2"/>
  <c r="F207" i="2"/>
  <c r="F205" i="2"/>
  <c r="F204" i="2"/>
  <c r="F203" i="2"/>
  <c r="F201" i="2"/>
  <c r="F200" i="2"/>
  <c r="F199" i="2"/>
  <c r="F197" i="2"/>
  <c r="F196" i="2"/>
  <c r="F195" i="2"/>
  <c r="F193" i="2"/>
  <c r="F192" i="2"/>
  <c r="F191" i="2"/>
  <c r="G189" i="2"/>
  <c r="F189" i="2"/>
  <c r="G188" i="2"/>
  <c r="F188" i="2"/>
  <c r="G187" i="2"/>
  <c r="F187" i="2"/>
  <c r="G186" i="2"/>
  <c r="F186" i="2"/>
  <c r="G185" i="2"/>
  <c r="F185" i="2"/>
  <c r="F183" i="2"/>
  <c r="F182" i="2"/>
  <c r="F181" i="2"/>
  <c r="F179" i="2"/>
  <c r="F178" i="2"/>
  <c r="F177" i="2"/>
  <c r="F175" i="2"/>
  <c r="F174" i="2"/>
  <c r="F173" i="2"/>
  <c r="F171" i="2"/>
  <c r="F168" i="2"/>
  <c r="F167" i="2"/>
  <c r="F164" i="2"/>
  <c r="F163" i="2"/>
  <c r="F156" i="2"/>
  <c r="F154" i="2"/>
  <c r="F149" i="2"/>
  <c r="F148" i="2"/>
  <c r="F146" i="2"/>
  <c r="F143" i="2"/>
  <c r="F142" i="2"/>
  <c r="F140" i="2"/>
  <c r="F138" i="2"/>
  <c r="F136" i="2"/>
  <c r="F135" i="2"/>
  <c r="F134" i="2"/>
  <c r="F130" i="2"/>
  <c r="F128" i="2"/>
  <c r="F129" i="2"/>
  <c r="F126" i="2"/>
  <c r="F125" i="2"/>
  <c r="F124" i="2"/>
  <c r="F122" i="2"/>
  <c r="F121" i="2"/>
  <c r="F120" i="2"/>
  <c r="F119" i="2"/>
  <c r="F115" i="2"/>
  <c r="F114" i="2"/>
  <c r="F112" i="2"/>
  <c r="F111" i="2"/>
  <c r="F110" i="2"/>
  <c r="F109" i="2"/>
  <c r="F107" i="2"/>
  <c r="F106" i="2"/>
  <c r="F104" i="2"/>
  <c r="F102" i="2"/>
  <c r="F101" i="2"/>
  <c r="F100" i="2"/>
  <c r="F99" i="2"/>
  <c r="F9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" i="2"/>
  <c r="K743" i="1"/>
  <c r="K246" i="2" s="1"/>
  <c r="K240" i="1"/>
  <c r="L240" i="1"/>
  <c r="K246" i="1"/>
  <c r="K88" i="2" s="1"/>
  <c r="L246" i="1"/>
  <c r="L88" i="2" s="1"/>
  <c r="K254" i="1"/>
  <c r="K89" i="2" s="1"/>
  <c r="L254" i="1"/>
  <c r="L89" i="2" s="1"/>
  <c r="K270" i="1"/>
  <c r="K90" i="2" s="1"/>
  <c r="L270" i="1"/>
  <c r="L90" i="2" s="1"/>
  <c r="K277" i="1"/>
  <c r="K91" i="2" s="1"/>
  <c r="L277" i="1"/>
  <c r="L91" i="2" s="1"/>
  <c r="K284" i="1"/>
  <c r="K92" i="2" s="1"/>
  <c r="L284" i="1"/>
  <c r="L92" i="2" s="1"/>
  <c r="K286" i="1"/>
  <c r="K93" i="2" s="1"/>
  <c r="L286" i="1"/>
  <c r="L93" i="2" s="1"/>
  <c r="K322" i="1"/>
  <c r="K94" i="2" s="1"/>
  <c r="L322" i="1"/>
  <c r="L94" i="2" s="1"/>
  <c r="K332" i="1"/>
  <c r="K95" i="2" s="1"/>
  <c r="L332" i="1"/>
  <c r="L95" i="2" s="1"/>
  <c r="K334" i="1"/>
  <c r="K96" i="2" s="1"/>
  <c r="L334" i="1"/>
  <c r="L96" i="2" s="1"/>
  <c r="K336" i="1"/>
  <c r="K98" i="2" s="1"/>
  <c r="L336" i="1"/>
  <c r="L98" i="2" s="1"/>
  <c r="K341" i="1"/>
  <c r="K103" i="2" s="1"/>
  <c r="L341" i="1"/>
  <c r="L103" i="2" s="1"/>
  <c r="K343" i="1"/>
  <c r="K105" i="2" s="1"/>
  <c r="L343" i="1"/>
  <c r="L105" i="2" s="1"/>
  <c r="K346" i="1"/>
  <c r="K108" i="2" s="1"/>
  <c r="L346" i="1"/>
  <c r="L108" i="2" s="1"/>
  <c r="K354" i="1"/>
  <c r="L354" i="1"/>
  <c r="L116" i="2" s="1"/>
  <c r="K384" i="1"/>
  <c r="K118" i="2" s="1"/>
  <c r="L384" i="1"/>
  <c r="L118" i="2" s="1"/>
  <c r="K389" i="1"/>
  <c r="K123" i="2" s="1"/>
  <c r="L389" i="1"/>
  <c r="L123" i="2" s="1"/>
  <c r="K401" i="1"/>
  <c r="L401" i="1"/>
  <c r="L132" i="2" s="1"/>
  <c r="K413" i="1"/>
  <c r="K133" i="2" s="1"/>
  <c r="L413" i="1"/>
  <c r="L133" i="2" s="1"/>
  <c r="K439" i="1"/>
  <c r="K137" i="2" s="1"/>
  <c r="L439" i="1"/>
  <c r="L137" i="2" s="1"/>
  <c r="K450" i="1"/>
  <c r="K139" i="2" s="1"/>
  <c r="L450" i="1"/>
  <c r="L139" i="2" s="1"/>
  <c r="K461" i="1"/>
  <c r="K144" i="2" s="1"/>
  <c r="L461" i="1"/>
  <c r="L144" i="2" s="1"/>
  <c r="K505" i="1"/>
  <c r="K145" i="2" s="1"/>
  <c r="L505" i="1"/>
  <c r="L145" i="2" s="1"/>
  <c r="K514" i="1"/>
  <c r="K150" i="2" s="1"/>
  <c r="L514" i="1"/>
  <c r="L150" i="2" s="1"/>
  <c r="K547" i="1"/>
  <c r="K151" i="2" s="1"/>
  <c r="L547" i="1"/>
  <c r="L151" i="2" s="1"/>
  <c r="K550" i="1"/>
  <c r="K152" i="2" s="1"/>
  <c r="L550" i="1"/>
  <c r="L152" i="2" s="1"/>
  <c r="K552" i="1"/>
  <c r="K153" i="2" s="1"/>
  <c r="L552" i="1"/>
  <c r="L153" i="2" s="1"/>
  <c r="K554" i="1"/>
  <c r="K155" i="2" s="1"/>
  <c r="L554" i="1"/>
  <c r="L155" i="2" s="1"/>
  <c r="K558" i="1"/>
  <c r="K158" i="2" s="1"/>
  <c r="L558" i="1"/>
  <c r="L158" i="2" s="1"/>
  <c r="K585" i="1"/>
  <c r="L585" i="1"/>
  <c r="L161" i="2" s="1"/>
  <c r="K596" i="1"/>
  <c r="L596" i="1"/>
  <c r="L165" i="2" s="1"/>
  <c r="K644" i="1"/>
  <c r="K166" i="2" s="1"/>
  <c r="L644" i="1"/>
  <c r="L166" i="2" s="1"/>
  <c r="K658" i="1"/>
  <c r="K170" i="2" s="1"/>
  <c r="L658" i="1"/>
  <c r="L170" i="2" s="1"/>
  <c r="K172" i="2"/>
  <c r="L172" i="2"/>
  <c r="K665" i="1"/>
  <c r="K176" i="2" s="1"/>
  <c r="L665" i="1"/>
  <c r="L176" i="2" s="1"/>
  <c r="K669" i="1"/>
  <c r="K180" i="2" s="1"/>
  <c r="L669" i="1"/>
  <c r="L180" i="2" s="1"/>
  <c r="K673" i="1"/>
  <c r="K184" i="2" s="1"/>
  <c r="L673" i="1"/>
  <c r="L184" i="2" s="1"/>
  <c r="K679" i="1"/>
  <c r="K190" i="2" s="1"/>
  <c r="L679" i="1"/>
  <c r="L190" i="2" s="1"/>
  <c r="K683" i="1"/>
  <c r="K194" i="2" s="1"/>
  <c r="L683" i="1"/>
  <c r="L194" i="2" s="1"/>
  <c r="K697" i="1"/>
  <c r="K206" i="2" s="1"/>
  <c r="L697" i="1"/>
  <c r="L206" i="2" s="1"/>
  <c r="K704" i="1"/>
  <c r="L704" i="1"/>
  <c r="K714" i="1"/>
  <c r="K222" i="2" s="1"/>
  <c r="L714" i="1"/>
  <c r="L222" i="2" s="1"/>
  <c r="K721" i="1"/>
  <c r="K225" i="2" s="1"/>
  <c r="L721" i="1"/>
  <c r="L225" i="2" s="1"/>
  <c r="K732" i="1"/>
  <c r="L732" i="1"/>
  <c r="K741" i="1"/>
  <c r="K244" i="2" s="1"/>
  <c r="L741" i="1"/>
  <c r="L244" i="2" s="1"/>
  <c r="L743" i="1"/>
  <c r="L246" i="2" s="1"/>
  <c r="K745" i="1"/>
  <c r="K248" i="2" s="1"/>
  <c r="L745" i="1"/>
  <c r="L248" i="2" s="1"/>
  <c r="K758" i="1"/>
  <c r="K261" i="2" s="1"/>
  <c r="L758" i="1"/>
  <c r="L261" i="2" s="1"/>
  <c r="K764" i="1"/>
  <c r="K267" i="2" s="1"/>
  <c r="L764" i="1"/>
  <c r="L267" i="2" s="1"/>
  <c r="K768" i="1"/>
  <c r="K271" i="2" s="1"/>
  <c r="L768" i="1"/>
  <c r="L271" i="2" s="1"/>
  <c r="K770" i="1"/>
  <c r="K273" i="2" s="1"/>
  <c r="L770" i="1"/>
  <c r="L273" i="2" s="1"/>
  <c r="K775" i="1"/>
  <c r="K278" i="2" s="1"/>
  <c r="L775" i="1"/>
  <c r="L278" i="2" s="1"/>
  <c r="K794" i="1"/>
  <c r="K297" i="2" s="1"/>
  <c r="L794" i="1"/>
  <c r="L297" i="2" s="1"/>
  <c r="K798" i="1"/>
  <c r="K301" i="2" s="1"/>
  <c r="L798" i="1"/>
  <c r="L301" i="2" s="1"/>
  <c r="K810" i="1"/>
  <c r="K313" i="2" s="1"/>
  <c r="L810" i="1"/>
  <c r="L313" i="2" s="1"/>
  <c r="K818" i="1"/>
  <c r="K321" i="2" s="1"/>
  <c r="L818" i="1"/>
  <c r="L321" i="2" s="1"/>
  <c r="K832" i="1"/>
  <c r="K335" i="2" s="1"/>
  <c r="L832" i="1"/>
  <c r="L335" i="2" s="1"/>
  <c r="K834" i="1"/>
  <c r="K337" i="2" s="1"/>
  <c r="L834" i="1"/>
  <c r="L337" i="2" s="1"/>
  <c r="K840" i="1"/>
  <c r="K341" i="2" s="1"/>
  <c r="L840" i="1"/>
  <c r="L341" i="2" s="1"/>
  <c r="K845" i="1"/>
  <c r="K346" i="2" s="1"/>
  <c r="L845" i="1"/>
  <c r="L346" i="2" s="1"/>
  <c r="K873" i="1"/>
  <c r="K374" i="2" s="1"/>
  <c r="L873" i="1"/>
  <c r="L374" i="2" s="1"/>
  <c r="K878" i="1"/>
  <c r="K379" i="2" s="1"/>
  <c r="L878" i="1"/>
  <c r="L379" i="2" s="1"/>
  <c r="K903" i="1"/>
  <c r="K402" i="2" s="1"/>
  <c r="K908" i="1"/>
  <c r="K407" i="2" s="1"/>
  <c r="K915" i="1"/>
  <c r="K414" i="2" s="1"/>
  <c r="L915" i="1"/>
  <c r="L414" i="2" s="1"/>
  <c r="K923" i="1"/>
  <c r="K422" i="2" s="1"/>
  <c r="L923" i="1"/>
  <c r="L422" i="2" s="1"/>
  <c r="K930" i="1"/>
  <c r="K429" i="2" s="1"/>
  <c r="L930" i="1"/>
  <c r="L429" i="2" s="1"/>
  <c r="K933" i="1"/>
  <c r="K430" i="2" s="1"/>
  <c r="L933" i="1"/>
  <c r="L430" i="2" s="1"/>
  <c r="K940" i="1"/>
  <c r="K437" i="2" s="1"/>
  <c r="L940" i="1"/>
  <c r="L437" i="2" s="1"/>
  <c r="K956" i="1"/>
  <c r="K453" i="2" s="1"/>
  <c r="L956" i="1"/>
  <c r="L453" i="2" s="1"/>
  <c r="K968" i="1"/>
  <c r="K462" i="2" s="1"/>
  <c r="L968" i="1"/>
  <c r="L462" i="2" s="1"/>
  <c r="K8" i="1"/>
  <c r="L8" i="1"/>
  <c r="K10" i="1"/>
  <c r="K8" i="2" s="1"/>
  <c r="L10" i="1"/>
  <c r="L8" i="2" s="1"/>
  <c r="K19" i="1"/>
  <c r="K18" i="1" s="1"/>
  <c r="K9" i="2" s="1"/>
  <c r="L19" i="1"/>
  <c r="L18" i="1" s="1"/>
  <c r="L9" i="2" s="1"/>
  <c r="K28" i="1"/>
  <c r="K10" i="2" s="1"/>
  <c r="L28" i="1"/>
  <c r="L10" i="2" s="1"/>
  <c r="K31" i="1"/>
  <c r="K12" i="2" s="1"/>
  <c r="L31" i="1"/>
  <c r="L12" i="2" s="1"/>
  <c r="K42" i="1"/>
  <c r="K13" i="2" s="1"/>
  <c r="L42" i="1"/>
  <c r="L13" i="2" s="1"/>
  <c r="K47" i="1"/>
  <c r="K14" i="2" s="1"/>
  <c r="L47" i="1"/>
  <c r="L14" i="2" s="1"/>
  <c r="K49" i="1"/>
  <c r="K15" i="2" s="1"/>
  <c r="L49" i="1"/>
  <c r="L15" i="2" s="1"/>
  <c r="K73" i="1"/>
  <c r="K16" i="2" s="1"/>
  <c r="L73" i="1"/>
  <c r="L16" i="2" s="1"/>
  <c r="K76" i="1"/>
  <c r="K75" i="1" s="1"/>
  <c r="K17" i="2" s="1"/>
  <c r="L76" i="1"/>
  <c r="L75" i="1" s="1"/>
  <c r="L17" i="2" s="1"/>
  <c r="K84" i="1"/>
  <c r="L84" i="1"/>
  <c r="K143" i="1"/>
  <c r="K73" i="2" s="1"/>
  <c r="L143" i="1"/>
  <c r="L73" i="2" s="1"/>
  <c r="K164" i="1"/>
  <c r="K74" i="2" s="1"/>
  <c r="L164" i="1"/>
  <c r="L74" i="2" s="1"/>
  <c r="K174" i="1"/>
  <c r="K76" i="2" s="1"/>
  <c r="L174" i="1"/>
  <c r="L76" i="2" s="1"/>
  <c r="K178" i="1"/>
  <c r="K77" i="2" s="1"/>
  <c r="L178" i="1"/>
  <c r="L77" i="2" s="1"/>
  <c r="K203" i="1"/>
  <c r="L203" i="1"/>
  <c r="K213" i="1"/>
  <c r="L213" i="1"/>
  <c r="K221" i="1"/>
  <c r="L221" i="1"/>
  <c r="K227" i="1"/>
  <c r="L227" i="1"/>
  <c r="L235" i="2" l="1"/>
  <c r="L731" i="1"/>
  <c r="L234" i="2" s="1"/>
  <c r="K235" i="2"/>
  <c r="K731" i="1"/>
  <c r="K234" i="2" s="1"/>
  <c r="I238" i="1"/>
  <c r="I82" i="2" s="1"/>
  <c r="L72" i="2"/>
  <c r="K11" i="2"/>
  <c r="L6" i="2"/>
  <c r="K72" i="2"/>
  <c r="K6" i="2"/>
  <c r="L703" i="1"/>
  <c r="L211" i="2" s="1"/>
  <c r="L212" i="2"/>
  <c r="I962" i="1"/>
  <c r="I456" i="2" s="1"/>
  <c r="I5" i="2"/>
  <c r="K584" i="1"/>
  <c r="K160" i="2" s="1"/>
  <c r="K161" i="2"/>
  <c r="K351" i="1"/>
  <c r="K113" i="2" s="1"/>
  <c r="K116" i="2"/>
  <c r="L11" i="2"/>
  <c r="K212" i="2"/>
  <c r="K703" i="1"/>
  <c r="K211" i="2" s="1"/>
  <c r="K593" i="1"/>
  <c r="K162" i="2" s="1"/>
  <c r="K165" i="2"/>
  <c r="I979" i="1"/>
  <c r="K398" i="1"/>
  <c r="K131" i="2" s="1"/>
  <c r="K132" i="2"/>
  <c r="K572" i="1"/>
  <c r="K159" i="2" s="1"/>
  <c r="L572" i="1"/>
  <c r="L159" i="2" s="1"/>
  <c r="I836" i="1"/>
  <c r="L173" i="1"/>
  <c r="L965" i="1" s="1"/>
  <c r="L459" i="2" s="1"/>
  <c r="K458" i="1"/>
  <c r="K141" i="2" s="1"/>
  <c r="L975" i="1"/>
  <c r="L469" i="2" s="1"/>
  <c r="L458" i="1"/>
  <c r="L141" i="2" s="1"/>
  <c r="L839" i="1"/>
  <c r="K142" i="1"/>
  <c r="K976" i="1" s="1"/>
  <c r="K470" i="2" s="1"/>
  <c r="K914" i="1"/>
  <c r="K413" i="2" s="1"/>
  <c r="K975" i="1"/>
  <c r="K469" i="2" s="1"/>
  <c r="L914" i="1"/>
  <c r="L413" i="2" s="1"/>
  <c r="L720" i="1"/>
  <c r="L224" i="2" s="1"/>
  <c r="L837" i="1"/>
  <c r="L340" i="2" s="1"/>
  <c r="L584" i="1"/>
  <c r="L160" i="2" s="1"/>
  <c r="L398" i="1"/>
  <c r="L131" i="2" s="1"/>
  <c r="L351" i="1"/>
  <c r="L113" i="2" s="1"/>
  <c r="K837" i="1"/>
  <c r="K340" i="2" s="1"/>
  <c r="L202" i="1"/>
  <c r="L142" i="1"/>
  <c r="L976" i="1" s="1"/>
  <c r="L470" i="2" s="1"/>
  <c r="L902" i="1"/>
  <c r="L401" i="2" s="1"/>
  <c r="L593" i="1"/>
  <c r="L162" i="2" s="1"/>
  <c r="L511" i="1"/>
  <c r="L147" i="2" s="1"/>
  <c r="L383" i="1"/>
  <c r="L117" i="2" s="1"/>
  <c r="G18" i="2"/>
  <c r="K202" i="1"/>
  <c r="K173" i="1"/>
  <c r="K965" i="1" s="1"/>
  <c r="K459" i="2" s="1"/>
  <c r="K902" i="1"/>
  <c r="K401" i="2" s="1"/>
  <c r="K839" i="1"/>
  <c r="K720" i="1"/>
  <c r="K224" i="2" s="1"/>
  <c r="K511" i="1"/>
  <c r="K147" i="2" s="1"/>
  <c r="K383" i="1"/>
  <c r="K117" i="2" s="1"/>
  <c r="L657" i="1"/>
  <c r="L169" i="2" s="1"/>
  <c r="K657" i="1"/>
  <c r="K169" i="2" s="1"/>
  <c r="L239" i="1"/>
  <c r="L83" i="2" s="1"/>
  <c r="K239" i="1"/>
  <c r="K83" i="2" s="1"/>
  <c r="L30" i="1"/>
  <c r="K30" i="1"/>
  <c r="L6" i="1"/>
  <c r="K6" i="1"/>
  <c r="H968" i="1"/>
  <c r="H462" i="2" s="1"/>
  <c r="H956" i="1"/>
  <c r="H453" i="2" s="1"/>
  <c r="H940" i="1"/>
  <c r="H437" i="2" s="1"/>
  <c r="H933" i="1"/>
  <c r="H430" i="2" s="1"/>
  <c r="H930" i="1"/>
  <c r="H429" i="2" s="1"/>
  <c r="H923" i="1"/>
  <c r="H422" i="2" s="1"/>
  <c r="H915" i="1"/>
  <c r="H414" i="2" s="1"/>
  <c r="H908" i="1"/>
  <c r="H407" i="2" s="1"/>
  <c r="H903" i="1"/>
  <c r="H402" i="2" s="1"/>
  <c r="H878" i="1"/>
  <c r="H379" i="2" s="1"/>
  <c r="H873" i="1"/>
  <c r="H374" i="2" s="1"/>
  <c r="H845" i="1"/>
  <c r="H346" i="2" s="1"/>
  <c r="H840" i="1"/>
  <c r="H341" i="2" s="1"/>
  <c r="H834" i="1"/>
  <c r="H337" i="2" s="1"/>
  <c r="H832" i="1"/>
  <c r="H335" i="2" s="1"/>
  <c r="H818" i="1"/>
  <c r="H321" i="2" s="1"/>
  <c r="H810" i="1"/>
  <c r="H313" i="2" s="1"/>
  <c r="H798" i="1"/>
  <c r="H301" i="2" s="1"/>
  <c r="H794" i="1"/>
  <c r="H297" i="2" s="1"/>
  <c r="H775" i="1"/>
  <c r="H278" i="2" s="1"/>
  <c r="H770" i="1"/>
  <c r="H273" i="2" s="1"/>
  <c r="H768" i="1"/>
  <c r="H271" i="2" s="1"/>
  <c r="H764" i="1"/>
  <c r="H267" i="2" s="1"/>
  <c r="H758" i="1"/>
  <c r="H261" i="2" s="1"/>
  <c r="H745" i="1"/>
  <c r="H248" i="2" s="1"/>
  <c r="H743" i="1"/>
  <c r="H246" i="2" s="1"/>
  <c r="H741" i="1"/>
  <c r="H244" i="2" s="1"/>
  <c r="H732" i="1"/>
  <c r="H721" i="1"/>
  <c r="H225" i="2" s="1"/>
  <c r="H714" i="1"/>
  <c r="H222" i="2" s="1"/>
  <c r="H704" i="1"/>
  <c r="H697" i="1"/>
  <c r="H206" i="2" s="1"/>
  <c r="H692" i="1"/>
  <c r="H202" i="2" s="1"/>
  <c r="H687" i="1"/>
  <c r="H198" i="2" s="1"/>
  <c r="H683" i="1"/>
  <c r="H194" i="2" s="1"/>
  <c r="H679" i="1"/>
  <c r="H190" i="2" s="1"/>
  <c r="H673" i="1"/>
  <c r="H184" i="2" s="1"/>
  <c r="H669" i="1"/>
  <c r="H180" i="2" s="1"/>
  <c r="H665" i="1"/>
  <c r="H176" i="2" s="1"/>
  <c r="H660" i="1"/>
  <c r="H172" i="2" s="1"/>
  <c r="H658" i="1"/>
  <c r="H170" i="2" s="1"/>
  <c r="H644" i="1"/>
  <c r="H166" i="2" s="1"/>
  <c r="H596" i="1"/>
  <c r="H165" i="2" s="1"/>
  <c r="H585" i="1"/>
  <c r="H161" i="2" s="1"/>
  <c r="H575" i="1"/>
  <c r="H572" i="1" s="1"/>
  <c r="H159" i="2" s="1"/>
  <c r="H558" i="1"/>
  <c r="H158" i="2" s="1"/>
  <c r="H554" i="1"/>
  <c r="H155" i="2" s="1"/>
  <c r="H552" i="1"/>
  <c r="H153" i="2" s="1"/>
  <c r="H550" i="1"/>
  <c r="H152" i="2" s="1"/>
  <c r="H547" i="1"/>
  <c r="H151" i="2" s="1"/>
  <c r="H514" i="1"/>
  <c r="H150" i="2" s="1"/>
  <c r="H505" i="1"/>
  <c r="H145" i="2" s="1"/>
  <c r="H461" i="1"/>
  <c r="H144" i="2" s="1"/>
  <c r="H450" i="1"/>
  <c r="H139" i="2" s="1"/>
  <c r="H439" i="1"/>
  <c r="H137" i="2" s="1"/>
  <c r="H413" i="1"/>
  <c r="H133" i="2" s="1"/>
  <c r="H401" i="1"/>
  <c r="H132" i="2" s="1"/>
  <c r="H393" i="1"/>
  <c r="H127" i="2" s="1"/>
  <c r="H389" i="1"/>
  <c r="H123" i="2" s="1"/>
  <c r="H384" i="1"/>
  <c r="H118" i="2" s="1"/>
  <c r="H354" i="1"/>
  <c r="H116" i="2" s="1"/>
  <c r="H346" i="1"/>
  <c r="H108" i="2" s="1"/>
  <c r="H343" i="1"/>
  <c r="H105" i="2" s="1"/>
  <c r="H341" i="1"/>
  <c r="H103" i="2" s="1"/>
  <c r="H336" i="1"/>
  <c r="H98" i="2" s="1"/>
  <c r="H334" i="1"/>
  <c r="H96" i="2" s="1"/>
  <c r="H332" i="1"/>
  <c r="H95" i="2" s="1"/>
  <c r="H322" i="1"/>
  <c r="H94" i="2" s="1"/>
  <c r="H286" i="1"/>
  <c r="H93" i="2" s="1"/>
  <c r="H284" i="1"/>
  <c r="H92" i="2" s="1"/>
  <c r="H277" i="1"/>
  <c r="H91" i="2" s="1"/>
  <c r="H270" i="1"/>
  <c r="H90" i="2" s="1"/>
  <c r="H254" i="1"/>
  <c r="H89" i="2" s="1"/>
  <c r="H246" i="1"/>
  <c r="H88" i="2" s="1"/>
  <c r="H243" i="1"/>
  <c r="H87" i="2" s="1"/>
  <c r="H240" i="1"/>
  <c r="H227" i="1"/>
  <c r="H221" i="1"/>
  <c r="H213" i="1"/>
  <c r="H203" i="1"/>
  <c r="H178" i="1"/>
  <c r="H77" i="2" s="1"/>
  <c r="H174" i="1"/>
  <c r="H76" i="2" s="1"/>
  <c r="H164" i="1"/>
  <c r="H74" i="2" s="1"/>
  <c r="H143" i="1"/>
  <c r="H73" i="2" s="1"/>
  <c r="H84" i="1"/>
  <c r="H76" i="1"/>
  <c r="H75" i="1" s="1"/>
  <c r="H17" i="2" s="1"/>
  <c r="H73" i="1"/>
  <c r="H16" i="2" s="1"/>
  <c r="H49" i="1"/>
  <c r="H15" i="2" s="1"/>
  <c r="H47" i="1"/>
  <c r="H14" i="2" s="1"/>
  <c r="H42" i="1"/>
  <c r="H13" i="2" s="1"/>
  <c r="H31" i="1"/>
  <c r="H12" i="2" s="1"/>
  <c r="H28" i="1"/>
  <c r="H10" i="2" s="1"/>
  <c r="H19" i="1"/>
  <c r="H18" i="1" s="1"/>
  <c r="H9" i="2" s="1"/>
  <c r="H10" i="1"/>
  <c r="H8" i="2" s="1"/>
  <c r="H8" i="1"/>
  <c r="H235" i="2" l="1"/>
  <c r="H731" i="1"/>
  <c r="H234" i="2" s="1"/>
  <c r="I963" i="1"/>
  <c r="I457" i="2" s="1"/>
  <c r="H72" i="2"/>
  <c r="I982" i="1"/>
  <c r="I475" i="2" s="1"/>
  <c r="L970" i="1"/>
  <c r="L464" i="2" s="1"/>
  <c r="L78" i="2"/>
  <c r="H11" i="2"/>
  <c r="H703" i="1"/>
  <c r="H211" i="2" s="1"/>
  <c r="H212" i="2"/>
  <c r="I964" i="1"/>
  <c r="I458" i="2" s="1"/>
  <c r="K556" i="1"/>
  <c r="K157" i="2" s="1"/>
  <c r="K970" i="1"/>
  <c r="K464" i="2" s="1"/>
  <c r="K78" i="2"/>
  <c r="H6" i="2"/>
  <c r="I971" i="1"/>
  <c r="I339" i="2"/>
  <c r="K838" i="1"/>
  <c r="K836" i="1" s="1"/>
  <c r="K339" i="2" s="1"/>
  <c r="L556" i="1"/>
  <c r="L157" i="2" s="1"/>
  <c r="H975" i="1"/>
  <c r="H469" i="2" s="1"/>
  <c r="L967" i="1"/>
  <c r="L461" i="2" s="1"/>
  <c r="L838" i="1"/>
  <c r="L836" i="1" s="1"/>
  <c r="L339" i="2" s="1"/>
  <c r="K967" i="1"/>
  <c r="K461" i="2" s="1"/>
  <c r="H584" i="1"/>
  <c r="H160" i="2" s="1"/>
  <c r="H593" i="1"/>
  <c r="H162" i="2" s="1"/>
  <c r="L978" i="1"/>
  <c r="L472" i="2" s="1"/>
  <c r="K978" i="1"/>
  <c r="K472" i="2" s="1"/>
  <c r="H351" i="1"/>
  <c r="H113" i="2" s="1"/>
  <c r="H398" i="1"/>
  <c r="H131" i="2" s="1"/>
  <c r="H458" i="1"/>
  <c r="H141" i="2" s="1"/>
  <c r="H720" i="1"/>
  <c r="H224" i="2" s="1"/>
  <c r="L5" i="1"/>
  <c r="K5" i="1"/>
  <c r="H839" i="1"/>
  <c r="H383" i="1"/>
  <c r="H117" i="2" s="1"/>
  <c r="H6" i="1"/>
  <c r="H657" i="1"/>
  <c r="H169" i="2" s="1"/>
  <c r="H142" i="1"/>
  <c r="H976" i="1" s="1"/>
  <c r="H470" i="2" s="1"/>
  <c r="H511" i="1"/>
  <c r="H147" i="2" s="1"/>
  <c r="H837" i="1"/>
  <c r="H340" i="2" s="1"/>
  <c r="H173" i="1"/>
  <c r="H965" i="1" s="1"/>
  <c r="H459" i="2" s="1"/>
  <c r="H902" i="1"/>
  <c r="H401" i="2" s="1"/>
  <c r="H202" i="1"/>
  <c r="H30" i="1"/>
  <c r="H239" i="1"/>
  <c r="H83" i="2" s="1"/>
  <c r="H914" i="1"/>
  <c r="H413" i="2" s="1"/>
  <c r="I973" i="1" l="1"/>
  <c r="I467" i="2" s="1"/>
  <c r="H970" i="1"/>
  <c r="H464" i="2" s="1"/>
  <c r="H78" i="2"/>
  <c r="K238" i="1"/>
  <c r="K963" i="1" s="1"/>
  <c r="K457" i="2" s="1"/>
  <c r="K962" i="1"/>
  <c r="K456" i="2" s="1"/>
  <c r="K5" i="2"/>
  <c r="L962" i="1"/>
  <c r="L456" i="2" s="1"/>
  <c r="L5" i="2"/>
  <c r="I983" i="1"/>
  <c r="I465" i="2"/>
  <c r="I972" i="1"/>
  <c r="I466" i="2" s="1"/>
  <c r="L238" i="1"/>
  <c r="L971" i="1"/>
  <c r="L465" i="2" s="1"/>
  <c r="H967" i="1"/>
  <c r="H461" i="2" s="1"/>
  <c r="H556" i="1"/>
  <c r="H157" i="2" s="1"/>
  <c r="L979" i="1"/>
  <c r="K979" i="1"/>
  <c r="K969" i="1"/>
  <c r="K463" i="2" s="1"/>
  <c r="L969" i="1"/>
  <c r="L463" i="2" s="1"/>
  <c r="K971" i="1"/>
  <c r="K465" i="2" s="1"/>
  <c r="H978" i="1"/>
  <c r="H472" i="2" s="1"/>
  <c r="H5" i="1"/>
  <c r="H838" i="1"/>
  <c r="H836" i="1" s="1"/>
  <c r="H339" i="2" s="1"/>
  <c r="K82" i="2" l="1"/>
  <c r="L982" i="1"/>
  <c r="L475" i="2" s="1"/>
  <c r="K982" i="1"/>
  <c r="K475" i="2" s="1"/>
  <c r="I476" i="2"/>
  <c r="I984" i="1"/>
  <c r="I477" i="2" s="1"/>
  <c r="H962" i="1"/>
  <c r="H456" i="2" s="1"/>
  <c r="H5" i="2"/>
  <c r="K964" i="1"/>
  <c r="K458" i="2" s="1"/>
  <c r="L963" i="1"/>
  <c r="L457" i="2" s="1"/>
  <c r="L82" i="2"/>
  <c r="K972" i="1"/>
  <c r="K466" i="2" s="1"/>
  <c r="H238" i="1"/>
  <c r="H971" i="1"/>
  <c r="H465" i="2" s="1"/>
  <c r="K983" i="1"/>
  <c r="K476" i="2" s="1"/>
  <c r="H969" i="1"/>
  <c r="H463" i="2" s="1"/>
  <c r="K973" i="1"/>
  <c r="K467" i="2" s="1"/>
  <c r="H979" i="1"/>
  <c r="H982" i="1" l="1"/>
  <c r="H475" i="2" s="1"/>
  <c r="H963" i="1"/>
  <c r="H983" i="1" s="1"/>
  <c r="H476" i="2" s="1"/>
  <c r="H82" i="2"/>
  <c r="L964" i="1"/>
  <c r="L973" i="1" s="1"/>
  <c r="L467" i="2" s="1"/>
  <c r="L972" i="1"/>
  <c r="L466" i="2" s="1"/>
  <c r="L983" i="1"/>
  <c r="L476" i="2" s="1"/>
  <c r="K984" i="1"/>
  <c r="K477" i="2" s="1"/>
  <c r="F40" i="2"/>
  <c r="F39" i="2"/>
  <c r="L458" i="2" l="1"/>
  <c r="H964" i="1"/>
  <c r="H457" i="2"/>
  <c r="H972" i="1"/>
  <c r="H466" i="2" s="1"/>
  <c r="L984" i="1"/>
  <c r="L477" i="2" s="1"/>
  <c r="H984" i="1"/>
  <c r="H477" i="2" s="1"/>
  <c r="F227" i="1"/>
  <c r="F221" i="1"/>
  <c r="F213" i="1"/>
  <c r="F203" i="1"/>
  <c r="G227" i="1"/>
  <c r="G968" i="1"/>
  <c r="G462" i="2" s="1"/>
  <c r="G956" i="1"/>
  <c r="G453" i="2" s="1"/>
  <c r="G940" i="1"/>
  <c r="G437" i="2" s="1"/>
  <c r="G933" i="1"/>
  <c r="G430" i="2" s="1"/>
  <c r="G930" i="1"/>
  <c r="G429" i="2" s="1"/>
  <c r="G923" i="1"/>
  <c r="G422" i="2" s="1"/>
  <c r="G915" i="1"/>
  <c r="G414" i="2" s="1"/>
  <c r="G908" i="1"/>
  <c r="G407" i="2" s="1"/>
  <c r="G903" i="1"/>
  <c r="G402" i="2" s="1"/>
  <c r="G379" i="2"/>
  <c r="G873" i="1"/>
  <c r="G374" i="2" s="1"/>
  <c r="G845" i="1"/>
  <c r="G346" i="2" s="1"/>
  <c r="G840" i="1"/>
  <c r="G341" i="2" s="1"/>
  <c r="G834" i="1"/>
  <c r="G337" i="2" s="1"/>
  <c r="G832" i="1"/>
  <c r="G335" i="2" s="1"/>
  <c r="G818" i="1"/>
  <c r="G321" i="2" s="1"/>
  <c r="G810" i="1"/>
  <c r="G313" i="2" s="1"/>
  <c r="G798" i="1"/>
  <c r="G301" i="2" s="1"/>
  <c r="G794" i="1"/>
  <c r="G297" i="2" s="1"/>
  <c r="G775" i="1"/>
  <c r="G278" i="2" s="1"/>
  <c r="G770" i="1"/>
  <c r="G273" i="2" s="1"/>
  <c r="G768" i="1"/>
  <c r="G271" i="2" s="1"/>
  <c r="G764" i="1"/>
  <c r="G267" i="2" s="1"/>
  <c r="G758" i="1"/>
  <c r="G261" i="2" s="1"/>
  <c r="G745" i="1"/>
  <c r="G248" i="2" s="1"/>
  <c r="G743" i="1"/>
  <c r="G246" i="2" s="1"/>
  <c r="G741" i="1"/>
  <c r="G244" i="2" s="1"/>
  <c r="G732" i="1"/>
  <c r="G721" i="1"/>
  <c r="G225" i="2" s="1"/>
  <c r="G714" i="1"/>
  <c r="G222" i="2" s="1"/>
  <c r="G704" i="1"/>
  <c r="G697" i="1"/>
  <c r="G206" i="2" s="1"/>
  <c r="G692" i="1"/>
  <c r="G202" i="2" s="1"/>
  <c r="G687" i="1"/>
  <c r="G198" i="2" s="1"/>
  <c r="G683" i="1"/>
  <c r="G194" i="2" s="1"/>
  <c r="G679" i="1"/>
  <c r="G190" i="2" s="1"/>
  <c r="G673" i="1"/>
  <c r="G184" i="2" s="1"/>
  <c r="G669" i="1"/>
  <c r="G180" i="2" s="1"/>
  <c r="G665" i="1"/>
  <c r="G176" i="2" s="1"/>
  <c r="G660" i="1"/>
  <c r="G172" i="2" s="1"/>
  <c r="G644" i="1"/>
  <c r="G166" i="2" s="1"/>
  <c r="G596" i="1"/>
  <c r="G165" i="2" s="1"/>
  <c r="G585" i="1"/>
  <c r="G161" i="2" s="1"/>
  <c r="G575" i="1"/>
  <c r="G572" i="1" s="1"/>
  <c r="G159" i="2" s="1"/>
  <c r="G558" i="1"/>
  <c r="G158" i="2" s="1"/>
  <c r="G554" i="1"/>
  <c r="G155" i="2" s="1"/>
  <c r="G552" i="1"/>
  <c r="G153" i="2" s="1"/>
  <c r="G550" i="1"/>
  <c r="G152" i="2" s="1"/>
  <c r="G547" i="1"/>
  <c r="G151" i="2" s="1"/>
  <c r="G514" i="1"/>
  <c r="G150" i="2" s="1"/>
  <c r="G505" i="1"/>
  <c r="G145" i="2" s="1"/>
  <c r="G461" i="1"/>
  <c r="G144" i="2" s="1"/>
  <c r="G450" i="1"/>
  <c r="G139" i="2" s="1"/>
  <c r="G439" i="1"/>
  <c r="G137" i="2" s="1"/>
  <c r="G413" i="1"/>
  <c r="G133" i="2" s="1"/>
  <c r="G401" i="1"/>
  <c r="G132" i="2" s="1"/>
  <c r="G393" i="1"/>
  <c r="G127" i="2" s="1"/>
  <c r="G389" i="1"/>
  <c r="G123" i="2" s="1"/>
  <c r="G384" i="1"/>
  <c r="G118" i="2" s="1"/>
  <c r="G354" i="1"/>
  <c r="G116" i="2" s="1"/>
  <c r="G346" i="1"/>
  <c r="G108" i="2" s="1"/>
  <c r="G343" i="1"/>
  <c r="G105" i="2" s="1"/>
  <c r="G341" i="1"/>
  <c r="G103" i="2" s="1"/>
  <c r="G336" i="1"/>
  <c r="G98" i="2" s="1"/>
  <c r="G334" i="1"/>
  <c r="G96" i="2" s="1"/>
  <c r="G332" i="1"/>
  <c r="G95" i="2" s="1"/>
  <c r="G322" i="1"/>
  <c r="G94" i="2" s="1"/>
  <c r="G286" i="1"/>
  <c r="G93" i="2" s="1"/>
  <c r="G284" i="1"/>
  <c r="G92" i="2" s="1"/>
  <c r="G277" i="1"/>
  <c r="G91" i="2" s="1"/>
  <c r="G270" i="1"/>
  <c r="G90" i="2" s="1"/>
  <c r="G254" i="1"/>
  <c r="G89" i="2" s="1"/>
  <c r="G246" i="1"/>
  <c r="G88" i="2" s="1"/>
  <c r="G243" i="1"/>
  <c r="G87" i="2" s="1"/>
  <c r="G240" i="1"/>
  <c r="G221" i="1"/>
  <c r="G213" i="1"/>
  <c r="G203" i="1"/>
  <c r="G178" i="1"/>
  <c r="G77" i="2" s="1"/>
  <c r="G174" i="1"/>
  <c r="G76" i="2" s="1"/>
  <c r="G164" i="1"/>
  <c r="G74" i="2" s="1"/>
  <c r="G143" i="1"/>
  <c r="G73" i="2" s="1"/>
  <c r="G84" i="1"/>
  <c r="G76" i="1"/>
  <c r="G75" i="1" s="1"/>
  <c r="G17" i="2" s="1"/>
  <c r="G73" i="1"/>
  <c r="G16" i="2" s="1"/>
  <c r="G49" i="1"/>
  <c r="G15" i="2" s="1"/>
  <c r="G47" i="1"/>
  <c r="G14" i="2" s="1"/>
  <c r="G42" i="1"/>
  <c r="G13" i="2" s="1"/>
  <c r="G31" i="1"/>
  <c r="G12" i="2" s="1"/>
  <c r="G28" i="1"/>
  <c r="G10" i="2" s="1"/>
  <c r="G19" i="1"/>
  <c r="G18" i="1" s="1"/>
  <c r="G9" i="2" s="1"/>
  <c r="G10" i="1"/>
  <c r="G8" i="2" s="1"/>
  <c r="G8" i="1"/>
  <c r="G235" i="2" l="1"/>
  <c r="G731" i="1"/>
  <c r="G234" i="2" s="1"/>
  <c r="G212" i="2"/>
  <c r="G703" i="1"/>
  <c r="G211" i="2" s="1"/>
  <c r="H458" i="2"/>
  <c r="H973" i="1"/>
  <c r="H467" i="2" s="1"/>
  <c r="F202" i="1"/>
  <c r="G72" i="2"/>
  <c r="G584" i="1"/>
  <c r="G160" i="2" s="1"/>
  <c r="G593" i="1"/>
  <c r="G162" i="2" s="1"/>
  <c r="G11" i="2"/>
  <c r="G720" i="1"/>
  <c r="G224" i="2" s="1"/>
  <c r="G6" i="2"/>
  <c r="G75" i="2"/>
  <c r="G351" i="1"/>
  <c r="G113" i="2" s="1"/>
  <c r="G398" i="1"/>
  <c r="G131" i="2" s="1"/>
  <c r="G458" i="1"/>
  <c r="G141" i="2" s="1"/>
  <c r="G658" i="1"/>
  <c r="G170" i="2" s="1"/>
  <c r="G511" i="1"/>
  <c r="G147" i="2" s="1"/>
  <c r="G914" i="1"/>
  <c r="G413" i="2" s="1"/>
  <c r="G383" i="1"/>
  <c r="G117" i="2" s="1"/>
  <c r="G142" i="1"/>
  <c r="G976" i="1" s="1"/>
  <c r="G470" i="2" s="1"/>
  <c r="G30" i="1"/>
  <c r="G837" i="1"/>
  <c r="G340" i="2" s="1"/>
  <c r="G239" i="1"/>
  <c r="G83" i="2" s="1"/>
  <c r="G202" i="1"/>
  <c r="G6" i="1"/>
  <c r="G173" i="1"/>
  <c r="G965" i="1" s="1"/>
  <c r="G459" i="2" s="1"/>
  <c r="G902" i="1"/>
  <c r="G401" i="2" s="1"/>
  <c r="G839" i="1"/>
  <c r="G556" i="1" l="1"/>
  <c r="G157" i="2" s="1"/>
  <c r="G967" i="1"/>
  <c r="G461" i="2" s="1"/>
  <c r="G838" i="1"/>
  <c r="G836" i="1" s="1"/>
  <c r="G339" i="2" s="1"/>
  <c r="G5" i="1"/>
  <c r="G978" i="1"/>
  <c r="G472" i="2" s="1"/>
  <c r="G970" i="1"/>
  <c r="G464" i="2" s="1"/>
  <c r="G78" i="2"/>
  <c r="G657" i="1"/>
  <c r="G169" i="2" s="1"/>
  <c r="G238" i="1" l="1"/>
  <c r="G969" i="1"/>
  <c r="G463" i="2" s="1"/>
  <c r="G971" i="1"/>
  <c r="G465" i="2" s="1"/>
  <c r="G979" i="1"/>
  <c r="G962" i="1"/>
  <c r="G456" i="2" s="1"/>
  <c r="G5" i="2"/>
  <c r="G963" i="1" l="1"/>
  <c r="G457" i="2" s="1"/>
  <c r="G82" i="2"/>
  <c r="G982" i="1"/>
  <c r="G475" i="2" s="1"/>
  <c r="F658" i="1"/>
  <c r="F170" i="2" s="1"/>
  <c r="F31" i="1"/>
  <c r="F8" i="1"/>
  <c r="F10" i="1"/>
  <c r="F19" i="1"/>
  <c r="F18" i="1" s="1"/>
  <c r="F28" i="1"/>
  <c r="F42" i="1"/>
  <c r="F47" i="1"/>
  <c r="F49" i="1"/>
  <c r="F73" i="1"/>
  <c r="F76" i="1"/>
  <c r="F75" i="1" s="1"/>
  <c r="F84" i="1"/>
  <c r="F143" i="1"/>
  <c r="F164" i="1"/>
  <c r="F174" i="1"/>
  <c r="F178" i="1"/>
  <c r="F240" i="1"/>
  <c r="F243" i="1"/>
  <c r="F87" i="2" s="1"/>
  <c r="F246" i="1"/>
  <c r="F88" i="2" s="1"/>
  <c r="F254" i="1"/>
  <c r="F89" i="2" s="1"/>
  <c r="F270" i="1"/>
  <c r="F90" i="2" s="1"/>
  <c r="F277" i="1"/>
  <c r="F91" i="2" s="1"/>
  <c r="F284" i="1"/>
  <c r="F92" i="2" s="1"/>
  <c r="F286" i="1"/>
  <c r="F93" i="2" s="1"/>
  <c r="F322" i="1"/>
  <c r="F94" i="2" s="1"/>
  <c r="F332" i="1"/>
  <c r="F95" i="2" s="1"/>
  <c r="F334" i="1"/>
  <c r="F96" i="2" s="1"/>
  <c r="F336" i="1"/>
  <c r="F98" i="2" s="1"/>
  <c r="F341" i="1"/>
  <c r="F103" i="2" s="1"/>
  <c r="F343" i="1"/>
  <c r="F105" i="2" s="1"/>
  <c r="F346" i="1"/>
  <c r="F108" i="2" s="1"/>
  <c r="F354" i="1"/>
  <c r="F384" i="1"/>
  <c r="F118" i="2" s="1"/>
  <c r="F389" i="1"/>
  <c r="F123" i="2" s="1"/>
  <c r="F393" i="1"/>
  <c r="F127" i="2" s="1"/>
  <c r="F401" i="1"/>
  <c r="F413" i="1"/>
  <c r="F133" i="2" s="1"/>
  <c r="F439" i="1"/>
  <c r="F137" i="2" s="1"/>
  <c r="F450" i="1"/>
  <c r="F139" i="2" s="1"/>
  <c r="F461" i="1"/>
  <c r="F505" i="1"/>
  <c r="F145" i="2" s="1"/>
  <c r="F514" i="1"/>
  <c r="F547" i="1"/>
  <c r="F151" i="2" s="1"/>
  <c r="F550" i="1"/>
  <c r="F152" i="2" s="1"/>
  <c r="F552" i="1"/>
  <c r="F153" i="2" s="1"/>
  <c r="F554" i="1"/>
  <c r="F155" i="2" s="1"/>
  <c r="F558" i="1"/>
  <c r="F158" i="2" s="1"/>
  <c r="F575" i="1"/>
  <c r="F572" i="1" s="1"/>
  <c r="F159" i="2" s="1"/>
  <c r="F585" i="1"/>
  <c r="F596" i="1"/>
  <c r="F644" i="1"/>
  <c r="F166" i="2" s="1"/>
  <c r="F660" i="1"/>
  <c r="F172" i="2" s="1"/>
  <c r="F665" i="1"/>
  <c r="F176" i="2" s="1"/>
  <c r="F669" i="1"/>
  <c r="F180" i="2" s="1"/>
  <c r="F673" i="1"/>
  <c r="F184" i="2" s="1"/>
  <c r="F679" i="1"/>
  <c r="F190" i="2" s="1"/>
  <c r="F683" i="1"/>
  <c r="F194" i="2" s="1"/>
  <c r="F687" i="1"/>
  <c r="F198" i="2" s="1"/>
  <c r="F692" i="1"/>
  <c r="F202" i="2" s="1"/>
  <c r="F697" i="1"/>
  <c r="F206" i="2" s="1"/>
  <c r="F714" i="1"/>
  <c r="F222" i="2" s="1"/>
  <c r="F721" i="1"/>
  <c r="F732" i="1"/>
  <c r="F741" i="1"/>
  <c r="F244" i="2" s="1"/>
  <c r="F743" i="1"/>
  <c r="F246" i="2" s="1"/>
  <c r="F745" i="1"/>
  <c r="F248" i="2" s="1"/>
  <c r="F758" i="1"/>
  <c r="F261" i="2" s="1"/>
  <c r="F764" i="1"/>
  <c r="F267" i="2" s="1"/>
  <c r="F768" i="1"/>
  <c r="F271" i="2" s="1"/>
  <c r="F770" i="1"/>
  <c r="F273" i="2" s="1"/>
  <c r="F775" i="1"/>
  <c r="F278" i="2" s="1"/>
  <c r="F794" i="1"/>
  <c r="F297" i="2" s="1"/>
  <c r="F798" i="1"/>
  <c r="F301" i="2" s="1"/>
  <c r="F810" i="1"/>
  <c r="F313" i="2" s="1"/>
  <c r="F818" i="1"/>
  <c r="F321" i="2" s="1"/>
  <c r="F832" i="1"/>
  <c r="F335" i="2" s="1"/>
  <c r="F834" i="1"/>
  <c r="F337" i="2" s="1"/>
  <c r="F840" i="1"/>
  <c r="F341" i="2" s="1"/>
  <c r="F845" i="1"/>
  <c r="F346" i="2" s="1"/>
  <c r="F873" i="1"/>
  <c r="F374" i="2" s="1"/>
  <c r="F878" i="1"/>
  <c r="F379" i="2" s="1"/>
  <c r="F903" i="1"/>
  <c r="F402" i="2" s="1"/>
  <c r="F908" i="1"/>
  <c r="F407" i="2" s="1"/>
  <c r="F915" i="1"/>
  <c r="F414" i="2" s="1"/>
  <c r="F923" i="1"/>
  <c r="F422" i="2" s="1"/>
  <c r="F930" i="1"/>
  <c r="F429" i="2" s="1"/>
  <c r="F933" i="1"/>
  <c r="F430" i="2" s="1"/>
  <c r="F940" i="1"/>
  <c r="F437" i="2" s="1"/>
  <c r="F956" i="1"/>
  <c r="F968" i="1"/>
  <c r="F462" i="2" s="1"/>
  <c r="F731" i="1" l="1"/>
  <c r="F234" i="2" s="1"/>
  <c r="G972" i="1"/>
  <c r="G466" i="2" s="1"/>
  <c r="F235" i="2"/>
  <c r="G964" i="1"/>
  <c r="G458" i="2" s="1"/>
  <c r="G983" i="1"/>
  <c r="G476" i="2" s="1"/>
  <c r="F975" i="1"/>
  <c r="F469" i="2" s="1"/>
  <c r="F453" i="2"/>
  <c r="F351" i="1"/>
  <c r="F113" i="2" s="1"/>
  <c r="F116" i="2"/>
  <c r="F458" i="1"/>
  <c r="F141" i="2" s="1"/>
  <c r="F144" i="2"/>
  <c r="F398" i="1"/>
  <c r="F131" i="2" s="1"/>
  <c r="F132" i="2"/>
  <c r="F720" i="1"/>
  <c r="F225" i="2"/>
  <c r="F593" i="1"/>
  <c r="F162" i="2" s="1"/>
  <c r="F165" i="2"/>
  <c r="F511" i="1"/>
  <c r="F147" i="2" s="1"/>
  <c r="F150" i="2"/>
  <c r="F703" i="1"/>
  <c r="F211" i="2" s="1"/>
  <c r="F212" i="2"/>
  <c r="F584" i="1"/>
  <c r="F160" i="2" s="1"/>
  <c r="F161" i="2"/>
  <c r="F239" i="1"/>
  <c r="F914" i="1"/>
  <c r="F413" i="2" s="1"/>
  <c r="F657" i="1"/>
  <c r="F169" i="2" s="1"/>
  <c r="F173" i="1"/>
  <c r="F965" i="1" s="1"/>
  <c r="F459" i="2" s="1"/>
  <c r="F837" i="1"/>
  <c r="F340" i="2" s="1"/>
  <c r="F839" i="1"/>
  <c r="F970" i="1"/>
  <c r="F464" i="2" s="1"/>
  <c r="F142" i="1"/>
  <c r="F976" i="1" s="1"/>
  <c r="F470" i="2" s="1"/>
  <c r="F6" i="1"/>
  <c r="F902" i="1"/>
  <c r="F383" i="1"/>
  <c r="F117" i="2" s="1"/>
  <c r="F30" i="1"/>
  <c r="G973" i="1" l="1"/>
  <c r="G467" i="2" s="1"/>
  <c r="G984" i="1"/>
  <c r="G477" i="2" s="1"/>
  <c r="F556" i="1"/>
  <c r="F157" i="2" s="1"/>
  <c r="F5" i="1"/>
  <c r="F962" i="1" s="1"/>
  <c r="F456" i="2" s="1"/>
  <c r="F838" i="1"/>
  <c r="F836" i="1" s="1"/>
  <c r="F401" i="2"/>
  <c r="F967" i="1"/>
  <c r="F461" i="2" s="1"/>
  <c r="F978" i="1"/>
  <c r="F224" i="2"/>
  <c r="F238" i="1" l="1"/>
  <c r="F963" i="1" s="1"/>
  <c r="F457" i="2" s="1"/>
  <c r="F982" i="1"/>
  <c r="F475" i="2" s="1"/>
  <c r="F969" i="1"/>
  <c r="F463" i="2" s="1"/>
  <c r="F971" i="1"/>
  <c r="F465" i="2" s="1"/>
  <c r="F339" i="2"/>
  <c r="F979" i="1"/>
  <c r="F472" i="2"/>
  <c r="F964" i="1" l="1"/>
  <c r="F458" i="2" s="1"/>
  <c r="F983" i="1"/>
  <c r="F476" i="2" s="1"/>
  <c r="F973" i="1"/>
  <c r="F467" i="2" s="1"/>
  <c r="F972" i="1"/>
  <c r="F466" i="2" s="1"/>
  <c r="J514" i="1"/>
  <c r="J150" i="2" s="1"/>
  <c r="F984" i="1" l="1"/>
  <c r="F477" i="2" s="1"/>
  <c r="J547" i="1"/>
  <c r="J151" i="2" s="1"/>
  <c r="J940" i="1" l="1"/>
  <c r="J437" i="2" s="1"/>
  <c r="J933" i="1"/>
  <c r="J430" i="2" s="1"/>
  <c r="J908" i="1"/>
  <c r="J407" i="2" s="1"/>
  <c r="J903" i="1"/>
  <c r="J402" i="2" s="1"/>
  <c r="J845" i="1"/>
  <c r="J346" i="2" s="1"/>
  <c r="J775" i="1"/>
  <c r="J278" i="2" s="1"/>
  <c r="J770" i="1"/>
  <c r="J273" i="2" s="1"/>
  <c r="J764" i="1"/>
  <c r="J267" i="2" s="1"/>
  <c r="J758" i="1"/>
  <c r="J261" i="2" s="1"/>
  <c r="J658" i="1"/>
  <c r="J170" i="2" s="1"/>
  <c r="J902" i="1" l="1"/>
  <c r="J401" i="2" s="1"/>
  <c r="I18" i="2" l="1"/>
  <c r="F42" i="2"/>
  <c r="I96" i="2" l="1"/>
  <c r="I75" i="2" l="1"/>
  <c r="F232" i="2" l="1"/>
  <c r="F86" i="2" l="1"/>
  <c r="F85" i="2"/>
  <c r="J240" i="1"/>
  <c r="J246" i="1"/>
  <c r="J88" i="2" s="1"/>
  <c r="J254" i="1"/>
  <c r="J89" i="2" s="1"/>
  <c r="J270" i="1"/>
  <c r="J90" i="2" s="1"/>
  <c r="J277" i="1"/>
  <c r="J91" i="2" s="1"/>
  <c r="J284" i="1"/>
  <c r="J92" i="2" s="1"/>
  <c r="J286" i="1"/>
  <c r="J93" i="2" s="1"/>
  <c r="J322" i="1"/>
  <c r="J94" i="2" s="1"/>
  <c r="J332" i="1"/>
  <c r="J95" i="2" s="1"/>
  <c r="J334" i="1"/>
  <c r="J96" i="2" s="1"/>
  <c r="J336" i="1"/>
  <c r="J98" i="2" s="1"/>
  <c r="J341" i="1"/>
  <c r="J103" i="2" s="1"/>
  <c r="J343" i="1"/>
  <c r="J105" i="2" s="1"/>
  <c r="J346" i="1"/>
  <c r="J108" i="2" s="1"/>
  <c r="J354" i="1"/>
  <c r="J116" i="2" s="1"/>
  <c r="J384" i="1"/>
  <c r="J118" i="2" s="1"/>
  <c r="J389" i="1"/>
  <c r="J123" i="2" s="1"/>
  <c r="J401" i="1"/>
  <c r="J132" i="2" s="1"/>
  <c r="J413" i="1"/>
  <c r="J133" i="2" s="1"/>
  <c r="J439" i="1"/>
  <c r="J137" i="2" s="1"/>
  <c r="J450" i="1"/>
  <c r="J139" i="2" s="1"/>
  <c r="J461" i="1"/>
  <c r="J144" i="2" s="1"/>
  <c r="J505" i="1"/>
  <c r="J145" i="2" s="1"/>
  <c r="J550" i="1"/>
  <c r="J152" i="2" s="1"/>
  <c r="J552" i="1"/>
  <c r="J153" i="2" s="1"/>
  <c r="J554" i="1"/>
  <c r="J155" i="2" s="1"/>
  <c r="J558" i="1"/>
  <c r="J158" i="2" s="1"/>
  <c r="J572" i="1"/>
  <c r="J159" i="2" s="1"/>
  <c r="J585" i="1"/>
  <c r="J161" i="2" s="1"/>
  <c r="J596" i="1"/>
  <c r="J165" i="2" s="1"/>
  <c r="J644" i="1"/>
  <c r="J166" i="2" s="1"/>
  <c r="J172" i="2"/>
  <c r="J669" i="1"/>
  <c r="J180" i="2" s="1"/>
  <c r="J673" i="1"/>
  <c r="J184" i="2" s="1"/>
  <c r="J679" i="1"/>
  <c r="J190" i="2" s="1"/>
  <c r="J683" i="1"/>
  <c r="J194" i="2" s="1"/>
  <c r="J697" i="1"/>
  <c r="J206" i="2" s="1"/>
  <c r="J704" i="1"/>
  <c r="J703" i="1" s="1"/>
  <c r="J714" i="1"/>
  <c r="J222" i="2" s="1"/>
  <c r="J721" i="1"/>
  <c r="J225" i="2" s="1"/>
  <c r="J732" i="1"/>
  <c r="J741" i="1"/>
  <c r="J244" i="2" s="1"/>
  <c r="J743" i="1"/>
  <c r="J246" i="2" s="1"/>
  <c r="J745" i="1"/>
  <c r="J248" i="2" s="1"/>
  <c r="J768" i="1"/>
  <c r="J271" i="2" s="1"/>
  <c r="J794" i="1"/>
  <c r="J297" i="2" s="1"/>
  <c r="J798" i="1"/>
  <c r="J810" i="1"/>
  <c r="J313" i="2" s="1"/>
  <c r="J818" i="1"/>
  <c r="J321" i="2" s="1"/>
  <c r="J832" i="1"/>
  <c r="J335" i="2" s="1"/>
  <c r="J834" i="1"/>
  <c r="J337" i="2" s="1"/>
  <c r="J840" i="1"/>
  <c r="J341" i="2" s="1"/>
  <c r="J873" i="1"/>
  <c r="J374" i="2" s="1"/>
  <c r="J878" i="1"/>
  <c r="J379" i="2" s="1"/>
  <c r="J915" i="1"/>
  <c r="J414" i="2" s="1"/>
  <c r="J923" i="1"/>
  <c r="J422" i="2" s="1"/>
  <c r="J930" i="1"/>
  <c r="J429" i="2" s="1"/>
  <c r="J956" i="1"/>
  <c r="J453" i="2" s="1"/>
  <c r="J968" i="1"/>
  <c r="J462" i="2" s="1"/>
  <c r="J301" i="2" l="1"/>
  <c r="J731" i="1"/>
  <c r="J234" i="2" s="1"/>
  <c r="J235" i="2"/>
  <c r="J212" i="2"/>
  <c r="J211" i="2"/>
  <c r="J975" i="1"/>
  <c r="J469" i="2" s="1"/>
  <c r="J593" i="1"/>
  <c r="J162" i="2" s="1"/>
  <c r="J398" i="1"/>
  <c r="J131" i="2" s="1"/>
  <c r="J351" i="1"/>
  <c r="J113" i="2" s="1"/>
  <c r="J584" i="1"/>
  <c r="J160" i="2" s="1"/>
  <c r="J720" i="1"/>
  <c r="J224" i="2" s="1"/>
  <c r="J837" i="1"/>
  <c r="J340" i="2" s="1"/>
  <c r="J914" i="1"/>
  <c r="J413" i="2" s="1"/>
  <c r="J657" i="1"/>
  <c r="J169" i="2" s="1"/>
  <c r="J511" i="1"/>
  <c r="J147" i="2" s="1"/>
  <c r="J383" i="1"/>
  <c r="J117" i="2" s="1"/>
  <c r="J458" i="1"/>
  <c r="J141" i="2" s="1"/>
  <c r="F84" i="2"/>
  <c r="J839" i="1"/>
  <c r="J239" i="1"/>
  <c r="J83" i="2" s="1"/>
  <c r="J556" i="1" l="1"/>
  <c r="J157" i="2" s="1"/>
  <c r="J967" i="1"/>
  <c r="J461" i="2" s="1"/>
  <c r="J978" i="1"/>
  <c r="J472" i="2" s="1"/>
  <c r="J838" i="1"/>
  <c r="J836" i="1" s="1"/>
  <c r="J339" i="2" s="1"/>
  <c r="J238" i="1" l="1"/>
  <c r="J971" i="1"/>
  <c r="J465" i="2" s="1"/>
  <c r="J963" i="1" l="1"/>
  <c r="J457" i="2" s="1"/>
  <c r="J82" i="2"/>
  <c r="J983" i="1" l="1"/>
  <c r="J476" i="2" s="1"/>
  <c r="J73" i="1"/>
  <c r="J16" i="2" s="1"/>
  <c r="H18" i="2" l="1"/>
  <c r="H75" i="2" l="1"/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20" i="2"/>
  <c r="F19" i="2"/>
  <c r="F7" i="2"/>
  <c r="J227" i="1"/>
  <c r="F18" i="2" l="1"/>
  <c r="F77" i="2" l="1"/>
  <c r="F76" i="2"/>
  <c r="F74" i="2"/>
  <c r="F73" i="2"/>
  <c r="F17" i="2"/>
  <c r="F16" i="2"/>
  <c r="F15" i="2"/>
  <c r="F14" i="2"/>
  <c r="F13" i="2"/>
  <c r="F12" i="2"/>
  <c r="F10" i="2"/>
  <c r="F9" i="2"/>
  <c r="F8" i="2"/>
  <c r="F11" i="2" l="1"/>
  <c r="F72" i="2"/>
  <c r="F6" i="2"/>
  <c r="F75" i="2"/>
  <c r="F83" i="2"/>
  <c r="F78" i="2" l="1"/>
  <c r="F82" i="2" l="1"/>
  <c r="F5" i="2"/>
  <c r="J49" i="1" l="1"/>
  <c r="J15" i="2" s="1"/>
  <c r="J28" i="1" l="1"/>
  <c r="J10" i="2" s="1"/>
  <c r="J10" i="1"/>
  <c r="J8" i="2" s="1"/>
  <c r="J8" i="1"/>
  <c r="J19" i="1"/>
  <c r="J31" i="1"/>
  <c r="J12" i="2" s="1"/>
  <c r="J42" i="1"/>
  <c r="J13" i="2" s="1"/>
  <c r="J47" i="1"/>
  <c r="J14" i="2" s="1"/>
  <c r="J76" i="1"/>
  <c r="J75" i="1" s="1"/>
  <c r="J17" i="2" s="1"/>
  <c r="J84" i="1"/>
  <c r="J18" i="2" s="1"/>
  <c r="J143" i="1"/>
  <c r="J73" i="2" s="1"/>
  <c r="J164" i="1"/>
  <c r="J74" i="2" s="1"/>
  <c r="J174" i="1"/>
  <c r="J76" i="2" s="1"/>
  <c r="J178" i="1"/>
  <c r="J77" i="2" s="1"/>
  <c r="J203" i="1"/>
  <c r="J213" i="1"/>
  <c r="J221" i="1"/>
  <c r="J72" i="2" l="1"/>
  <c r="J11" i="2"/>
  <c r="J142" i="1"/>
  <c r="J976" i="1" s="1"/>
  <c r="J470" i="2" s="1"/>
  <c r="J18" i="1"/>
  <c r="J202" i="1"/>
  <c r="J173" i="1"/>
  <c r="J965" i="1" s="1"/>
  <c r="J459" i="2" s="1"/>
  <c r="J30" i="1"/>
  <c r="J970" i="1" l="1"/>
  <c r="J464" i="2" s="1"/>
  <c r="J78" i="2"/>
  <c r="J6" i="1"/>
  <c r="J5" i="1" s="1"/>
  <c r="J9" i="2"/>
  <c r="J6" i="2" s="1"/>
  <c r="J969" i="1"/>
  <c r="J463" i="2" s="1"/>
  <c r="J979" i="1"/>
  <c r="J75" i="2"/>
  <c r="J962" i="1" l="1"/>
  <c r="J456" i="2" s="1"/>
  <c r="J5" i="2"/>
  <c r="J982" i="1" l="1"/>
  <c r="J475" i="2" s="1"/>
  <c r="J972" i="1"/>
  <c r="J466" i="2" s="1"/>
  <c r="J964" i="1"/>
  <c r="J458" i="2" s="1"/>
  <c r="J984" i="1" l="1"/>
  <c r="J477" i="2" s="1"/>
  <c r="J973" i="1"/>
  <c r="J467" i="2" s="1"/>
  <c r="K18" i="2"/>
  <c r="L18" i="2"/>
  <c r="K75" i="2" l="1"/>
  <c r="L75" i="2"/>
  <c r="E83" i="2" l="1"/>
  <c r="E98" i="2" l="1"/>
  <c r="E103" i="2"/>
  <c r="E105" i="2"/>
  <c r="E108" i="2"/>
  <c r="E113" i="2"/>
  <c r="E117" i="2"/>
  <c r="E127" i="2"/>
  <c r="E133" i="2"/>
  <c r="E137" i="2"/>
  <c r="E139" i="2"/>
  <c r="E141" i="2"/>
  <c r="E145" i="2"/>
  <c r="E160" i="2"/>
  <c r="E162" i="2"/>
  <c r="E166" i="2"/>
  <c r="E206" i="2"/>
  <c r="E211" i="2"/>
  <c r="E235" i="2"/>
  <c r="E248" i="2"/>
  <c r="E261" i="2"/>
  <c r="E267" i="2"/>
  <c r="E273" i="2"/>
  <c r="D23" i="6" l="1"/>
  <c r="E23" i="6"/>
  <c r="C23" i="6"/>
  <c r="F16" i="6"/>
  <c r="F18" i="6"/>
  <c r="F20" i="6"/>
  <c r="F14" i="6"/>
  <c r="F23" i="6" l="1"/>
  <c r="E617" i="5"/>
  <c r="M604" i="5"/>
  <c r="M618" i="5" s="1"/>
  <c r="L604" i="5"/>
  <c r="L618" i="5" s="1"/>
  <c r="K604" i="5"/>
  <c r="K618" i="5" s="1"/>
  <c r="J604" i="5"/>
  <c r="J618" i="5" s="1"/>
  <c r="I604" i="5"/>
  <c r="I618" i="5" s="1"/>
  <c r="H604" i="5"/>
  <c r="H618" i="5" s="1"/>
  <c r="G604" i="5"/>
  <c r="G618" i="5" s="1"/>
  <c r="F604" i="5"/>
  <c r="F618" i="5" s="1"/>
  <c r="E604" i="5"/>
  <c r="E618" i="5" s="1"/>
  <c r="M600" i="5"/>
  <c r="L600" i="5"/>
  <c r="K600" i="5"/>
  <c r="J600" i="5"/>
  <c r="I600" i="5"/>
  <c r="H600" i="5"/>
  <c r="G600" i="5"/>
  <c r="F600" i="5"/>
  <c r="E600" i="5"/>
  <c r="M597" i="5"/>
  <c r="L597" i="5"/>
  <c r="K597" i="5"/>
  <c r="J597" i="5"/>
  <c r="I597" i="5"/>
  <c r="H597" i="5"/>
  <c r="G597" i="5"/>
  <c r="F597" i="5"/>
  <c r="E597" i="5"/>
  <c r="M594" i="5"/>
  <c r="L594" i="5"/>
  <c r="K594" i="5"/>
  <c r="J594" i="5"/>
  <c r="I594" i="5"/>
  <c r="H594" i="5"/>
  <c r="G594" i="5"/>
  <c r="F594" i="5"/>
  <c r="E594" i="5"/>
  <c r="M590" i="5"/>
  <c r="L590" i="5"/>
  <c r="K590" i="5"/>
  <c r="J590" i="5"/>
  <c r="I590" i="5"/>
  <c r="H590" i="5"/>
  <c r="G590" i="5"/>
  <c r="F590" i="5"/>
  <c r="E590" i="5"/>
  <c r="M586" i="5"/>
  <c r="L586" i="5"/>
  <c r="K586" i="5"/>
  <c r="J586" i="5"/>
  <c r="I586" i="5"/>
  <c r="H586" i="5"/>
  <c r="G586" i="5"/>
  <c r="F586" i="5"/>
  <c r="E586" i="5"/>
  <c r="M581" i="5"/>
  <c r="L581" i="5"/>
  <c r="K581" i="5"/>
  <c r="J581" i="5"/>
  <c r="I581" i="5"/>
  <c r="H581" i="5"/>
  <c r="G581" i="5"/>
  <c r="F581" i="5"/>
  <c r="E581" i="5"/>
  <c r="M577" i="5"/>
  <c r="L577" i="5"/>
  <c r="K577" i="5"/>
  <c r="J577" i="5"/>
  <c r="I577" i="5"/>
  <c r="H577" i="5"/>
  <c r="G577" i="5"/>
  <c r="F577" i="5"/>
  <c r="E577" i="5"/>
  <c r="M572" i="5"/>
  <c r="L572" i="5"/>
  <c r="K572" i="5"/>
  <c r="J572" i="5"/>
  <c r="I572" i="5"/>
  <c r="H572" i="5"/>
  <c r="G572" i="5"/>
  <c r="F572" i="5"/>
  <c r="E572" i="5"/>
  <c r="M568" i="5"/>
  <c r="L568" i="5"/>
  <c r="K568" i="5"/>
  <c r="J568" i="5"/>
  <c r="I568" i="5"/>
  <c r="H568" i="5"/>
  <c r="G568" i="5"/>
  <c r="F568" i="5"/>
  <c r="E568" i="5"/>
  <c r="M563" i="5"/>
  <c r="L563" i="5"/>
  <c r="K563" i="5"/>
  <c r="J563" i="5"/>
  <c r="I563" i="5"/>
  <c r="H563" i="5"/>
  <c r="G563" i="5"/>
  <c r="F563" i="5"/>
  <c r="E563" i="5"/>
  <c r="M558" i="5"/>
  <c r="L558" i="5"/>
  <c r="K558" i="5"/>
  <c r="J558" i="5"/>
  <c r="I558" i="5"/>
  <c r="H558" i="5"/>
  <c r="G558" i="5"/>
  <c r="F558" i="5"/>
  <c r="E558" i="5"/>
  <c r="M550" i="5"/>
  <c r="L550" i="5"/>
  <c r="K550" i="5"/>
  <c r="J550" i="5"/>
  <c r="I550" i="5"/>
  <c r="H550" i="5"/>
  <c r="G550" i="5"/>
  <c r="F550" i="5"/>
  <c r="E550" i="5"/>
  <c r="M548" i="5"/>
  <c r="L548" i="5"/>
  <c r="K548" i="5"/>
  <c r="J548" i="5"/>
  <c r="I548" i="5"/>
  <c r="H548" i="5"/>
  <c r="G548" i="5"/>
  <c r="F548" i="5"/>
  <c r="E548" i="5"/>
  <c r="M544" i="5"/>
  <c r="L544" i="5"/>
  <c r="K544" i="5"/>
  <c r="J544" i="5"/>
  <c r="I544" i="5"/>
  <c r="H544" i="5"/>
  <c r="G544" i="5"/>
  <c r="F544" i="5"/>
  <c r="E544" i="5"/>
  <c r="M534" i="5"/>
  <c r="L534" i="5"/>
  <c r="K534" i="5"/>
  <c r="J534" i="5"/>
  <c r="I534" i="5"/>
  <c r="H534" i="5"/>
  <c r="G534" i="5"/>
  <c r="F534" i="5"/>
  <c r="E534" i="5"/>
  <c r="M526" i="5"/>
  <c r="L526" i="5"/>
  <c r="K526" i="5"/>
  <c r="J526" i="5"/>
  <c r="I526" i="5"/>
  <c r="H526" i="5"/>
  <c r="G526" i="5"/>
  <c r="F526" i="5"/>
  <c r="E526" i="5"/>
  <c r="M520" i="5"/>
  <c r="L520" i="5"/>
  <c r="K520" i="5"/>
  <c r="J520" i="5"/>
  <c r="I520" i="5"/>
  <c r="H520" i="5"/>
  <c r="G520" i="5"/>
  <c r="F520" i="5"/>
  <c r="E520" i="5"/>
  <c r="M518" i="5"/>
  <c r="L518" i="5"/>
  <c r="K518" i="5"/>
  <c r="J518" i="5"/>
  <c r="I518" i="5"/>
  <c r="H518" i="5"/>
  <c r="G518" i="5"/>
  <c r="F518" i="5"/>
  <c r="E518" i="5"/>
  <c r="M511" i="5"/>
  <c r="L511" i="5"/>
  <c r="K511" i="5"/>
  <c r="J511" i="5"/>
  <c r="I511" i="5"/>
  <c r="H511" i="5"/>
  <c r="G511" i="5"/>
  <c r="F511" i="5"/>
  <c r="E511" i="5"/>
  <c r="M509" i="5"/>
  <c r="L509" i="5"/>
  <c r="K509" i="5"/>
  <c r="J509" i="5"/>
  <c r="I509" i="5"/>
  <c r="H509" i="5"/>
  <c r="G509" i="5"/>
  <c r="F509" i="5"/>
  <c r="E509" i="5"/>
  <c r="M503" i="5"/>
  <c r="L503" i="5"/>
  <c r="K503" i="5"/>
  <c r="J503" i="5"/>
  <c r="I503" i="5"/>
  <c r="H503" i="5"/>
  <c r="G503" i="5"/>
  <c r="F503" i="5"/>
  <c r="E503" i="5"/>
  <c r="M496" i="5"/>
  <c r="M495" i="5" s="1"/>
  <c r="M614" i="5" s="1"/>
  <c r="L496" i="5"/>
  <c r="L495" i="5" s="1"/>
  <c r="L614" i="5" s="1"/>
  <c r="K496" i="5"/>
  <c r="K495" i="5" s="1"/>
  <c r="K614" i="5" s="1"/>
  <c r="J496" i="5"/>
  <c r="J495" i="5" s="1"/>
  <c r="J614" i="5" s="1"/>
  <c r="I496" i="5"/>
  <c r="I495" i="5" s="1"/>
  <c r="I614" i="5" s="1"/>
  <c r="H496" i="5"/>
  <c r="H495" i="5" s="1"/>
  <c r="H614" i="5" s="1"/>
  <c r="G496" i="5"/>
  <c r="G495" i="5" s="1"/>
  <c r="G614" i="5" s="1"/>
  <c r="F496" i="5"/>
  <c r="F495" i="5" s="1"/>
  <c r="F614" i="5" s="1"/>
  <c r="E496" i="5"/>
  <c r="E495" i="5" s="1"/>
  <c r="E614" i="5" s="1"/>
  <c r="M486" i="5"/>
  <c r="L486" i="5"/>
  <c r="K486" i="5"/>
  <c r="J486" i="5"/>
  <c r="I486" i="5"/>
  <c r="H486" i="5"/>
  <c r="G486" i="5"/>
  <c r="F486" i="5"/>
  <c r="E486" i="5"/>
  <c r="M481" i="5"/>
  <c r="L481" i="5"/>
  <c r="K481" i="5"/>
  <c r="J481" i="5"/>
  <c r="I481" i="5"/>
  <c r="H481" i="5"/>
  <c r="G481" i="5"/>
  <c r="F481" i="5"/>
  <c r="E481" i="5"/>
  <c r="M477" i="5"/>
  <c r="L477" i="5"/>
  <c r="K477" i="5"/>
  <c r="J477" i="5"/>
  <c r="I477" i="5"/>
  <c r="H477" i="5"/>
  <c r="G477" i="5"/>
  <c r="F477" i="5"/>
  <c r="E477" i="5"/>
  <c r="M473" i="5"/>
  <c r="L473" i="5"/>
  <c r="K473" i="5"/>
  <c r="J473" i="5"/>
  <c r="I473" i="5"/>
  <c r="H473" i="5"/>
  <c r="G473" i="5"/>
  <c r="F473" i="5"/>
  <c r="E473" i="5"/>
  <c r="M468" i="5"/>
  <c r="L468" i="5"/>
  <c r="K468" i="5"/>
  <c r="J468" i="5"/>
  <c r="I468" i="5"/>
  <c r="H468" i="5"/>
  <c r="G468" i="5"/>
  <c r="F468" i="5"/>
  <c r="E468" i="5"/>
  <c r="M463" i="5"/>
  <c r="L463" i="5"/>
  <c r="K463" i="5"/>
  <c r="J463" i="5"/>
  <c r="I463" i="5"/>
  <c r="H463" i="5"/>
  <c r="G463" i="5"/>
  <c r="F463" i="5"/>
  <c r="E463" i="5"/>
  <c r="M450" i="5"/>
  <c r="L450" i="5"/>
  <c r="K450" i="5"/>
  <c r="J450" i="5"/>
  <c r="I450" i="5"/>
  <c r="H450" i="5"/>
  <c r="G450" i="5"/>
  <c r="F450" i="5"/>
  <c r="E450" i="5"/>
  <c r="M441" i="5"/>
  <c r="L441" i="5"/>
  <c r="K441" i="5"/>
  <c r="J441" i="5"/>
  <c r="I441" i="5"/>
  <c r="H441" i="5"/>
  <c r="G441" i="5"/>
  <c r="F441" i="5"/>
  <c r="E441" i="5"/>
  <c r="M407" i="5"/>
  <c r="M404" i="5" s="1"/>
  <c r="L407" i="5"/>
  <c r="L404" i="5" s="1"/>
  <c r="K407" i="5"/>
  <c r="K404" i="5" s="1"/>
  <c r="J407" i="5"/>
  <c r="J404" i="5" s="1"/>
  <c r="I407" i="5"/>
  <c r="I404" i="5" s="1"/>
  <c r="H407" i="5"/>
  <c r="H404" i="5" s="1"/>
  <c r="G407" i="5"/>
  <c r="G404" i="5" s="1"/>
  <c r="F407" i="5"/>
  <c r="F404" i="5" s="1"/>
  <c r="E407" i="5"/>
  <c r="E404" i="5" s="1"/>
  <c r="M392" i="5"/>
  <c r="M388" i="5" s="1"/>
  <c r="L392" i="5"/>
  <c r="K392" i="5"/>
  <c r="K388" i="5" s="1"/>
  <c r="J392" i="5"/>
  <c r="J388" i="5" s="1"/>
  <c r="I392" i="5"/>
  <c r="I388" i="5" s="1"/>
  <c r="H392" i="5"/>
  <c r="H388" i="5" s="1"/>
  <c r="G392" i="5"/>
  <c r="G388" i="5" s="1"/>
  <c r="F392" i="5"/>
  <c r="F388" i="5" s="1"/>
  <c r="E392" i="5"/>
  <c r="E388" i="5" s="1"/>
  <c r="L388" i="5"/>
  <c r="M376" i="5"/>
  <c r="L376" i="5"/>
  <c r="K376" i="5"/>
  <c r="J376" i="5"/>
  <c r="I376" i="5"/>
  <c r="H376" i="5"/>
  <c r="G376" i="5"/>
  <c r="F376" i="5"/>
  <c r="E376" i="5"/>
  <c r="M359" i="5"/>
  <c r="M356" i="5" s="1"/>
  <c r="L359" i="5"/>
  <c r="L356" i="5" s="1"/>
  <c r="K359" i="5"/>
  <c r="K356" i="5" s="1"/>
  <c r="J359" i="5"/>
  <c r="J356" i="5" s="1"/>
  <c r="I356" i="5"/>
  <c r="E356" i="5"/>
  <c r="M350" i="5"/>
  <c r="L350" i="5"/>
  <c r="K350" i="5"/>
  <c r="J350" i="5"/>
  <c r="I350" i="5"/>
  <c r="H350" i="5"/>
  <c r="G350" i="5"/>
  <c r="F350" i="5"/>
  <c r="E350" i="5"/>
  <c r="M313" i="5"/>
  <c r="M310" i="5" s="1"/>
  <c r="L313" i="5"/>
  <c r="L310" i="5" s="1"/>
  <c r="K313" i="5"/>
  <c r="K310" i="5" s="1"/>
  <c r="J313" i="5"/>
  <c r="J310" i="5" s="1"/>
  <c r="I313" i="5"/>
  <c r="I310" i="5" s="1"/>
  <c r="E313" i="5"/>
  <c r="E310" i="5" s="1"/>
  <c r="H310" i="5"/>
  <c r="G310" i="5"/>
  <c r="F310" i="5"/>
  <c r="M302" i="5"/>
  <c r="L302" i="5"/>
  <c r="K302" i="5"/>
  <c r="J302" i="5"/>
  <c r="I302" i="5"/>
  <c r="H302" i="5"/>
  <c r="G302" i="5"/>
  <c r="F302" i="5"/>
  <c r="E302" i="5"/>
  <c r="M293" i="5"/>
  <c r="L293" i="5"/>
  <c r="K293" i="5"/>
  <c r="J293" i="5"/>
  <c r="I293" i="5"/>
  <c r="H293" i="5"/>
  <c r="G293" i="5"/>
  <c r="F293" i="5"/>
  <c r="E293" i="5"/>
  <c r="M284" i="5"/>
  <c r="L284" i="5"/>
  <c r="K284" i="5"/>
  <c r="J284" i="5"/>
  <c r="I284" i="5"/>
  <c r="H284" i="5"/>
  <c r="G284" i="5"/>
  <c r="F284" i="5"/>
  <c r="E284" i="5"/>
  <c r="M275" i="5"/>
  <c r="L275" i="5"/>
  <c r="K275" i="5"/>
  <c r="J275" i="5"/>
  <c r="I275" i="5"/>
  <c r="H275" i="5"/>
  <c r="G275" i="5"/>
  <c r="F275" i="5"/>
  <c r="E275" i="5"/>
  <c r="M271" i="5"/>
  <c r="L271" i="5"/>
  <c r="K271" i="5"/>
  <c r="J271" i="5"/>
  <c r="I271" i="5"/>
  <c r="H271" i="5"/>
  <c r="G271" i="5"/>
  <c r="F271" i="5"/>
  <c r="E271" i="5"/>
  <c r="M267" i="5"/>
  <c r="L267" i="5"/>
  <c r="K267" i="5"/>
  <c r="J267" i="5"/>
  <c r="I267" i="5"/>
  <c r="H267" i="5"/>
  <c r="G267" i="5"/>
  <c r="F267" i="5"/>
  <c r="E267" i="5"/>
  <c r="M264" i="5"/>
  <c r="L264" i="5"/>
  <c r="K264" i="5"/>
  <c r="J264" i="5"/>
  <c r="I264" i="5"/>
  <c r="H264" i="5"/>
  <c r="G264" i="5"/>
  <c r="F264" i="5"/>
  <c r="E264" i="5"/>
  <c r="M259" i="5"/>
  <c r="L259" i="5"/>
  <c r="K259" i="5"/>
  <c r="J259" i="5"/>
  <c r="I259" i="5"/>
  <c r="H259" i="5"/>
  <c r="G259" i="5"/>
  <c r="F259" i="5"/>
  <c r="E259" i="5"/>
  <c r="M256" i="5"/>
  <c r="L256" i="5"/>
  <c r="K256" i="5"/>
  <c r="J256" i="5"/>
  <c r="I256" i="5"/>
  <c r="H256" i="5"/>
  <c r="G256" i="5"/>
  <c r="F256" i="5"/>
  <c r="E256" i="5"/>
  <c r="M235" i="5"/>
  <c r="M232" i="5" s="1"/>
  <c r="L235" i="5"/>
  <c r="L232" i="5" s="1"/>
  <c r="K235" i="5"/>
  <c r="K232" i="5" s="1"/>
  <c r="J235" i="5"/>
  <c r="J232" i="5" s="1"/>
  <c r="I235" i="5"/>
  <c r="I232" i="5" s="1"/>
  <c r="E235" i="5"/>
  <c r="E232" i="5" s="1"/>
  <c r="H232" i="5"/>
  <c r="G232" i="5"/>
  <c r="F232" i="5"/>
  <c r="M228" i="5"/>
  <c r="L228" i="5"/>
  <c r="K228" i="5"/>
  <c r="J228" i="5"/>
  <c r="I228" i="5"/>
  <c r="H228" i="5"/>
  <c r="G228" i="5"/>
  <c r="F228" i="5"/>
  <c r="E228" i="5"/>
  <c r="M225" i="5"/>
  <c r="L225" i="5"/>
  <c r="K225" i="5"/>
  <c r="J225" i="5"/>
  <c r="I225" i="5"/>
  <c r="H225" i="5"/>
  <c r="G225" i="5"/>
  <c r="F225" i="5"/>
  <c r="E225" i="5"/>
  <c r="M223" i="5"/>
  <c r="L223" i="5"/>
  <c r="K223" i="5"/>
  <c r="J223" i="5"/>
  <c r="I223" i="5"/>
  <c r="H223" i="5"/>
  <c r="G223" i="5"/>
  <c r="F223" i="5"/>
  <c r="E223" i="5"/>
  <c r="M218" i="5"/>
  <c r="L218" i="5"/>
  <c r="K218" i="5"/>
  <c r="J218" i="5"/>
  <c r="I218" i="5"/>
  <c r="H218" i="5"/>
  <c r="G218" i="5"/>
  <c r="F218" i="5"/>
  <c r="E218" i="5"/>
  <c r="M209" i="5"/>
  <c r="L209" i="5"/>
  <c r="K209" i="5"/>
  <c r="J209" i="5"/>
  <c r="I209" i="5"/>
  <c r="H209" i="5"/>
  <c r="G209" i="5"/>
  <c r="F209" i="5"/>
  <c r="E209" i="5"/>
  <c r="M181" i="5"/>
  <c r="L181" i="5"/>
  <c r="K181" i="5"/>
  <c r="J181" i="5"/>
  <c r="I181" i="5"/>
  <c r="H181" i="5"/>
  <c r="G181" i="5"/>
  <c r="F181" i="5"/>
  <c r="E181" i="5"/>
  <c r="M174" i="5"/>
  <c r="L174" i="5"/>
  <c r="K174" i="5"/>
  <c r="J174" i="5"/>
  <c r="I174" i="5"/>
  <c r="H174" i="5"/>
  <c r="G174" i="5"/>
  <c r="F174" i="5"/>
  <c r="E174" i="5"/>
  <c r="M167" i="5"/>
  <c r="L167" i="5"/>
  <c r="K167" i="5"/>
  <c r="J167" i="5"/>
  <c r="I167" i="5"/>
  <c r="H167" i="5"/>
  <c r="G167" i="5"/>
  <c r="F167" i="5"/>
  <c r="E167" i="5"/>
  <c r="M153" i="5"/>
  <c r="L153" i="5"/>
  <c r="K153" i="5"/>
  <c r="J153" i="5"/>
  <c r="I153" i="5"/>
  <c r="H153" i="5"/>
  <c r="G153" i="5"/>
  <c r="F153" i="5"/>
  <c r="E153" i="5"/>
  <c r="M145" i="5"/>
  <c r="L145" i="5"/>
  <c r="K145" i="5"/>
  <c r="J145" i="5"/>
  <c r="I145" i="5"/>
  <c r="H145" i="5"/>
  <c r="G145" i="5"/>
  <c r="F145" i="5"/>
  <c r="E145" i="5"/>
  <c r="M142" i="5"/>
  <c r="L142" i="5"/>
  <c r="K142" i="5"/>
  <c r="J142" i="5"/>
  <c r="I142" i="5"/>
  <c r="H142" i="5"/>
  <c r="G142" i="5"/>
  <c r="F142" i="5"/>
  <c r="E142" i="5"/>
  <c r="M139" i="5"/>
  <c r="L139" i="5"/>
  <c r="K139" i="5"/>
  <c r="J139" i="5"/>
  <c r="I139" i="5"/>
  <c r="H139" i="5"/>
  <c r="G139" i="5"/>
  <c r="F139" i="5"/>
  <c r="E139" i="5"/>
  <c r="M134" i="5"/>
  <c r="M617" i="5" s="1"/>
  <c r="L134" i="5"/>
  <c r="L617" i="5" s="1"/>
  <c r="K134" i="5"/>
  <c r="K617" i="5" s="1"/>
  <c r="J134" i="5"/>
  <c r="J617" i="5" s="1"/>
  <c r="I134" i="5"/>
  <c r="I617" i="5" s="1"/>
  <c r="H134" i="5"/>
  <c r="H617" i="5" s="1"/>
  <c r="G134" i="5"/>
  <c r="G617" i="5" s="1"/>
  <c r="F134" i="5"/>
  <c r="F617" i="5" s="1"/>
  <c r="M125" i="5"/>
  <c r="L125" i="5"/>
  <c r="K125" i="5"/>
  <c r="J125" i="5"/>
  <c r="I125" i="5"/>
  <c r="H125" i="5"/>
  <c r="G125" i="5"/>
  <c r="F125" i="5"/>
  <c r="E125" i="5"/>
  <c r="M122" i="5"/>
  <c r="L122" i="5"/>
  <c r="K122" i="5"/>
  <c r="J122" i="5"/>
  <c r="I122" i="5"/>
  <c r="H122" i="5"/>
  <c r="G122" i="5"/>
  <c r="F122" i="5"/>
  <c r="E122" i="5"/>
  <c r="M117" i="5"/>
  <c r="L117" i="5"/>
  <c r="K117" i="5"/>
  <c r="J117" i="5"/>
  <c r="I117" i="5"/>
  <c r="H117" i="5"/>
  <c r="G117" i="5"/>
  <c r="F117" i="5"/>
  <c r="E117" i="5"/>
  <c r="M112" i="5"/>
  <c r="L112" i="5"/>
  <c r="K112" i="5"/>
  <c r="J112" i="5"/>
  <c r="I112" i="5"/>
  <c r="H112" i="5"/>
  <c r="G112" i="5"/>
  <c r="F112" i="5"/>
  <c r="E112" i="5"/>
  <c r="M78" i="5"/>
  <c r="L78" i="5"/>
  <c r="K78" i="5"/>
  <c r="J78" i="5"/>
  <c r="I78" i="5"/>
  <c r="H78" i="5"/>
  <c r="G78" i="5"/>
  <c r="F78" i="5"/>
  <c r="E78" i="5"/>
  <c r="M71" i="5"/>
  <c r="M70" i="5" s="1"/>
  <c r="L71" i="5"/>
  <c r="K71" i="5"/>
  <c r="K70" i="5" s="1"/>
  <c r="J71" i="5"/>
  <c r="J70" i="5" s="1"/>
  <c r="I71" i="5"/>
  <c r="I70" i="5" s="1"/>
  <c r="H71" i="5"/>
  <c r="H70" i="5" s="1"/>
  <c r="G71" i="5"/>
  <c r="G70" i="5" s="1"/>
  <c r="F71" i="5"/>
  <c r="F70" i="5" s="1"/>
  <c r="E71" i="5"/>
  <c r="E70" i="5" s="1"/>
  <c r="L70" i="5"/>
  <c r="M68" i="5"/>
  <c r="L68" i="5"/>
  <c r="K68" i="5"/>
  <c r="J68" i="5"/>
  <c r="I68" i="5"/>
  <c r="H68" i="5"/>
  <c r="G68" i="5"/>
  <c r="F68" i="5"/>
  <c r="E68" i="5"/>
  <c r="M46" i="5"/>
  <c r="L46" i="5"/>
  <c r="K46" i="5"/>
  <c r="J46" i="5"/>
  <c r="I46" i="5"/>
  <c r="H46" i="5"/>
  <c r="G46" i="5"/>
  <c r="F46" i="5"/>
  <c r="E46" i="5"/>
  <c r="M44" i="5"/>
  <c r="L44" i="5"/>
  <c r="K44" i="5"/>
  <c r="J44" i="5"/>
  <c r="I44" i="5"/>
  <c r="H44" i="5"/>
  <c r="G44" i="5"/>
  <c r="F44" i="5"/>
  <c r="E44" i="5"/>
  <c r="M38" i="5"/>
  <c r="L38" i="5"/>
  <c r="K38" i="5"/>
  <c r="J38" i="5"/>
  <c r="I38" i="5"/>
  <c r="H38" i="5"/>
  <c r="G38" i="5"/>
  <c r="F38" i="5"/>
  <c r="E38" i="5"/>
  <c r="M28" i="5"/>
  <c r="L28" i="5"/>
  <c r="K28" i="5"/>
  <c r="J28" i="5"/>
  <c r="I28" i="5"/>
  <c r="H28" i="5"/>
  <c r="G28" i="5"/>
  <c r="F28" i="5"/>
  <c r="E28" i="5"/>
  <c r="M19" i="5"/>
  <c r="M18" i="5" s="1"/>
  <c r="L19" i="5"/>
  <c r="L18" i="5" s="1"/>
  <c r="K19" i="5"/>
  <c r="K18" i="5" s="1"/>
  <c r="J19" i="5"/>
  <c r="J18" i="5" s="1"/>
  <c r="I19" i="5"/>
  <c r="I18" i="5" s="1"/>
  <c r="H19" i="5"/>
  <c r="H18" i="5" s="1"/>
  <c r="G19" i="5"/>
  <c r="G18" i="5" s="1"/>
  <c r="F19" i="5"/>
  <c r="F18" i="5" s="1"/>
  <c r="E19" i="5"/>
  <c r="E18" i="5" s="1"/>
  <c r="M10" i="5"/>
  <c r="L10" i="5"/>
  <c r="K10" i="5"/>
  <c r="J10" i="5"/>
  <c r="I10" i="5"/>
  <c r="H10" i="5"/>
  <c r="G10" i="5"/>
  <c r="F10" i="5"/>
  <c r="E10" i="5"/>
  <c r="M8" i="5"/>
  <c r="L8" i="5"/>
  <c r="K8" i="5"/>
  <c r="J8" i="5"/>
  <c r="I8" i="5"/>
  <c r="H8" i="5"/>
  <c r="G8" i="5"/>
  <c r="F8" i="5"/>
  <c r="E8" i="5"/>
  <c r="E566" i="5" l="1"/>
  <c r="I566" i="5"/>
  <c r="M566" i="5"/>
  <c r="H567" i="5"/>
  <c r="L567" i="5"/>
  <c r="G566" i="5"/>
  <c r="K566" i="5"/>
  <c r="F567" i="5"/>
  <c r="L566" i="5"/>
  <c r="J565" i="5"/>
  <c r="J616" i="5" s="1"/>
  <c r="K567" i="5"/>
  <c r="H566" i="5"/>
  <c r="G567" i="5"/>
  <c r="F566" i="5"/>
  <c r="J566" i="5"/>
  <c r="E567" i="5"/>
  <c r="I567" i="5"/>
  <c r="M567" i="5"/>
  <c r="J567" i="5"/>
  <c r="G502" i="5"/>
  <c r="G611" i="5" s="1"/>
  <c r="F565" i="5"/>
  <c r="F616" i="5" s="1"/>
  <c r="G111" i="5"/>
  <c r="G613" i="5" s="1"/>
  <c r="G615" i="5" s="1"/>
  <c r="J121" i="5"/>
  <c r="J610" i="5" s="1"/>
  <c r="E258" i="5"/>
  <c r="I258" i="5"/>
  <c r="M258" i="5"/>
  <c r="M111" i="5"/>
  <c r="M613" i="5" s="1"/>
  <c r="M615" i="5" s="1"/>
  <c r="F121" i="5"/>
  <c r="F610" i="5" s="1"/>
  <c r="L375" i="5"/>
  <c r="G449" i="5"/>
  <c r="H6" i="5"/>
  <c r="L6" i="5"/>
  <c r="E27" i="5"/>
  <c r="G27" i="5"/>
  <c r="I27" i="5"/>
  <c r="K27" i="5"/>
  <c r="M27" i="5"/>
  <c r="H27" i="5"/>
  <c r="L27" i="5"/>
  <c r="F27" i="5"/>
  <c r="J27" i="5"/>
  <c r="F111" i="5"/>
  <c r="F613" i="5" s="1"/>
  <c r="H111" i="5"/>
  <c r="H613" i="5" s="1"/>
  <c r="H615" i="5" s="1"/>
  <c r="J111" i="5"/>
  <c r="J613" i="5" s="1"/>
  <c r="J615" i="5" s="1"/>
  <c r="E111" i="5"/>
  <c r="E613" i="5" s="1"/>
  <c r="I111" i="5"/>
  <c r="I613" i="5" s="1"/>
  <c r="I615" i="5" s="1"/>
  <c r="K111" i="5"/>
  <c r="K613" i="5" s="1"/>
  <c r="K615" i="5" s="1"/>
  <c r="E138" i="5"/>
  <c r="G138" i="5"/>
  <c r="F138" i="5"/>
  <c r="F258" i="5"/>
  <c r="H258" i="5"/>
  <c r="J258" i="5"/>
  <c r="L258" i="5"/>
  <c r="G258" i="5"/>
  <c r="K258" i="5"/>
  <c r="H375" i="5"/>
  <c r="F375" i="5"/>
  <c r="E502" i="5"/>
  <c r="E611" i="5" s="1"/>
  <c r="M502" i="5"/>
  <c r="M611" i="5" s="1"/>
  <c r="H565" i="5"/>
  <c r="H616" i="5" s="1"/>
  <c r="L565" i="5"/>
  <c r="L616" i="5" s="1"/>
  <c r="G6" i="5"/>
  <c r="K6" i="5"/>
  <c r="K5" i="5" s="1"/>
  <c r="K607" i="5" s="1"/>
  <c r="M6" i="5"/>
  <c r="E121" i="5"/>
  <c r="E610" i="5" s="1"/>
  <c r="G121" i="5"/>
  <c r="G610" i="5" s="1"/>
  <c r="I121" i="5"/>
  <c r="I610" i="5" s="1"/>
  <c r="K121" i="5"/>
  <c r="K610" i="5" s="1"/>
  <c r="M121" i="5"/>
  <c r="M610" i="5" s="1"/>
  <c r="H121" i="5"/>
  <c r="H610" i="5" s="1"/>
  <c r="L121" i="5"/>
  <c r="L610" i="5" s="1"/>
  <c r="E375" i="5"/>
  <c r="G375" i="5"/>
  <c r="I375" i="5"/>
  <c r="K375" i="5"/>
  <c r="M375" i="5"/>
  <c r="F449" i="5"/>
  <c r="H449" i="5"/>
  <c r="J449" i="5"/>
  <c r="L449" i="5"/>
  <c r="F502" i="5"/>
  <c r="F611" i="5" s="1"/>
  <c r="H502" i="5"/>
  <c r="H611" i="5" s="1"/>
  <c r="L502" i="5"/>
  <c r="L611" i="5" s="1"/>
  <c r="I502" i="5"/>
  <c r="I611" i="5" s="1"/>
  <c r="K502" i="5"/>
  <c r="K611" i="5" s="1"/>
  <c r="F6" i="5"/>
  <c r="J6" i="5"/>
  <c r="H138" i="5"/>
  <c r="J375" i="5"/>
  <c r="E449" i="5"/>
  <c r="I449" i="5"/>
  <c r="K449" i="5"/>
  <c r="M449" i="5"/>
  <c r="I138" i="5"/>
  <c r="J502" i="5"/>
  <c r="J611" i="5" s="1"/>
  <c r="L138" i="5"/>
  <c r="J138" i="5"/>
  <c r="I6" i="5"/>
  <c r="E6" i="5"/>
  <c r="L111" i="5"/>
  <c r="L613" i="5" s="1"/>
  <c r="L615" i="5" s="1"/>
  <c r="M138" i="5"/>
  <c r="K138" i="5"/>
  <c r="E565" i="5"/>
  <c r="E616" i="5" s="1"/>
  <c r="G565" i="5"/>
  <c r="G616" i="5" s="1"/>
  <c r="I565" i="5"/>
  <c r="I616" i="5" s="1"/>
  <c r="K565" i="5"/>
  <c r="K616" i="5" s="1"/>
  <c r="M565" i="5"/>
  <c r="M616" i="5" s="1"/>
  <c r="E615" i="5"/>
  <c r="F615" i="5"/>
  <c r="M5" i="5" l="1"/>
  <c r="M607" i="5" s="1"/>
  <c r="H5" i="5"/>
  <c r="H607" i="5" s="1"/>
  <c r="H612" i="5"/>
  <c r="L612" i="5"/>
  <c r="L5" i="5"/>
  <c r="L607" i="5" s="1"/>
  <c r="K137" i="5"/>
  <c r="K608" i="5" s="1"/>
  <c r="K609" i="5" s="1"/>
  <c r="I612" i="5"/>
  <c r="E137" i="5"/>
  <c r="E608" i="5" s="1"/>
  <c r="G612" i="5"/>
  <c r="F5" i="5"/>
  <c r="F607" i="5" s="1"/>
  <c r="J612" i="5"/>
  <c r="M612" i="5"/>
  <c r="F137" i="5"/>
  <c r="F608" i="5" s="1"/>
  <c r="I5" i="5"/>
  <c r="I607" i="5" s="1"/>
  <c r="L137" i="5"/>
  <c r="L608" i="5" s="1"/>
  <c r="I137" i="5"/>
  <c r="I608" i="5" s="1"/>
  <c r="H137" i="5"/>
  <c r="H608" i="5" s="1"/>
  <c r="K612" i="5"/>
  <c r="G5" i="5"/>
  <c r="G607" i="5" s="1"/>
  <c r="J137" i="5"/>
  <c r="J608" i="5" s="1"/>
  <c r="G137" i="5"/>
  <c r="G608" i="5" s="1"/>
  <c r="M137" i="5"/>
  <c r="M608" i="5" s="1"/>
  <c r="M609" i="5" s="1"/>
  <c r="E5" i="5"/>
  <c r="E607" i="5" s="1"/>
  <c r="J5" i="5"/>
  <c r="J607" i="5" s="1"/>
  <c r="F612" i="5"/>
  <c r="E612" i="5"/>
  <c r="H609" i="5" l="1"/>
  <c r="H619" i="5"/>
  <c r="M619" i="5"/>
  <c r="E609" i="5"/>
  <c r="E619" i="5" s="1"/>
  <c r="I609" i="5"/>
  <c r="I619" i="5" s="1"/>
  <c r="K619" i="5"/>
  <c r="L609" i="5"/>
  <c r="L619" i="5" s="1"/>
  <c r="F609" i="5"/>
  <c r="F619" i="5" s="1"/>
  <c r="J609" i="5"/>
  <c r="J619" i="5" s="1"/>
  <c r="G609" i="5"/>
  <c r="G619" i="5" s="1"/>
</calcChain>
</file>

<file path=xl/sharedStrings.xml><?xml version="1.0" encoding="utf-8"?>
<sst xmlns="http://schemas.openxmlformats.org/spreadsheetml/2006/main" count="2366" uniqueCount="1368">
  <si>
    <t xml:space="preserve">                                 na rok 2005</t>
  </si>
  <si>
    <t>DAŇOVÉ   PRÍJMY</t>
  </si>
  <si>
    <t>Dane z príjmov a kapitálového majetku</t>
  </si>
  <si>
    <t>Daň z majetku</t>
  </si>
  <si>
    <t>Dane za tovary a služby</t>
  </si>
  <si>
    <t>za psa</t>
  </si>
  <si>
    <t>za užívanie verejného priestranstva</t>
  </si>
  <si>
    <t>NEDAŇOVÉ    PRÍJMY</t>
  </si>
  <si>
    <t xml:space="preserve">Príjmy z podnikania a vlastníctva majetku </t>
  </si>
  <si>
    <t>Administratívne a iné poplatky</t>
  </si>
  <si>
    <t>poplatky matrika</t>
  </si>
  <si>
    <t>poplatky za poštovné</t>
  </si>
  <si>
    <t>poplatky spol. úradovne</t>
  </si>
  <si>
    <t xml:space="preserve">správny popl. za výherné hracie automaty </t>
  </si>
  <si>
    <t>správne poplatky MsÚ</t>
  </si>
  <si>
    <t>Pokuty a penále</t>
  </si>
  <si>
    <t>Poplatky a platby z nahod. predaja</t>
  </si>
  <si>
    <t>za relácie v miestnom rozhlase</t>
  </si>
  <si>
    <t>za verejné súťaže</t>
  </si>
  <si>
    <t>za poplatky za opatrovateľskú činnosť</t>
  </si>
  <si>
    <t>príjem z poplatkov za uloženie odpadov</t>
  </si>
  <si>
    <t>cintorínske poplatky, pohrebné</t>
  </si>
  <si>
    <t>príjem za dopravné výkony</t>
  </si>
  <si>
    <t>príjem z reklamy</t>
  </si>
  <si>
    <t>Úroky z dom. úverov, vkladov a pôžičiek</t>
  </si>
  <si>
    <t>z účtov finančného hospodárenia</t>
  </si>
  <si>
    <t>Iné nedaňové príjmy</t>
  </si>
  <si>
    <t>Ostatné príjmy</t>
  </si>
  <si>
    <t>z odvodov z hazardných hier</t>
  </si>
  <si>
    <t>GRANTY  A  TRANSFERY</t>
  </si>
  <si>
    <t>na spoločný úrad - ŠR</t>
  </si>
  <si>
    <t>bežné transféry ÚPSV na akt.činnosť</t>
  </si>
  <si>
    <t>transféry na školský úrad</t>
  </si>
  <si>
    <t>sociálne transféry ÚPSV, osobitný príjemca</t>
  </si>
  <si>
    <t>školské potreby ÚPSV</t>
  </si>
  <si>
    <t>stravné ÚPSV</t>
  </si>
  <si>
    <t>na matričnú činnosť</t>
  </si>
  <si>
    <t>starostlivosť o životné prostredie</t>
  </si>
  <si>
    <t>špec.úrad pre miestné komunikácie</t>
  </si>
  <si>
    <t>na kultúru - zahraničné</t>
  </si>
  <si>
    <t>Finančné operácie</t>
  </si>
  <si>
    <t>Kapitálové príjmy</t>
  </si>
  <si>
    <t>Príjem z predaja hnut.a nehnut.majetku</t>
  </si>
  <si>
    <t>príjem z predaja pozemkov a nehmot. aktív</t>
  </si>
  <si>
    <t>Kapitálové granty a transfery</t>
  </si>
  <si>
    <t>kapitálový grant na kamerový systém</t>
  </si>
  <si>
    <t>VÝDAVKY :</t>
  </si>
  <si>
    <t>0.1.1.1.6.</t>
  </si>
  <si>
    <t>VÝDAVKY VEREJNEJ SPRÁVY</t>
  </si>
  <si>
    <t>Mzdy,platy,poistné</t>
  </si>
  <si>
    <t xml:space="preserve">mzdy a platy </t>
  </si>
  <si>
    <t xml:space="preserve">zákonné poistenie </t>
  </si>
  <si>
    <t>Cestovné výdavky</t>
  </si>
  <si>
    <t>cestovné náhrady - tuzemské cesty</t>
  </si>
  <si>
    <t>cestovné náhrady - zahraničné cesty</t>
  </si>
  <si>
    <t>Energia, vodné, stočné a komun.</t>
  </si>
  <si>
    <t>elektrická energia</t>
  </si>
  <si>
    <t>tepelná energia</t>
  </si>
  <si>
    <t>vodné, stočné</t>
  </si>
  <si>
    <t>telefón, fax</t>
  </si>
  <si>
    <t>rozhlas, televízia</t>
  </si>
  <si>
    <t>poštovné služby</t>
  </si>
  <si>
    <t>internet</t>
  </si>
  <si>
    <t xml:space="preserve">Materiál a dodávky </t>
  </si>
  <si>
    <t>interiérové vybavenie</t>
  </si>
  <si>
    <t>výpočtová technika do 30 tis. Sk</t>
  </si>
  <si>
    <t>kancelárske stroje, vybavenie kancelárií</t>
  </si>
  <si>
    <t>kancelársky papier</t>
  </si>
  <si>
    <t>čistiace,hyg. potreby</t>
  </si>
  <si>
    <t>tlačivá a tlačiarenské služby</t>
  </si>
  <si>
    <t>materiál,náhr.diely</t>
  </si>
  <si>
    <t>renovácia pások a tonerov</t>
  </si>
  <si>
    <t>kvety,vence</t>
  </si>
  <si>
    <t>knihy, časopisy, noviny</t>
  </si>
  <si>
    <t>softvér</t>
  </si>
  <si>
    <t>reprezentačné výdavky a dary</t>
  </si>
  <si>
    <t>Dopravné</t>
  </si>
  <si>
    <t>PHM,mazivá,oleje</t>
  </si>
  <si>
    <t>servis mot.vozidiel</t>
  </si>
  <si>
    <t>náhradné diely</t>
  </si>
  <si>
    <t>prepravné</t>
  </si>
  <si>
    <t>diaľničné známky,karty</t>
  </si>
  <si>
    <t>Rutinná a štandar. údržba</t>
  </si>
  <si>
    <t>oprava výpočtovej techniky</t>
  </si>
  <si>
    <t>telekomunikačnej techniky</t>
  </si>
  <si>
    <t>kancel. strojov, prístrojov</t>
  </si>
  <si>
    <t>výťahu</t>
  </si>
  <si>
    <t>administratívnej budovy</t>
  </si>
  <si>
    <t>Služby</t>
  </si>
  <si>
    <t>školenia a kurzy</t>
  </si>
  <si>
    <t>propagácia a reklama</t>
  </si>
  <si>
    <t>všeobecné služby</t>
  </si>
  <si>
    <t>tlač obecných novín</t>
  </si>
  <si>
    <t>renovácia pások a tonerov -služba</t>
  </si>
  <si>
    <t>revízie a kontroly zariadení</t>
  </si>
  <si>
    <t>právne služby</t>
  </si>
  <si>
    <t>audítorské služby</t>
  </si>
  <si>
    <t>poradensko-konzultačná činnosť</t>
  </si>
  <si>
    <t>inšpekčná činnosť BPaPO</t>
  </si>
  <si>
    <t>konzultácie,konverzie dát</t>
  </si>
  <si>
    <t>štúdie,expertízy a posudky</t>
  </si>
  <si>
    <t>stravovanie</t>
  </si>
  <si>
    <t>poistné</t>
  </si>
  <si>
    <t>prídely do sociálneho fondu</t>
  </si>
  <si>
    <t>odmeny poslancom MsZ, komisiám</t>
  </si>
  <si>
    <t xml:space="preserve">dohody o vykonaní prác </t>
  </si>
  <si>
    <t>DPH z leasingu</t>
  </si>
  <si>
    <t>Príspevky mesta</t>
  </si>
  <si>
    <t>partnerske mestá</t>
  </si>
  <si>
    <t>členské príspevky</t>
  </si>
  <si>
    <t>odstupné</t>
  </si>
  <si>
    <t>náhrada príjmu - nemoc</t>
  </si>
  <si>
    <t>úroky z leasingu vč.DPH</t>
  </si>
  <si>
    <t>0.1.3.3.</t>
  </si>
  <si>
    <t>MATRIKA</t>
  </si>
  <si>
    <t>mzdy a platy</t>
  </si>
  <si>
    <t>zákonné poistenie</t>
  </si>
  <si>
    <t>tovary a služby</t>
  </si>
  <si>
    <t>0.1.6.</t>
  </si>
  <si>
    <t>VŠEOBECNÉ VEREJNÉ SLUŽBY</t>
  </si>
  <si>
    <t xml:space="preserve">výdavky na voľby </t>
  </si>
  <si>
    <t>0.1.7.</t>
  </si>
  <si>
    <t>TRANSAKCIE VEREJNÉHO DLHU</t>
  </si>
  <si>
    <t>splácanie úrokov</t>
  </si>
  <si>
    <t>0.1.8.</t>
  </si>
  <si>
    <t>TRANSFERY PRÍSP.ORGANIZÁCII</t>
  </si>
  <si>
    <t>transfery pre MBH</t>
  </si>
  <si>
    <t>0.3.1.0.</t>
  </si>
  <si>
    <t>VEREJNÝ PORIADOK,MsP</t>
  </si>
  <si>
    <t>cestovné</t>
  </si>
  <si>
    <t>telefón,fax</t>
  </si>
  <si>
    <t>televízia,rozhlas</t>
  </si>
  <si>
    <t>výpočtová technika</t>
  </si>
  <si>
    <t>čistiace a hyg.potreby</t>
  </si>
  <si>
    <t>všeobecný materiál</t>
  </si>
  <si>
    <t>zbrane</t>
  </si>
  <si>
    <t>rovnošaty</t>
  </si>
  <si>
    <t>pohonné hmoty,mazivá,oleje</t>
  </si>
  <si>
    <t>oprava a údržba výpočtovej techniky</t>
  </si>
  <si>
    <t>0.3.2.0.</t>
  </si>
  <si>
    <t>OCHRANA PRED POŽIARMI</t>
  </si>
  <si>
    <t>špeciálne služby</t>
  </si>
  <si>
    <t>0.4.1.2</t>
  </si>
  <si>
    <t>VŠEOBECNÁ PRACOVNÁ OBLASŤ</t>
  </si>
  <si>
    <t>Aktivačná činnosť</t>
  </si>
  <si>
    <t>Sociálna pracovníčka</t>
  </si>
  <si>
    <t>0.4.4.3.</t>
  </si>
  <si>
    <t>SPOLOČNÁ ÚRADOVŇA</t>
  </si>
  <si>
    <t>0.4.5.1.3</t>
  </si>
  <si>
    <t>DOPRAVA</t>
  </si>
  <si>
    <t>údržba ciest a chodníkov</t>
  </si>
  <si>
    <t>príspevok na verejnú dopravu</t>
  </si>
  <si>
    <t>0.5.1.0</t>
  </si>
  <si>
    <t>OCHRANA ŽIVOTNÉHO PROSTR.</t>
  </si>
  <si>
    <t>nádoby na odpad</t>
  </si>
  <si>
    <t>0.5.2.0.</t>
  </si>
  <si>
    <t>ÚDRŽBA KANALIZÁCIE</t>
  </si>
  <si>
    <t>údržba kanalizácie</t>
  </si>
  <si>
    <t>0.6.1.0</t>
  </si>
  <si>
    <t>ROZVOJ BÝVANIA</t>
  </si>
  <si>
    <t>0.6.2.0</t>
  </si>
  <si>
    <t>ROZVOJ OBCÍ</t>
  </si>
  <si>
    <t>Tovary a služby</t>
  </si>
  <si>
    <t>plyn</t>
  </si>
  <si>
    <t>vodné a stočné</t>
  </si>
  <si>
    <t>sadenice,kvety,kvetináče</t>
  </si>
  <si>
    <t>prevádzkové stroje</t>
  </si>
  <si>
    <t>údržba verejnej zelene,kosenie,polievanie</t>
  </si>
  <si>
    <t>údržba rozvodov el.energie</t>
  </si>
  <si>
    <t>miestného rozhlasu</t>
  </si>
  <si>
    <t>údržba detských ihrísk a lavíc</t>
  </si>
  <si>
    <t>dohody o vykonaní prác</t>
  </si>
  <si>
    <t>spracovateľský poplatok leasingu</t>
  </si>
  <si>
    <t>0.6.4.0.</t>
  </si>
  <si>
    <t>VEREJNÉ OSVETLENIE</t>
  </si>
  <si>
    <t>verejné osvetlenie</t>
  </si>
  <si>
    <t>údrzba verejného osvetlenia</t>
  </si>
  <si>
    <t>ÚDRŽBA CINTORÍNOV</t>
  </si>
  <si>
    <t>0.8</t>
  </si>
  <si>
    <t>REKREÁCIA,KULTÚRA,ŠPORT</t>
  </si>
  <si>
    <t>vybavenie šport.areálu</t>
  </si>
  <si>
    <t>oslavy MKF</t>
  </si>
  <si>
    <t>transfery združeniam,sp.organiz.,talent.mládež</t>
  </si>
  <si>
    <t>0.8.2.0.5</t>
  </si>
  <si>
    <t>mzdy,platy</t>
  </si>
  <si>
    <t>voda</t>
  </si>
  <si>
    <t>0.8.2.0.9</t>
  </si>
  <si>
    <t>MsKs</t>
  </si>
  <si>
    <t>mzdy , platy</t>
  </si>
  <si>
    <t>kancelárske stroje a vybavenie</t>
  </si>
  <si>
    <t xml:space="preserve">kancelárske potreby </t>
  </si>
  <si>
    <t>čistiace potreby</t>
  </si>
  <si>
    <t>reprezentačné výdavky</t>
  </si>
  <si>
    <t>oprava a údržba budovy</t>
  </si>
  <si>
    <t>ozvučenie podujatí</t>
  </si>
  <si>
    <t>remeselnícke práce</t>
  </si>
  <si>
    <t>kancelárske služby</t>
  </si>
  <si>
    <t>inšpekčná činnosť BpaPO</t>
  </si>
  <si>
    <t>odmeny za ďalšie práce</t>
  </si>
  <si>
    <t>činnosť umeleckých skupín pri MsKS</t>
  </si>
  <si>
    <t>0.9</t>
  </si>
  <si>
    <t>VZDELANIE</t>
  </si>
  <si>
    <t>0.9.1.1</t>
  </si>
  <si>
    <t>Originálne kompetencie</t>
  </si>
  <si>
    <t>0.9.1.2</t>
  </si>
  <si>
    <t>Prenesené kompetencie</t>
  </si>
  <si>
    <t>0.9.6.0.</t>
  </si>
  <si>
    <t>0.9.6.0.7</t>
  </si>
  <si>
    <t>Školský úrad</t>
  </si>
  <si>
    <t>10.1.2.3</t>
  </si>
  <si>
    <t>OPATROVATEĽSTVO</t>
  </si>
  <si>
    <t>10.7.</t>
  </si>
  <si>
    <t>POMOC OBČANOM V HMOT.NÚDZI</t>
  </si>
  <si>
    <t>osobitný príjemca sociálnych dávok</t>
  </si>
  <si>
    <t>1.7.</t>
  </si>
  <si>
    <t>Kapitálové výdavky</t>
  </si>
  <si>
    <t>0.1.1.1.6</t>
  </si>
  <si>
    <t>Správa MsÚ</t>
  </si>
  <si>
    <t>výpočtová technika,sieť</t>
  </si>
  <si>
    <t>kancelárske stroje a prístroje</t>
  </si>
  <si>
    <t>leasing os.mot.vozidla</t>
  </si>
  <si>
    <t>technické zhodnotenie AB</t>
  </si>
  <si>
    <t>Verejný poriadok,MsP</t>
  </si>
  <si>
    <t>0.4.5.1</t>
  </si>
  <si>
    <t>Komunikácie</t>
  </si>
  <si>
    <t>0.5.1.0.</t>
  </si>
  <si>
    <t>Ochrana životného prostredia</t>
  </si>
  <si>
    <t>kanalizácia ul.L.Mécsa</t>
  </si>
  <si>
    <t>0.6.2.0.</t>
  </si>
  <si>
    <t>Rozvoj obcí</t>
  </si>
  <si>
    <t>monitorovací systém</t>
  </si>
  <si>
    <t>projektová dokum. priemyselného parku</t>
  </si>
  <si>
    <t>0.6.6.0</t>
  </si>
  <si>
    <t>Údržba cintorínov</t>
  </si>
  <si>
    <t>rekonštrukcia domu smútku</t>
  </si>
  <si>
    <t>Verejné osvetlenie</t>
  </si>
  <si>
    <t>0.8.</t>
  </si>
  <si>
    <t>Rekreačné a športové služby</t>
  </si>
  <si>
    <t>projektová dokumentácia MsKS</t>
  </si>
  <si>
    <t>0.9.</t>
  </si>
  <si>
    <t>Vzdelanie</t>
  </si>
  <si>
    <t>ZUŠ</t>
  </si>
  <si>
    <t>Iné mimorozpočtové výdavky</t>
  </si>
  <si>
    <t>REKAPITULÁCIA</t>
  </si>
  <si>
    <t>Bežné príjmy rozpočtu</t>
  </si>
  <si>
    <t>Bežné výdavky rozpočtu</t>
  </si>
  <si>
    <t>Prebytok / schodok / bežného rozpočtu</t>
  </si>
  <si>
    <t>Kapitálové príjmy rozpočtu</t>
  </si>
  <si>
    <t>Kapitálové výdavky rozpočtu</t>
  </si>
  <si>
    <t>Prebytok / schodok / kapitálového rozpočtu</t>
  </si>
  <si>
    <t>Príjmy z finančných operácií</t>
  </si>
  <si>
    <t>Výdavky z finančných operácií</t>
  </si>
  <si>
    <t>Prebytok / schodok / z finančných operácií</t>
  </si>
  <si>
    <t>Výdavky pre školy s právnou subjektivitou</t>
  </si>
  <si>
    <t>PREBYTOK /+/ SCHODOK /-/</t>
  </si>
  <si>
    <t>príjmy za kultúrne poukazy</t>
  </si>
  <si>
    <t>príjmy z kultúrnych podujatí BKF</t>
  </si>
  <si>
    <t>príjmy z kultúrnych podujatí  MsKS</t>
  </si>
  <si>
    <t>ostatné príjmy</t>
  </si>
  <si>
    <t>register obyvateľov a hlásenie pobytu</t>
  </si>
  <si>
    <t>splátky úveru ŠFRB štandardné byty</t>
  </si>
  <si>
    <t>splátky úveru ŠFRB nízkoštandardné byty</t>
  </si>
  <si>
    <t>6.1.0</t>
  </si>
  <si>
    <t>exekučné trovy</t>
  </si>
  <si>
    <t>zákonné a havarijné poistenie vozidiel</t>
  </si>
  <si>
    <t>poplatok za finančnú zábezpeku ŠFRB Št.byty</t>
  </si>
  <si>
    <t>poplatok za finančnú zábezpeku ŠFRB NŠt.byty</t>
  </si>
  <si>
    <t>0.6.1.0.</t>
  </si>
  <si>
    <t>Rozvoj bývania</t>
  </si>
  <si>
    <t>Iné mimorozpočtové príjmy</t>
  </si>
  <si>
    <t>publikácia Mesto Kráľovský Chlmec</t>
  </si>
  <si>
    <t>transfery pre Regia TV</t>
  </si>
  <si>
    <t>cestovné Fejséš</t>
  </si>
  <si>
    <t>projektová dokumentácia priestorov Csonkavár</t>
  </si>
  <si>
    <t>kanalizácia ul.Pri štadióne</t>
  </si>
  <si>
    <t>vrátenie príjmov z minulých rokov</t>
  </si>
  <si>
    <t>projektová dokumentácia, UPN</t>
  </si>
  <si>
    <t>Kanalizácie</t>
  </si>
  <si>
    <t>Prijaté úvery</t>
  </si>
  <si>
    <t>Zákonné poistenie</t>
  </si>
  <si>
    <t>Mzdy a platy</t>
  </si>
  <si>
    <t>Splácanie úrokov</t>
  </si>
  <si>
    <t xml:space="preserve">transfery zväzom, združeniam  </t>
  </si>
  <si>
    <t>bankový  poplatok za úver</t>
  </si>
  <si>
    <t>materiál na opravu mestkých bytov</t>
  </si>
  <si>
    <t>na kultúru  BKF</t>
  </si>
  <si>
    <t>na kultúru  - tuzemské</t>
  </si>
  <si>
    <t>odchodné</t>
  </si>
  <si>
    <t xml:space="preserve">pokuty a penále </t>
  </si>
  <si>
    <t>nájomné za poštový  priečinok</t>
  </si>
  <si>
    <t>servis, oprava, stk</t>
  </si>
  <si>
    <t>kolky</t>
  </si>
  <si>
    <t>finančné  prostriedky na  činnosť KCH Invest</t>
  </si>
  <si>
    <t>sadová výsadba</t>
  </si>
  <si>
    <t>softvér a  ortofotomapa</t>
  </si>
  <si>
    <t>na výkon agendy osob. príjemcu</t>
  </si>
  <si>
    <t>poplatky banke,súdne a iné poplatky</t>
  </si>
  <si>
    <t>odvoz  odpadov</t>
  </si>
  <si>
    <t>odchyt túlavých zvierat a ostatné služby</t>
  </si>
  <si>
    <t>pracovné  odevy, obuv</t>
  </si>
  <si>
    <t>provízia, sprostredkovanie stravných lístkov</t>
  </si>
  <si>
    <t>všeobecný materiál - záujmové krúžky</t>
  </si>
  <si>
    <t>príjem  - školské jedálne</t>
  </si>
  <si>
    <t>9.5.0.2</t>
  </si>
  <si>
    <t>Centrum  voľného  času</t>
  </si>
  <si>
    <t>9.6.0.1</t>
  </si>
  <si>
    <t xml:space="preserve">Školské jedálne pri ZŠ </t>
  </si>
  <si>
    <t>vzdelávacie poukazy</t>
  </si>
  <si>
    <t>asistent učiteľa</t>
  </si>
  <si>
    <t>mzdy a odvody</t>
  </si>
  <si>
    <t>elektrická energia - športový areál mesta</t>
  </si>
  <si>
    <t>vodné, stočné - športový areál mesta</t>
  </si>
  <si>
    <t>plyn - športový areál mesta</t>
  </si>
  <si>
    <t>bežné transfery pre TJ  Slavoj</t>
  </si>
  <si>
    <t>výstavba štandardných bytov</t>
  </si>
  <si>
    <t>výstavba nízkoštandardných bytov</t>
  </si>
  <si>
    <t>dividendy VVS</t>
  </si>
  <si>
    <t>dividendy Dalkia</t>
  </si>
  <si>
    <t>z prenajatých pozemkov</t>
  </si>
  <si>
    <t>z prenaj.zariadení a techniky /Dalkia/</t>
  </si>
  <si>
    <t xml:space="preserve">daň z príjmov fyzickej  osoby </t>
  </si>
  <si>
    <t>dane za špecifické služby</t>
  </si>
  <si>
    <t>Bankový  poplatok za úver</t>
  </si>
  <si>
    <t>výstavba štandardných bytov zo ŠFRB</t>
  </si>
  <si>
    <t>výstavba nízkoštandardných bytov zo ŠFRB</t>
  </si>
  <si>
    <t>Školské jedálne pri MŠ</t>
  </si>
  <si>
    <t>dobrovoľné  príspevky  od  darcov a sponzorov</t>
  </si>
  <si>
    <t>dotácie  na  náhradnú  výsadbu</t>
  </si>
  <si>
    <t xml:space="preserve">žumpa k 30 b.j. s nižším  štandardom </t>
  </si>
  <si>
    <t>BEŽNÉ PRÍJMY</t>
  </si>
  <si>
    <t>BEŽNÉ VÝDAVKY</t>
  </si>
  <si>
    <t>PRÍJMY</t>
  </si>
  <si>
    <t xml:space="preserve">Mzdy a platy </t>
  </si>
  <si>
    <t xml:space="preserve">Zákonné poistenie </t>
  </si>
  <si>
    <t>Náhrada príjmu - nemoc</t>
  </si>
  <si>
    <t xml:space="preserve">Výdavky na voľby </t>
  </si>
  <si>
    <t>REKREÁCIA, KULTÚRA, ŠPORT</t>
  </si>
  <si>
    <t xml:space="preserve">oprava mestských bytov </t>
  </si>
  <si>
    <t>oprava chodníka - ul. Kazinczyho</t>
  </si>
  <si>
    <t>tabule na súpisné čísla</t>
  </si>
  <si>
    <t>rekonštrukcia  ZŠ Kossutha</t>
  </si>
  <si>
    <t>projekt štandardné byty</t>
  </si>
  <si>
    <t>716 4</t>
  </si>
  <si>
    <t>projektová dokumentácia - dom  smútku</t>
  </si>
  <si>
    <t>park na ul. Kapušianskej</t>
  </si>
  <si>
    <t>transfery na voľby</t>
  </si>
  <si>
    <t>0.4.5.1.</t>
  </si>
  <si>
    <t>KOMUNIKÁCIE</t>
  </si>
  <si>
    <t>odvádzanie zrážkových vôd</t>
  </si>
  <si>
    <t>nájomné a služby  MBH</t>
  </si>
  <si>
    <t>finančná výpomoc</t>
  </si>
  <si>
    <t>transfery pre REGIA TV</t>
  </si>
  <si>
    <t>finančná pomoc - sociálna kuratela</t>
  </si>
  <si>
    <t>ostatné príjmy - separovaný odpad</t>
  </si>
  <si>
    <t>poplatok za znečistenie ovzdušia</t>
  </si>
  <si>
    <t>vratky z minulých rokov</t>
  </si>
  <si>
    <t>dotácia na bežné výdavky od MF</t>
  </si>
  <si>
    <t>štúdie, posudky</t>
  </si>
  <si>
    <t xml:space="preserve">oprava oplotenia  </t>
  </si>
  <si>
    <t xml:space="preserve">projektová dokumentácia </t>
  </si>
  <si>
    <t>energia</t>
  </si>
  <si>
    <t>9.5.0.1</t>
  </si>
  <si>
    <t>údržba a opravy strojov</t>
  </si>
  <si>
    <t xml:space="preserve">Školské družiny pri ZŠ </t>
  </si>
  <si>
    <t>výstavba  telocvične</t>
  </si>
  <si>
    <t>prenájom</t>
  </si>
  <si>
    <t>geomet. zameranie</t>
  </si>
  <si>
    <t>zateplenie  MSKS</t>
  </si>
  <si>
    <t>konkurzy a súťaže</t>
  </si>
  <si>
    <t>telefón,fax,internet</t>
  </si>
  <si>
    <t>9.1.2.1</t>
  </si>
  <si>
    <t>čerpadlo ku kanalizácii</t>
  </si>
  <si>
    <t xml:space="preserve">výdavky z rozpočtu obce školám </t>
  </si>
  <si>
    <t xml:space="preserve">rek. bytov   - vložkovanie  komínov </t>
  </si>
  <si>
    <t>predaj bytov a nepotrebný HIM</t>
  </si>
  <si>
    <t>daň z nehnuteľ.- pozemky - fyz.osoby</t>
  </si>
  <si>
    <t>daň z nehnuteľ.- pozemky - práv.osoby</t>
  </si>
  <si>
    <t>daň z nehnut. - stavby- fyz. osoby</t>
  </si>
  <si>
    <t>daň z nehnut. - stavby- práv.osoby</t>
  </si>
  <si>
    <t>daň z nehnut. - byty - fyz. osoby</t>
  </si>
  <si>
    <t>daň z nehnut. - byty - práv. osoby</t>
  </si>
  <si>
    <t>za komunálne odpady  - fyz.osoby</t>
  </si>
  <si>
    <t>za komunálne odpady  - práv. osoby</t>
  </si>
  <si>
    <t>príjem za školné - MŠ  Fábryho</t>
  </si>
  <si>
    <t>príjem za školné - MŠ  Mieru</t>
  </si>
  <si>
    <t>príjem za školné - MŠ  Kossutha</t>
  </si>
  <si>
    <t>príjem za školné - ZUŠ</t>
  </si>
  <si>
    <t>príjem za školné - CVČ</t>
  </si>
  <si>
    <t>nedoplatky z  minulých rokov</t>
  </si>
  <si>
    <t>Základná  škola  Kossutha</t>
  </si>
  <si>
    <t>dopravné</t>
  </si>
  <si>
    <t>Základná  škola  Hunyadiho</t>
  </si>
  <si>
    <t xml:space="preserve">dopravné </t>
  </si>
  <si>
    <t>školské potreby  pre  ZŠ</t>
  </si>
  <si>
    <t>Nenormatívne  finančné  prostriedky</t>
  </si>
  <si>
    <t xml:space="preserve">Prenesené  kompetencie </t>
  </si>
  <si>
    <t>Nenormatívne  finančné  prostriedky  pre  MŠ a CVČ</t>
  </si>
  <si>
    <t>príspevok na výchovu a vzdelávanie  MŠ</t>
  </si>
  <si>
    <t>Nenormatívne  finančné  prostriedky pre  ZŠ  Kossutha</t>
  </si>
  <si>
    <t>Základné školy spolu</t>
  </si>
  <si>
    <t>prenesené kompetencie ZŠ Kossutha</t>
  </si>
  <si>
    <t>nenormatívne fin. prostr. ZŠ Kossutha</t>
  </si>
  <si>
    <t>prenesené kompetencie ZŠ Hunyadiho</t>
  </si>
  <si>
    <t>nenormatívne fin. prostr. ZŠ Hunyadiho</t>
  </si>
  <si>
    <t>nenormatívne fin. prostr. MŠ a CVČ</t>
  </si>
  <si>
    <t>príjem za školné - ŠKD pri  ZŠ Kossutha</t>
  </si>
  <si>
    <t>príjem za školné - ŠKD pri  ZŠ  Hunyadiho</t>
  </si>
  <si>
    <t>Splátky  lízingov</t>
  </si>
  <si>
    <t xml:space="preserve">     321 22</t>
  </si>
  <si>
    <t>projektová  dokumentácia - amfiteáter</t>
  </si>
  <si>
    <t>za nevýherné hracie automaty</t>
  </si>
  <si>
    <t>softvérov</t>
  </si>
  <si>
    <t>el.energia</t>
  </si>
  <si>
    <t>porealizačné zameranie</t>
  </si>
  <si>
    <t>prenájom pozemkov</t>
  </si>
  <si>
    <t>za ubytovanie</t>
  </si>
  <si>
    <t>na školské potreby</t>
  </si>
  <si>
    <t>na stravné</t>
  </si>
  <si>
    <t>poistenie bytov s NŠ a BŠ</t>
  </si>
  <si>
    <t>montáž elektromerov</t>
  </si>
  <si>
    <t>školské potreby  pre  MŠ</t>
  </si>
  <si>
    <t>PD-Zberný dvor na separ.zber odpadu</t>
  </si>
  <si>
    <t>Dotácie z ÚP SVaR žiakom v hmotnej núdzi</t>
  </si>
  <si>
    <t>príjem z predaja opotreb.drob.majetku</t>
  </si>
  <si>
    <t>z náhrad poistného plnenia</t>
  </si>
  <si>
    <t>od ÚP za predchádzajúci rok</t>
  </si>
  <si>
    <t>sponzor pre MsP</t>
  </si>
  <si>
    <t>krátkodobý - kontokorentný úver</t>
  </si>
  <si>
    <t>vrátené  príjmy z predchádz.roku</t>
  </si>
  <si>
    <t>splácanie KK úveru</t>
  </si>
  <si>
    <t>splácanie dlhodobých úverov</t>
  </si>
  <si>
    <t>kancelárske potreby</t>
  </si>
  <si>
    <t>renovácia pások, tonerov, ost.služby</t>
  </si>
  <si>
    <t>štúdie, posudky, zamerania</t>
  </si>
  <si>
    <t>výdavky na úhradu poplatkov pôšt</t>
  </si>
  <si>
    <t xml:space="preserve">slávnostné osvetlenie </t>
  </si>
  <si>
    <t>transfer pre KCMaP</t>
  </si>
  <si>
    <t>Plnenie 2011</t>
  </si>
  <si>
    <t xml:space="preserve">                                </t>
  </si>
  <si>
    <t>PRÍJMY:</t>
  </si>
  <si>
    <t>v tis. EUR</t>
  </si>
  <si>
    <t>PRÍLOHA  K  NÁVRHU  ROZPOČTU  MESTA  KRÁĽOVSKÝ  CHLMEC</t>
  </si>
  <si>
    <t xml:space="preserve"> </t>
  </si>
  <si>
    <t>na roky 2012-2014 (podrobný rozpis)</t>
  </si>
  <si>
    <t>01.8.0.</t>
  </si>
  <si>
    <t>Odstupné</t>
  </si>
  <si>
    <t>príspevok na výchovu a vzdelávanie MŠ</t>
  </si>
  <si>
    <t>vzdelávací poukaz pre CVČ</t>
  </si>
  <si>
    <t>Nenormatívne  finančné  prostriedky spolu</t>
  </si>
  <si>
    <t>Musica da Capo</t>
  </si>
  <si>
    <t>zelená učebňa</t>
  </si>
  <si>
    <t>revitalizácia parku Ficaria</t>
  </si>
  <si>
    <t>oživenie remesiel</t>
  </si>
  <si>
    <t>múzeum</t>
  </si>
  <si>
    <t>havarijný stav - služby</t>
  </si>
  <si>
    <t>príspevky DSS - sociálna služba</t>
  </si>
  <si>
    <t xml:space="preserve">odvody </t>
  </si>
  <si>
    <t>odvody</t>
  </si>
  <si>
    <t>mreže na kontajnery</t>
  </si>
  <si>
    <t>mzdy</t>
  </si>
  <si>
    <t>nájom</t>
  </si>
  <si>
    <t>expanzná nádrž MŠ Kossutha</t>
  </si>
  <si>
    <t>MŠ Fejséš - oprava</t>
  </si>
  <si>
    <t>osdchodné</t>
  </si>
  <si>
    <t>park.miesta na ul.Ibrányiho</t>
  </si>
  <si>
    <t>energ.posúdenie 6 b.j.</t>
  </si>
  <si>
    <t>ÚPN mestská zóna</t>
  </si>
  <si>
    <t>nákup pozemkov - rozš.cint.</t>
  </si>
  <si>
    <t>rekonštrukci amfiteátra</t>
  </si>
  <si>
    <t>nákup ozvuč.techniky</t>
  </si>
  <si>
    <t>mobil.pódium, zastreš., domčeky 4ks</t>
  </si>
  <si>
    <t>gamatky 2ks</t>
  </si>
  <si>
    <t>kuch.linka</t>
  </si>
  <si>
    <t>Verejná  zbierka - trojčatá, povodeň</t>
  </si>
  <si>
    <t>Nákup budovy . Gojdičová</t>
  </si>
  <si>
    <t>na kultúrna podujatia r. 2012</t>
  </si>
  <si>
    <t>príjmy  od FO  na  splátky  bežný štand.</t>
  </si>
  <si>
    <t>príjmy  od  FO  na  splátky NŠ</t>
  </si>
  <si>
    <t>úvery ŠFRB bežný št. - 4 b.j.</t>
  </si>
  <si>
    <t>štátna dotácia na standardné byty - 4 b.j.</t>
  </si>
  <si>
    <t>spravovanie cint.a domu smútku +revízie</t>
  </si>
  <si>
    <t>služby + bleskozvody</t>
  </si>
  <si>
    <r>
      <t xml:space="preserve">Múzeum </t>
    </r>
    <r>
      <rPr>
        <sz val="8"/>
        <rFont val="Arial CE"/>
        <charset val="238"/>
      </rPr>
      <t>býv. Knižnica</t>
    </r>
  </si>
  <si>
    <t>finančná pomoc - sociálna služba-DSS</t>
  </si>
  <si>
    <t>z prenaj.budov, priest.a obj. - mesto</t>
  </si>
  <si>
    <r>
      <t xml:space="preserve">štipendium ÚPSV - </t>
    </r>
    <r>
      <rPr>
        <b/>
        <sz val="8"/>
        <rFont val="Arial CE"/>
        <charset val="238"/>
      </rPr>
      <t>fin.prísp. DSS</t>
    </r>
  </si>
  <si>
    <r>
      <t>za služby spoj.s nájmom-</t>
    </r>
    <r>
      <rPr>
        <b/>
        <sz val="8"/>
        <rFont val="Arial CE"/>
        <charset val="238"/>
      </rPr>
      <t>ročné vyúčt.</t>
    </r>
  </si>
  <si>
    <r>
      <t xml:space="preserve">nájom. nízkoštandardné byty - </t>
    </r>
    <r>
      <rPr>
        <b/>
        <sz val="8"/>
        <rFont val="Arial CE"/>
        <charset val="238"/>
      </rPr>
      <t>BYTY</t>
    </r>
  </si>
  <si>
    <r>
      <t xml:space="preserve">nájom.štandardné byty - </t>
    </r>
    <r>
      <rPr>
        <b/>
        <sz val="8"/>
        <rFont val="Arial CE"/>
        <charset val="238"/>
      </rPr>
      <t>NEBYT.PRIEST.</t>
    </r>
  </si>
  <si>
    <r>
      <t>nájom.za nebyt. priest.MBH-</t>
    </r>
    <r>
      <rPr>
        <b/>
        <sz val="8"/>
        <rFont val="Arial CE"/>
        <charset val="238"/>
      </rPr>
      <t>zábezp.</t>
    </r>
  </si>
  <si>
    <t xml:space="preserve">kolky </t>
  </si>
  <si>
    <r>
      <t>oprava strechy MŠ Kossutha</t>
    </r>
    <r>
      <rPr>
        <b/>
        <sz val="8"/>
        <rFont val="Arial CE"/>
        <charset val="238"/>
      </rPr>
      <t>+revízie</t>
    </r>
  </si>
  <si>
    <r>
      <t>oprava strechy MŠ Fábryho</t>
    </r>
    <r>
      <rPr>
        <b/>
        <sz val="8"/>
        <rFont val="Arial CE"/>
        <charset val="238"/>
      </rPr>
      <t>+revízie</t>
    </r>
  </si>
  <si>
    <r>
      <t>hydraulické  vyreg.rad.MŠ Fábry+</t>
    </r>
    <r>
      <rPr>
        <b/>
        <sz val="8"/>
        <rFont val="Arial CE"/>
        <charset val="238"/>
      </rPr>
      <t>revízie</t>
    </r>
  </si>
  <si>
    <r>
      <t>fin.spoluúčasť Otvorená škola MŠ Mieru</t>
    </r>
    <r>
      <rPr>
        <b/>
        <sz val="8"/>
        <rFont val="Arial CE"/>
        <charset val="238"/>
      </rPr>
      <t>+revízie</t>
    </r>
  </si>
  <si>
    <r>
      <t>tovary a služby+</t>
    </r>
    <r>
      <rPr>
        <b/>
        <sz val="8"/>
        <rFont val="Arial CE"/>
        <charset val="238"/>
      </rPr>
      <t>revízie</t>
    </r>
  </si>
  <si>
    <t>Internát a univerzita+revízie</t>
  </si>
  <si>
    <r>
      <t>kalové  čerpadlo-</t>
    </r>
    <r>
      <rPr>
        <b/>
        <sz val="8"/>
        <rFont val="Arial CE"/>
        <charset val="238"/>
      </rPr>
      <t>replika mest.studne</t>
    </r>
  </si>
  <si>
    <r>
      <t>recyklačný fond - separ.</t>
    </r>
    <r>
      <rPr>
        <b/>
        <sz val="8"/>
        <rFont val="Arial CE"/>
        <charset val="238"/>
      </rPr>
      <t>zberný dvor</t>
    </r>
  </si>
  <si>
    <t>bankový úver - invest.akcie mesta</t>
  </si>
  <si>
    <t>zníženie energ.náročnosti AB MsÚ</t>
  </si>
  <si>
    <t>oprava chodníka  - ul. Ibrányiho bl.MNO</t>
  </si>
  <si>
    <r>
      <t xml:space="preserve">rek.technol.vybavenia - </t>
    </r>
    <r>
      <rPr>
        <b/>
        <sz val="8"/>
        <rFont val="Arial CE"/>
        <charset val="238"/>
      </rPr>
      <t>DALKIA</t>
    </r>
  </si>
  <si>
    <t>BÝVANIE A OBČ. VYBAVENOSŤ</t>
  </si>
  <si>
    <t>0.8.4.0.</t>
  </si>
  <si>
    <t>Tovar a služby</t>
  </si>
  <si>
    <t>teplo a el. energia</t>
  </si>
  <si>
    <t>vodné, stočné, splašk.voda</t>
  </si>
  <si>
    <t>PHM, mazivá, oleje</t>
  </si>
  <si>
    <t>zák. a hav. Poistenie</t>
  </si>
  <si>
    <t>na spoločný úrad - príspevok obcí</t>
  </si>
  <si>
    <t>ročné vyúčtovanie preddavkov za rež.výdavky</t>
  </si>
  <si>
    <t>Plnenie 2010</t>
  </si>
  <si>
    <r>
      <rPr>
        <sz val="8"/>
        <rFont val="Arial CE"/>
        <charset val="238"/>
      </rPr>
      <t xml:space="preserve">ZUŠ - rekonštrukčné práce </t>
    </r>
    <r>
      <rPr>
        <b/>
        <sz val="8"/>
        <rFont val="Arial CE"/>
        <charset val="238"/>
      </rPr>
      <t>- múzeum</t>
    </r>
  </si>
  <si>
    <r>
      <t>elektr.zahr.obl. - rek. -</t>
    </r>
    <r>
      <rPr>
        <sz val="8"/>
        <rFont val="Arial CE"/>
        <charset val="238"/>
      </rPr>
      <t xml:space="preserve"> amfiteátra</t>
    </r>
  </si>
  <si>
    <t>dohody - náhrada príjmu - nemoc</t>
  </si>
  <si>
    <t>MsKS</t>
  </si>
  <si>
    <t>náhrada príjmu - nemoc + vrátky z min.rok.</t>
  </si>
  <si>
    <t>stravné pre žiakov v hmotnej núdzi pre MŠ a ZŠ</t>
  </si>
  <si>
    <t>lízing - ZI - REGIA TV účasť na majetku</t>
  </si>
  <si>
    <t>PD obchvat, elektr.záhr.obl. - vysporiadanie  pozemkov</t>
  </si>
  <si>
    <t>miniihr.oplotenie - reštaur.výskum</t>
  </si>
  <si>
    <t xml:space="preserve">rekonštrukcia MŠ  a modernizácia  ZŠ slov </t>
  </si>
  <si>
    <t>rekonštrukcia ZUŠ</t>
  </si>
  <si>
    <t>projekt.dokumentácia - MŠ Kossutha</t>
  </si>
  <si>
    <t xml:space="preserve">čerpadlo - odvodňovacie žľaby </t>
  </si>
  <si>
    <t>Očakávaná skut. 2012</t>
  </si>
  <si>
    <t>projekt a realiz. prepojenia ul.Hl.a Kossutha</t>
  </si>
  <si>
    <r>
      <t>nákup  pozemkov a</t>
    </r>
    <r>
      <rPr>
        <b/>
        <sz val="8"/>
        <rFont val="Arial CE"/>
        <charset val="238"/>
      </rPr>
      <t xml:space="preserve"> ost.inv.akcie</t>
    </r>
  </si>
  <si>
    <t>likvidácia čiernych skládok</t>
  </si>
  <si>
    <t>PHM do pracovných strojov</t>
  </si>
  <si>
    <t>odvádzanie zrážk.a splaškových vôd</t>
  </si>
  <si>
    <t>PHM do prac.strojov</t>
  </si>
  <si>
    <t>PHM do prac. strojov</t>
  </si>
  <si>
    <t>rekonštrukcia verejného  osvetlenia - ul. Trhoviskoúra</t>
  </si>
  <si>
    <t>zber a likvidácia kom. odpadu</t>
  </si>
  <si>
    <t>Rekonštr. op.múru Kost.rad, ul. L.Mécsa</t>
  </si>
  <si>
    <t>Vyvesené dňa: 4. apríla 2012</t>
  </si>
  <si>
    <t>prevod  HV (hospodársky výsledok)</t>
  </si>
  <si>
    <t>prevod z peňažných fondov OBS (býv.MBH)</t>
  </si>
  <si>
    <t>0.8.4.0</t>
  </si>
  <si>
    <t>Úprava: 16.04.2012</t>
  </si>
  <si>
    <r>
      <t xml:space="preserve">mestské byty MBH - </t>
    </r>
    <r>
      <rPr>
        <b/>
        <sz val="8"/>
        <rFont val="Arial CE"/>
        <charset val="238"/>
      </rPr>
      <t xml:space="preserve">mestský byt </t>
    </r>
  </si>
  <si>
    <r>
      <t>recyklačný fond - separ.zber-</t>
    </r>
    <r>
      <rPr>
        <b/>
        <sz val="8"/>
        <rFont val="Arial CE"/>
        <charset val="238"/>
      </rPr>
      <t>vojn.hroby</t>
    </r>
  </si>
  <si>
    <r>
      <t xml:space="preserve">kultúrne a šport. podujatia </t>
    </r>
    <r>
      <rPr>
        <b/>
        <sz val="8"/>
        <rFont val="Arial CE"/>
        <charset val="238"/>
      </rPr>
      <t>vrát. Grantov</t>
    </r>
  </si>
  <si>
    <t>harmonogram zberu odpadu</t>
  </si>
  <si>
    <t>prenájom strojov a zariadení</t>
  </si>
  <si>
    <t>materiál na opravu mestských bytov</t>
  </si>
  <si>
    <t>hygienické a čistiace potreby</t>
  </si>
  <si>
    <t>odborná literatúra, noviny, časopisy</t>
  </si>
  <si>
    <t>oprava budov a stavieb</t>
  </si>
  <si>
    <t>príspevok na stravovanie</t>
  </si>
  <si>
    <t>tvorba sociálneho fondu</t>
  </si>
  <si>
    <t>kolkové známky</t>
  </si>
  <si>
    <t>odmeny dôverníkom</t>
  </si>
  <si>
    <t>Celkové výdavky</t>
  </si>
  <si>
    <t>Bežné výdavky</t>
  </si>
  <si>
    <t>Výdavky z finančných operácii</t>
  </si>
  <si>
    <t>Výdavky školským zariadeniam</t>
  </si>
  <si>
    <t>JANUÁR</t>
  </si>
  <si>
    <t>FEBRUÁR</t>
  </si>
  <si>
    <t>MAREC</t>
  </si>
  <si>
    <t>SPOLU I.Q 2012</t>
  </si>
  <si>
    <t>Plnenie rozpočtu podľa jednotlivých mesiacoch</t>
  </si>
  <si>
    <t>pokuty a penále</t>
  </si>
  <si>
    <t>honorár za hudobné diela</t>
  </si>
  <si>
    <t>oprava a údržba softvérov</t>
  </si>
  <si>
    <t>interierové vybavenie</t>
  </si>
  <si>
    <t>oprava zariadení v dome smútku</t>
  </si>
  <si>
    <t>nákup prevádzkových strojov</t>
  </si>
  <si>
    <t>3120012-1</t>
  </si>
  <si>
    <t>3120012-3</t>
  </si>
  <si>
    <t>3120011-4</t>
  </si>
  <si>
    <t>3120011-2</t>
  </si>
  <si>
    <t>331002-1</t>
  </si>
  <si>
    <t>pásky, tonery do počítačov a kopírky</t>
  </si>
  <si>
    <t>reklamné predmety</t>
  </si>
  <si>
    <t>propagácia a reklama, inzerát</t>
  </si>
  <si>
    <t>641001 3</t>
  </si>
  <si>
    <t>641001 1</t>
  </si>
  <si>
    <t>641001 2</t>
  </si>
  <si>
    <t>zber a odvoz kom. odpadu</t>
  </si>
  <si>
    <t>637004-2</t>
  </si>
  <si>
    <t>637004-3</t>
  </si>
  <si>
    <t>likvidácia odpadových vôd</t>
  </si>
  <si>
    <t>prevádzkové stroje a náradia</t>
  </si>
  <si>
    <t>servis, oprava, STK</t>
  </si>
  <si>
    <t>materiál - detské ihriská, lavice</t>
  </si>
  <si>
    <t>čistenie MK (ulíc,chodníkov,parkovísk)</t>
  </si>
  <si>
    <t>prenájom bytu na ul.Hlavnej</t>
  </si>
  <si>
    <t xml:space="preserve">náhrada príjmu - nemoc </t>
  </si>
  <si>
    <t>ÚDRŽBA CINTORÍNOV, PODPORA CIRKVI</t>
  </si>
  <si>
    <t>10.7.0.</t>
  </si>
  <si>
    <t>10.7.0.1</t>
  </si>
  <si>
    <t>10.7.0.4</t>
  </si>
  <si>
    <t>7170011-3</t>
  </si>
  <si>
    <t>7170011-4</t>
  </si>
  <si>
    <t>nájom zariadení</t>
  </si>
  <si>
    <t>dohody o vykonaní práce</t>
  </si>
  <si>
    <t>údržba a oprava budov</t>
  </si>
  <si>
    <t>na kultúru - zahraničné MKF</t>
  </si>
  <si>
    <t>miestneho rozhlasu</t>
  </si>
  <si>
    <t>príspevok na výchovu a vzdelávanie  MŠ/vzd.p.</t>
  </si>
  <si>
    <t>náhrada príjmu za nemoc</t>
  </si>
  <si>
    <t>náhrada za nemoc</t>
  </si>
  <si>
    <t>školské potreby - z dotácie UPSVaR</t>
  </si>
  <si>
    <t>nájomné za nebytové priestory OBS</t>
  </si>
  <si>
    <t>vojnové hroby</t>
  </si>
  <si>
    <t>zák. a hav. poistenie</t>
  </si>
  <si>
    <t>poplatky bankové, súdne, exekučné</t>
  </si>
  <si>
    <t>registračný poplatok</t>
  </si>
  <si>
    <t>nemoc</t>
  </si>
  <si>
    <t>prenájom za pôdu ref.cirkvi</t>
  </si>
  <si>
    <t>výdavky na správu školských budov</t>
  </si>
  <si>
    <t>mýto, diaľničné známky</t>
  </si>
  <si>
    <t>náhrada za lekárske prehliadky</t>
  </si>
  <si>
    <t>údržba programov - upgrade</t>
  </si>
  <si>
    <t>stroje a zariadenia</t>
  </si>
  <si>
    <t>prevod tvorby fondu opráv</t>
  </si>
  <si>
    <t>príjem za údržbarské práce</t>
  </si>
  <si>
    <t>príjem z refundácie(refakt.pre MŠ, KCMaP ai.)</t>
  </si>
  <si>
    <t>materiál ku kompostovisku</t>
  </si>
  <si>
    <t>daň za motorové vozidlá</t>
  </si>
  <si>
    <t>odchodné pri prvom skončení PP</t>
  </si>
  <si>
    <t>príjmy</t>
  </si>
  <si>
    <t>výdavky</t>
  </si>
  <si>
    <t>HV</t>
  </si>
  <si>
    <t xml:space="preserve">výpočtová technika </t>
  </si>
  <si>
    <t>transfer obecným CVČ</t>
  </si>
  <si>
    <t>softver</t>
  </si>
  <si>
    <t>pracovné stroje a náradia</t>
  </si>
  <si>
    <t>oprava zariadení</t>
  </si>
  <si>
    <t>na stravné ZŠ</t>
  </si>
  <si>
    <t>stravné deťom v hmotnej núdzi MŠ</t>
  </si>
  <si>
    <t>331002-2</t>
  </si>
  <si>
    <t>projekt "Dialóg múzeí"</t>
  </si>
  <si>
    <t xml:space="preserve">na školské potreby ZŠ </t>
  </si>
  <si>
    <t xml:space="preserve">oprava a údržba budovy </t>
  </si>
  <si>
    <t>rekonštr.strechy telocvične ZŠS - havarijný stav</t>
  </si>
  <si>
    <t>príjem za dopravné výkony a iné výkony</t>
  </si>
  <si>
    <t>za vypracovanie lekárskeho posudku občanov</t>
  </si>
  <si>
    <t>vypracovanie lekárskych posudkov občanov</t>
  </si>
  <si>
    <t>transfer pre SOŠ KCH</t>
  </si>
  <si>
    <t>Splácanie úrokov v tuzemsku</t>
  </si>
  <si>
    <t>dohohy o vykonaní prác</t>
  </si>
  <si>
    <t>technické zhodnotenie kanalizácie</t>
  </si>
  <si>
    <t>propagácia, reklama</t>
  </si>
  <si>
    <t>prevod fin.prostr. z RF</t>
  </si>
  <si>
    <t>rekonštrukcia strechy ZUŠ</t>
  </si>
  <si>
    <t>717002-3</t>
  </si>
  <si>
    <t>oplotenie vstupu do budovy, mobilné domčeky</t>
  </si>
  <si>
    <t>454001-2</t>
  </si>
  <si>
    <t>454002-1</t>
  </si>
  <si>
    <t>454001-1</t>
  </si>
  <si>
    <t>na kultúru  - tuzemské - div.paleta</t>
  </si>
  <si>
    <t>na kultúru  - MKF</t>
  </si>
  <si>
    <t xml:space="preserve">na kultúru zahraničné </t>
  </si>
  <si>
    <t>v tis. eur</t>
  </si>
  <si>
    <t>miestne komunikácie a cestná infraštruktúra</t>
  </si>
  <si>
    <t>prístroje, stroje, náradia</t>
  </si>
  <si>
    <t>01.1.1</t>
  </si>
  <si>
    <t>01.3.3</t>
  </si>
  <si>
    <t>01.6.0</t>
  </si>
  <si>
    <t>01.7.0</t>
  </si>
  <si>
    <t>01.8.0</t>
  </si>
  <si>
    <t>03.1.0</t>
  </si>
  <si>
    <t>04.1.2</t>
  </si>
  <si>
    <t>04.4.3</t>
  </si>
  <si>
    <t>DOPRAVA - cestná doprava</t>
  </si>
  <si>
    <t>SPOLOČNÁ ÚRADOVŇA - výstavba</t>
  </si>
  <si>
    <t>VEREJNÝ PORIADOK - policajné služby MsP</t>
  </si>
  <si>
    <t>MATRIKA - iné všeob.služby</t>
  </si>
  <si>
    <t>VŠEOBECNÉ VEREJNÉ SLUŽBY - voľby</t>
  </si>
  <si>
    <t>TRANSFERY VŠEOBECNEJ POVAHY</t>
  </si>
  <si>
    <t>04.5.1</t>
  </si>
  <si>
    <t>05.2</t>
  </si>
  <si>
    <t>07.2.1</t>
  </si>
  <si>
    <t>06.1.0</t>
  </si>
  <si>
    <t>06.2.0</t>
  </si>
  <si>
    <t>06.4.0</t>
  </si>
  <si>
    <t>06.6.0</t>
  </si>
  <si>
    <t>REKREÁCIA,KULTÚRA A NÁBOŽENSTVO</t>
  </si>
  <si>
    <t>08.1.0</t>
  </si>
  <si>
    <t>08.2.0</t>
  </si>
  <si>
    <t>Kultúrne služby</t>
  </si>
  <si>
    <t>Štat. klasifk.  výdavkov ver. správy COFOG</t>
  </si>
  <si>
    <t>08.4.0</t>
  </si>
  <si>
    <t>10.7.0</t>
  </si>
  <si>
    <t>OPATROVATEĽSTVO - sociálne zabezpečnie</t>
  </si>
  <si>
    <t xml:space="preserve">Staroba </t>
  </si>
  <si>
    <t>Nenormatívne finančné prostriedky</t>
  </si>
  <si>
    <t>náhrada za nemoc, odstupné</t>
  </si>
  <si>
    <t>nákup pozemku Múzeum</t>
  </si>
  <si>
    <t>Súplácanie úrokov v tuzemsku</t>
  </si>
  <si>
    <t>rekonštrukcia verejného  osvetlenia - mesto</t>
  </si>
  <si>
    <t>správne poplatky Spoločný stav. úrad</t>
  </si>
  <si>
    <t>správne poplatky Matrika</t>
  </si>
  <si>
    <t>Príjem od FO na splátku ŠFRB BŠ</t>
  </si>
  <si>
    <t>Príjem od FO na splátku ŠFRB NŠ</t>
  </si>
  <si>
    <t>splátky úveru ŠFRB BŠ</t>
  </si>
  <si>
    <t>splátky úveru ŠFRB NŠ</t>
  </si>
  <si>
    <t>služby spoj.s nájmom-ročné vyúčt.-ost.poplatky</t>
  </si>
  <si>
    <t xml:space="preserve">tlač obecných novín </t>
  </si>
  <si>
    <t>čerpanie KK úveru</t>
  </si>
  <si>
    <t>Mzdy, zák. poistenie, tovary a služby</t>
  </si>
  <si>
    <t>NAKLADANIE S ODPADMI</t>
  </si>
  <si>
    <t>uloženie a likvidácia odpadu VKK</t>
  </si>
  <si>
    <t>05.1.0</t>
  </si>
  <si>
    <t>NAKLADANIE S ODPADOVÝMI VODAMI</t>
  </si>
  <si>
    <t>VŠEOBECNÁ LEKÁRSKA STAROSTLIVOSŤ</t>
  </si>
  <si>
    <t>VŠEOB. LEKÁRSKA STAROSTLIVOSŤ</t>
  </si>
  <si>
    <t>vývoz fekálií</t>
  </si>
  <si>
    <t xml:space="preserve">Múzeum </t>
  </si>
  <si>
    <t>08.2</t>
  </si>
  <si>
    <t>transfery cirkvi</t>
  </si>
  <si>
    <t>FINANČNÉ OPERÁCIE</t>
  </si>
  <si>
    <t>KAPITÁLOVÉ VÝDAVKY</t>
  </si>
  <si>
    <t xml:space="preserve">Školy s právnou subjektivitou </t>
  </si>
  <si>
    <t>ŠKOLY S PRÁVNOU SUBJEKTIVITOU</t>
  </si>
  <si>
    <t>Centrum voľného času</t>
  </si>
  <si>
    <t>Mzdy platy</t>
  </si>
  <si>
    <t>09.5.0.2</t>
  </si>
  <si>
    <t>INTERNÁT A UNIVERZITA</t>
  </si>
  <si>
    <t>Múzeum</t>
  </si>
  <si>
    <t>09</t>
  </si>
  <si>
    <t>10.5.0</t>
  </si>
  <si>
    <t>transfer na komunitné centrum</t>
  </si>
  <si>
    <t>3120012-6</t>
  </si>
  <si>
    <t>podpora  ÚPSVaR na vytváranie prac. miest</t>
  </si>
  <si>
    <t>dividendy Veolia</t>
  </si>
  <si>
    <t>nájom pozemkov</t>
  </si>
  <si>
    <t>vzdelávacie poukazy pre CVČ</t>
  </si>
  <si>
    <t>cestovné tuzemské</t>
  </si>
  <si>
    <t>3120015-3</t>
  </si>
  <si>
    <t>dotácia na likvidáciu čiernych skládok odpadov</t>
  </si>
  <si>
    <t>Dotácie z ÚPSVaR žiakom v hm.núdzi</t>
  </si>
  <si>
    <t>Rozpočet spolu:</t>
  </si>
  <si>
    <t>nákup HIM do MsKS, mobilné zastrešenie</t>
  </si>
  <si>
    <t>ROZPOČET SPOLU</t>
  </si>
  <si>
    <t>projektová dokumentácia-spoluúčasť</t>
  </si>
  <si>
    <t>oplotenie areálu ZŠ s VjM</t>
  </si>
  <si>
    <t>za predajné automaty</t>
  </si>
  <si>
    <t>nájomné za byty OBS + správa</t>
  </si>
  <si>
    <t>od ÚPSVaR za predchádzajúci rok</t>
  </si>
  <si>
    <t>normatívne finančné prostriedky pre ZŠ</t>
  </si>
  <si>
    <t xml:space="preserve">prísp. na výchovu a vzdel. detí v MŠ </t>
  </si>
  <si>
    <t>štipendium ÚPSV / vzdelávacie poukazy CVČ</t>
  </si>
  <si>
    <t>nenormatívne finančné prostriedky pre ZŠ</t>
  </si>
  <si>
    <t>predaj stavieb, bytov a nepotrebný HIM</t>
  </si>
  <si>
    <t>tlačivá,všeobecný tlačiarenský materiál</t>
  </si>
  <si>
    <t xml:space="preserve">trovy súdneho a exekúčneho konania </t>
  </si>
  <si>
    <t xml:space="preserve">špeciálne služby  </t>
  </si>
  <si>
    <t>DPH z obstarania</t>
  </si>
  <si>
    <t>daň z príjmov PO</t>
  </si>
  <si>
    <t>vratky</t>
  </si>
  <si>
    <t>úrok z omeškania - neuznaný súdny spor</t>
  </si>
  <si>
    <t>620-630</t>
  </si>
  <si>
    <t>výdavky na úhradu poštovných  poplatkov</t>
  </si>
  <si>
    <t>elektrická energia kanalizácia</t>
  </si>
  <si>
    <t>odvádzanie zrážk. a splaškových vôd</t>
  </si>
  <si>
    <t>elektrická energia-kanalizácia BNŠ</t>
  </si>
  <si>
    <t>všeobecný materiál BNŠ</t>
  </si>
  <si>
    <t>prehliadky, revízie, skúšky zariadení</t>
  </si>
  <si>
    <t>náhrada za lekárske posudky</t>
  </si>
  <si>
    <t>čistiace a hygienické potreby</t>
  </si>
  <si>
    <t>transfery na kultúru KCMaP</t>
  </si>
  <si>
    <t>elektrická energia, plyn</t>
  </si>
  <si>
    <t>10.1.2</t>
  </si>
  <si>
    <t>asistent - sociálne znevýhodnené prostredie</t>
  </si>
  <si>
    <t>asistent - zdravotný postih</t>
  </si>
  <si>
    <t>škola v prírode</t>
  </si>
  <si>
    <t>lyžiarsky kurz</t>
  </si>
  <si>
    <t>ŠKD Základná škola Kossutha</t>
  </si>
  <si>
    <t xml:space="preserve">Školské kluby detí pri ZŠ </t>
  </si>
  <si>
    <t>ŠJ Základná škola Kossutha</t>
  </si>
  <si>
    <t>Vzdelávacie poukazy pre CVČ</t>
  </si>
  <si>
    <t>Sponzor pre MsP</t>
  </si>
  <si>
    <t>Dobrovoľné  príspevky  od  darcov a sponzorov</t>
  </si>
  <si>
    <t>Stravné ÚPSV</t>
  </si>
  <si>
    <t>Školské potreby ÚPSV</t>
  </si>
  <si>
    <t>Bežné transféry ÚPSV na akt.činnosť</t>
  </si>
  <si>
    <t>Podpora ÚPSVaR na vytváranie prac. miest</t>
  </si>
  <si>
    <t>Sociálne transféry ÚPSV, osobitný príjemca</t>
  </si>
  <si>
    <t>Transfery na voľby</t>
  </si>
  <si>
    <t>Na kultúru MKF</t>
  </si>
  <si>
    <t>Normatívne finančné prostriedky pre ZŠ</t>
  </si>
  <si>
    <t xml:space="preserve">Nenormatívne finančné prostriedky pre ZŠ </t>
  </si>
  <si>
    <t>Príspevok na vých.a vzdelávanie detí v MŠ</t>
  </si>
  <si>
    <t>Štipendium/vzdelávacie poukazy CVČ</t>
  </si>
  <si>
    <t>Na výkon agendy osob. príjemcu</t>
  </si>
  <si>
    <t>Na matričnú činnosť</t>
  </si>
  <si>
    <t>Register obyvateľov a hlásenie pobytu</t>
  </si>
  <si>
    <t>Vojnové hroby</t>
  </si>
  <si>
    <t>Starostlivosť o životné prostredie</t>
  </si>
  <si>
    <t>Špec.úrad pre miestné komunikácie</t>
  </si>
  <si>
    <t>Dotácia na likvidáciu čiernych skládok odp.</t>
  </si>
  <si>
    <t>Transfer na komunitné centrum</t>
  </si>
  <si>
    <t>Na kultúru - zahraničné MKF</t>
  </si>
  <si>
    <t>Na kultúru - zahraničné</t>
  </si>
  <si>
    <t>Normatívne</t>
  </si>
  <si>
    <t>Nornatívne</t>
  </si>
  <si>
    <t>Základná škola Kossutha</t>
  </si>
  <si>
    <t>Náhrada príjmu za nemoc</t>
  </si>
  <si>
    <t>Nenormatívne</t>
  </si>
  <si>
    <t xml:space="preserve"> Základná škola Kossutha</t>
  </si>
  <si>
    <t>Vzdelávacie poukazy</t>
  </si>
  <si>
    <t>Asistent-zdravotný postih</t>
  </si>
  <si>
    <t>Odchodné</t>
  </si>
  <si>
    <t>Škola v prírode</t>
  </si>
  <si>
    <t>Lyžiarsky kurz</t>
  </si>
  <si>
    <t>Školské kluby detí pri ZŠ</t>
  </si>
  <si>
    <t>Školské jedálne pri ZŠ</t>
  </si>
  <si>
    <t>Základná umelecká škola</t>
  </si>
  <si>
    <t>Materská škola - Óvoda ul. Kossutha</t>
  </si>
  <si>
    <t>Stravné deťom v hmotnej núdzi MŠ</t>
  </si>
  <si>
    <t>Školské potreby MŠ - dotácia ÚPSVaR</t>
  </si>
  <si>
    <t>Príspevok na výchovu a vzdelávanie MŠ</t>
  </si>
  <si>
    <t>Transfery pre Regia TV</t>
  </si>
  <si>
    <t>Finančné  prostriedky na  činnosť KCH Invest</t>
  </si>
  <si>
    <t>Mzdy , platy</t>
  </si>
  <si>
    <t>Transfer cirkvi</t>
  </si>
  <si>
    <t>Výdavky na správu školskych budov</t>
  </si>
  <si>
    <t>Finančná pomoc - sociálna služba-DSS</t>
  </si>
  <si>
    <t>Finančná pomoc - sociálna kuratela</t>
  </si>
  <si>
    <t>Osobitný príjemca sociálnych dávok</t>
  </si>
  <si>
    <t>Splácanie dlhodobých úverov</t>
  </si>
  <si>
    <t>Čerpanie kontokorentného úveru</t>
  </si>
  <si>
    <t>Splátky úveru ŠFRB - byty BŠ</t>
  </si>
  <si>
    <t>Splátky úveru ŠFRB - byty NŠ</t>
  </si>
  <si>
    <t>Asistent-soc. znevýhodnené prostredie</t>
  </si>
  <si>
    <t>prekleňovací úver na verejné osvetlenie</t>
  </si>
  <si>
    <t>odvoz TKO od MsÚ</t>
  </si>
  <si>
    <t>výpočtová technika, sieť</t>
  </si>
  <si>
    <r>
      <t>tovary a služby+</t>
    </r>
    <r>
      <rPr>
        <b/>
        <sz val="6.5"/>
        <rFont val="Cambria"/>
        <family val="1"/>
        <charset val="238"/>
      </rPr>
      <t>revízie</t>
    </r>
  </si>
  <si>
    <t>Softrvér a ortofotomapa</t>
  </si>
  <si>
    <t>Výpočtová technika, sieť</t>
  </si>
  <si>
    <t>Projektové dokumentácie- spoluúčasť</t>
  </si>
  <si>
    <t>Publikácia o meste-monografia</t>
  </si>
  <si>
    <t>publikácia o meste - monografia</t>
  </si>
  <si>
    <t>Zníženie energet. náročnosti AB</t>
  </si>
  <si>
    <t>Stroj na likvidáciu odpadu</t>
  </si>
  <si>
    <t>PD zberný dvor na separovaný odpad</t>
  </si>
  <si>
    <t>PD-Zberný dvor na separ. odpad</t>
  </si>
  <si>
    <t>Kanalizácia ul. L.Mécsa</t>
  </si>
  <si>
    <t>Technické zhodnotenie kanalizácie</t>
  </si>
  <si>
    <t>Energetické posúdenie 6 b.j.</t>
  </si>
  <si>
    <t>Vložkovanie komínov NŠ II.etapa</t>
  </si>
  <si>
    <t>Nákup prevádzkových strojov</t>
  </si>
  <si>
    <t>Monitorovací systém</t>
  </si>
  <si>
    <t>Rekonštrukcia verejného osvetlenia</t>
  </si>
  <si>
    <t>Nákup HIM do MsKS, mobilné zastrešenie</t>
  </si>
  <si>
    <t>Oplotenie vstupu do budovy, mobilné domčeky</t>
  </si>
  <si>
    <t>Oplotenie areálu ZŠ s VjM</t>
  </si>
  <si>
    <t>Rekonštrukcia strechy ZUŠ</t>
  </si>
  <si>
    <t>09.</t>
  </si>
  <si>
    <t>Príjmy</t>
  </si>
  <si>
    <t>Výdavky</t>
  </si>
  <si>
    <t>Finančná výpomoc</t>
  </si>
  <si>
    <t>príspevok na učebnice</t>
  </si>
  <si>
    <t>Príspevok na učebnice</t>
  </si>
  <si>
    <t>členské príspevky ZNOM, klub aikido</t>
  </si>
  <si>
    <t>09.5.0</t>
  </si>
  <si>
    <t>09.1</t>
  </si>
  <si>
    <t>dotácia na výkon opatrovateľskej služby</t>
  </si>
  <si>
    <t>úroky z omeškania</t>
  </si>
  <si>
    <t>nájomné za skládku odpadu</t>
  </si>
  <si>
    <t>Dotácia na výkon opatrovateľskej služby</t>
  </si>
  <si>
    <t>Rekonštr. hracej plochy telocv. ZŠ Kossutha</t>
  </si>
  <si>
    <t>rekonštr. hracej plochy telocvične ZŠ Kossutha</t>
  </si>
  <si>
    <t>prevod prostriedkov z predch. rokov-Detské ihrisko</t>
  </si>
  <si>
    <t>prevod prostriedkov z predch.rokov-Účet TKO</t>
  </si>
  <si>
    <t xml:space="preserve">prevod prostriedkov z rezervného fondu  HV </t>
  </si>
  <si>
    <t>Vrátenie finančnej zábezpeky</t>
  </si>
  <si>
    <t>zateplenie a obnova obal. konštr. MŠ Kossutha</t>
  </si>
  <si>
    <t>cestovné náhrady iným než vlastným zamest.</t>
  </si>
  <si>
    <t>Komunitné centrum</t>
  </si>
  <si>
    <t>Rekonštrukcia komunitného centra</t>
  </si>
  <si>
    <t>Rek. a rozšírenie kapacity MŠ Fábryho</t>
  </si>
  <si>
    <t>Zateplenie a obnova obal.konśtr.MŠ Kossutha</t>
  </si>
  <si>
    <t>Klasifikácia COFOG</t>
  </si>
  <si>
    <t>obnova budovy OPP</t>
  </si>
  <si>
    <t>Obnova budovy OPP</t>
  </si>
  <si>
    <t>stromčeky, náhradná výsadba</t>
  </si>
  <si>
    <t>Majetkoprávne vysporiadanie pozemkov - prístupová komunikácia ZD</t>
  </si>
  <si>
    <t>Výstavba Zberného dvora</t>
  </si>
  <si>
    <t>Majetkopávne vysporiadanie pozemkov areál TS</t>
  </si>
  <si>
    <t xml:space="preserve">z prenajatých budov a priestorov </t>
  </si>
  <si>
    <t>z prenajatých budov a priestorov MsKS</t>
  </si>
  <si>
    <t>letničky, kvety, kvetináče</t>
  </si>
  <si>
    <t>dotácie pr. osobám - primátor</t>
  </si>
  <si>
    <t>Dotácie pr. osobám-primátor</t>
  </si>
  <si>
    <t>09.8.0</t>
  </si>
  <si>
    <t>Spoločný školský úrad</t>
  </si>
  <si>
    <t>0.9.8.0</t>
  </si>
  <si>
    <t>na spoločný stavebný úrad - ŠR</t>
  </si>
  <si>
    <t>Na spoločný stavebný úrad - ŠR</t>
  </si>
  <si>
    <t>Na spoločný školský úrad - ŠR</t>
  </si>
  <si>
    <t>na spoločný školský úrad-ŠR</t>
  </si>
  <si>
    <t>rekonštrukcia a rozšír. kapacity MŠ Fábryho</t>
  </si>
  <si>
    <t>rekonštrukcia komunitného centra</t>
  </si>
  <si>
    <t>rozšírenie kapacity MŠ Fábry</t>
  </si>
  <si>
    <t>finančný leasing mot. vozidla MsP</t>
  </si>
  <si>
    <t>Finančný leasing mot. vozidla MsP</t>
  </si>
  <si>
    <t>splácanie úrokov z leasingu</t>
  </si>
  <si>
    <t>rek. bytov   - vložkovanie  komínov - NŠ II.</t>
  </si>
  <si>
    <t xml:space="preserve">kancelária I. kontaktu </t>
  </si>
  <si>
    <t>sobášna sieň</t>
  </si>
  <si>
    <t>Kancelária I.kontaktu</t>
  </si>
  <si>
    <t>Sobášna sieň</t>
  </si>
  <si>
    <t>modernizácia technického vybavenia ZŠ Kossutha</t>
  </si>
  <si>
    <t>Modernizácia technického vybavenia ZŠ Kossutha</t>
  </si>
  <si>
    <t>transfery zväzom, združeniam  VFSz</t>
  </si>
  <si>
    <t>05.6.0</t>
  </si>
  <si>
    <t>majetkopávne vysporiadanie pozemkov areál TS</t>
  </si>
  <si>
    <t>výstavba detského ihriska Crossfit</t>
  </si>
  <si>
    <t>Výstavba detského ihriska crossfit</t>
  </si>
  <si>
    <t>výstavba detského ihriska Fábryho</t>
  </si>
  <si>
    <t>Výstavba detského ihriska Fábryho</t>
  </si>
  <si>
    <t>zateplenie  a obnova obalových konštrukcií MSKS</t>
  </si>
  <si>
    <t>výstavba plážového volejbalového ihriska</t>
  </si>
  <si>
    <t>Výstavba plážového volejbalového ihriska</t>
  </si>
  <si>
    <t>Terénna sociálna práca</t>
  </si>
  <si>
    <t>dotácia va výkon terénnej sociálnej práce</t>
  </si>
  <si>
    <t>Dotácia na výkon terénnej sociálnej práce</t>
  </si>
  <si>
    <t>územný plán mesta</t>
  </si>
  <si>
    <t>Územný plán mesta</t>
  </si>
  <si>
    <t>dotácia na chránenú dielňu</t>
  </si>
  <si>
    <t>dotácia na výmenu okenných konštrukcií v ZŠ Kossutha</t>
  </si>
  <si>
    <t>Dotácia na výmenu okenných konštrukcií v ZŠ Kossutha</t>
  </si>
  <si>
    <t>dobrovoľné  príspevky  od  darcov a sponzorov MKF</t>
  </si>
  <si>
    <t>za užívanie verejného priestranstva vrátane MKF</t>
  </si>
  <si>
    <t>oslavy Mesta KCH - predaj kníh, služieb, kľúčenky</t>
  </si>
  <si>
    <t>poštovné</t>
  </si>
  <si>
    <t>nákup dopravných prostriedkov</t>
  </si>
  <si>
    <t>Nákup dopravných prostriedkov</t>
  </si>
  <si>
    <t>prevod prostriedkov na rek. cesty Fejséš</t>
  </si>
  <si>
    <t>prevod prostriedkov z predch. rokov-fin. zábezpeka OBS</t>
  </si>
  <si>
    <t>prevod prostriedkov z predch. rokov-fin. zábezpeka VO</t>
  </si>
  <si>
    <t>vrátenie finančnej zábezpeky OBS</t>
  </si>
  <si>
    <t>vrátenie finančnej zábezpeky VO</t>
  </si>
  <si>
    <t>register adries</t>
  </si>
  <si>
    <t>Register adries</t>
  </si>
  <si>
    <t>Vrátenie finančnej zábezpeky VO</t>
  </si>
  <si>
    <t>10.9.0</t>
  </si>
  <si>
    <t>Sociálne zabezpečenie inde neklasifikované</t>
  </si>
  <si>
    <t>projekt CODE VDIC</t>
  </si>
  <si>
    <t>Sociálne zabezpečenie inde neklasif.</t>
  </si>
  <si>
    <t>Projekt CODE VDIC</t>
  </si>
  <si>
    <t>telekomunikačná technika</t>
  </si>
  <si>
    <t>Miestne občianske poriadkové služby</t>
  </si>
  <si>
    <t>výpočtová technika-Interreg</t>
  </si>
  <si>
    <t>propagácia, reklama-interreg</t>
  </si>
  <si>
    <t>kancelárske potreby-interreg</t>
  </si>
  <si>
    <t>odmeny za ďalšie prace-interreg</t>
  </si>
  <si>
    <t>Vybavenie služobného motorového vozidla</t>
  </si>
  <si>
    <t>05.2.0</t>
  </si>
  <si>
    <t xml:space="preserve">oprava stavby  </t>
  </si>
  <si>
    <t>vybavenie služobného motorového vozidla</t>
  </si>
  <si>
    <t>divadelná paleta</t>
  </si>
  <si>
    <t xml:space="preserve">kultúrne podujatia </t>
  </si>
  <si>
    <t>výd. na kultúrne akcie - správne odd.</t>
  </si>
  <si>
    <t>312012-4</t>
  </si>
  <si>
    <t>312012-5</t>
  </si>
  <si>
    <t>transfer na MOPS</t>
  </si>
  <si>
    <t>Transfer na MOPS</t>
  </si>
  <si>
    <t>FP na projekt "Zvyšovanie kvality vzdelávania "</t>
  </si>
  <si>
    <t>Projekt Zvyšovanie kvality vzdelávania v ZŠ</t>
  </si>
  <si>
    <t>rozšírenie kamerového systému</t>
  </si>
  <si>
    <t>nákup klavíra ZUŠ</t>
  </si>
  <si>
    <t>Nákup klavíra ZUŠ</t>
  </si>
  <si>
    <t>finančná zábezpeka-verejné obstrávanie</t>
  </si>
  <si>
    <t>prijaté úvery</t>
  </si>
  <si>
    <t>Všeobecná pracovná oblasť</t>
  </si>
  <si>
    <t>Sociálny podnik- projektová dokumentácia</t>
  </si>
  <si>
    <t>nákup potravín</t>
  </si>
  <si>
    <t>výdavky z vlastných príjmov</t>
  </si>
  <si>
    <t>Nákup potravín</t>
  </si>
  <si>
    <t>prekleňovací úver na rekonštr. amfiteátra</t>
  </si>
  <si>
    <t>rekonštrukcia  amfiteátra - Interreg</t>
  </si>
  <si>
    <t>sponzor pre TJ Slavoj</t>
  </si>
  <si>
    <t>z prenaj.zariadení a techniky /Veolia/</t>
  </si>
  <si>
    <t>pr. prostr. z predch. rokov-pren. komp. šk.-normatív</t>
  </si>
  <si>
    <t>pr. pr. z predch. rokov-pren. komp. šk.-prísp. na VV MŠ + Vzd.P.</t>
  </si>
  <si>
    <t>Sponzor pre TJ Slavoj</t>
  </si>
  <si>
    <t>špecialne prístroje</t>
  </si>
  <si>
    <t>Špeciálne prístroje</t>
  </si>
  <si>
    <t xml:space="preserve">nákup pozemkov </t>
  </si>
  <si>
    <t>Nákup pozemkov</t>
  </si>
  <si>
    <t>tovary a služby +KPSS</t>
  </si>
  <si>
    <t>dotácia na CT prístroj Nemocnica K.Chlmec, n.o.</t>
  </si>
  <si>
    <t>Dotácia na CT prístroj Nemocnica K.Chlmec</t>
  </si>
  <si>
    <t>dotácia na zateplenie a obnovu obal. koštr. MsKS</t>
  </si>
  <si>
    <t>dotácia na záhradné kompostéry</t>
  </si>
  <si>
    <t>Dotácia na záhradné kompostéry</t>
  </si>
  <si>
    <t>záhradné kompostéry</t>
  </si>
  <si>
    <t>transfer na "Celodennú školu"</t>
  </si>
  <si>
    <t>Transfer na "Celodennú školu"</t>
  </si>
  <si>
    <t>dividendy VVS, Košice</t>
  </si>
  <si>
    <t>vrátka dotácie MK Fejséš</t>
  </si>
  <si>
    <t>Vrátka dotácie MK Fejséš</t>
  </si>
  <si>
    <t>453          99</t>
  </si>
  <si>
    <t>združené prostriedky na investície - VEOLIA</t>
  </si>
  <si>
    <t>prevod fin.prostr. zo spol.účtu s VEOLIOU</t>
  </si>
  <si>
    <t>Združené prostriedky na investície-VEOLIA</t>
  </si>
  <si>
    <t>Sankcie uložené v daňovom konaní</t>
  </si>
  <si>
    <t>DzN sankcie uložené v daňovom konaní</t>
  </si>
  <si>
    <t>bankový úver poblikácia</t>
  </si>
  <si>
    <t>tlačiarenské služby</t>
  </si>
  <si>
    <t>geometrický plán k vecnému bremenu/kanaliz.</t>
  </si>
  <si>
    <t>štúdie, expertízy, posudky</t>
  </si>
  <si>
    <t>odvody z dohôd</t>
  </si>
  <si>
    <t>transfer na výstavbu telocvične ZŠ ul. Hunyadiho</t>
  </si>
  <si>
    <t>bankový úver - výstavba telocvične ZŠ M.Helmecziho</t>
  </si>
  <si>
    <t>pr.prostriedkov z predch.rokov na výstavbu telocvične ZŠ M.Helmecziho</t>
  </si>
  <si>
    <t xml:space="preserve">Odchodné </t>
  </si>
  <si>
    <t>výstavba Zberného dvora</t>
  </si>
  <si>
    <t>majetkoprávne vysporiadanie pozemkov</t>
  </si>
  <si>
    <t>výstavba sociálnych bytov</t>
  </si>
  <si>
    <t>sociálny podnik</t>
  </si>
  <si>
    <t>odmeny za VO</t>
  </si>
  <si>
    <t xml:space="preserve">všeobecný materiál </t>
  </si>
  <si>
    <t>nákup viacúčelového zametacieho vozidla</t>
  </si>
  <si>
    <t>Nákup viacúčelového zametacieho vozidla</t>
  </si>
  <si>
    <t>modernizácia technického vybavenia ZŠ</t>
  </si>
  <si>
    <t>dotácia na rekonštrukciu amfiteátra-interreg</t>
  </si>
  <si>
    <t>výstavba zberného dvora</t>
  </si>
  <si>
    <t>splácanie úveru na rek. amfiteátra - interreg</t>
  </si>
  <si>
    <t>Splácanie úveru na rek. amfiteátra-interreg</t>
  </si>
  <si>
    <t>Stravovanie</t>
  </si>
  <si>
    <t>Výdavky z vlastných príjmov</t>
  </si>
  <si>
    <t>zbierka umeleckých diel</t>
  </si>
  <si>
    <t>Zbierka umeleckých diel</t>
  </si>
  <si>
    <t>na kultúru  - tuzemské - deň detí</t>
  </si>
  <si>
    <t>Na kultúru - tuzemské -deň detí</t>
  </si>
  <si>
    <t>oprava a údržba miestnosti kamerového systému</t>
  </si>
  <si>
    <t>správny poplatok</t>
  </si>
  <si>
    <t>Správny poplatok</t>
  </si>
  <si>
    <t>dotácia ÚPSVaR na vytvorené pracovné miesto</t>
  </si>
  <si>
    <t>Dotácia ÚPSVaR na vytvorené pracovné miesto</t>
  </si>
  <si>
    <t>vedenie krúžku CVČ</t>
  </si>
  <si>
    <t>vybavenie kuchyne</t>
  </si>
  <si>
    <t>Vybavenie kuchyne</t>
  </si>
  <si>
    <t>Podpora vytvárania prac.miest</t>
  </si>
  <si>
    <t>Podpora vytvárania prac. miest</t>
  </si>
  <si>
    <t>Vlastné príjmy škôl s právnou subjektivitou</t>
  </si>
  <si>
    <t>FP na projekt "Zvyšovanie kvality vzdelávania v ZŠ"</t>
  </si>
  <si>
    <t>poplatky za uloženie odpadu</t>
  </si>
  <si>
    <t>09.1.1.1</t>
  </si>
  <si>
    <t>Materská škola - projekt asistent učiteľa</t>
  </si>
  <si>
    <t>Materská škola-projekt asistent učiteľa</t>
  </si>
  <si>
    <t>dotácia na projekt Asistent učiteľa v MŠ</t>
  </si>
  <si>
    <t>Dotácia na projekt Asistent učiteľa v MŠ</t>
  </si>
  <si>
    <t>projekt ods. plochy pri telocvični ZŠ Helmecziho</t>
  </si>
  <si>
    <t>Dotácia ÚPSVaR - Cesta na trh práce</t>
  </si>
  <si>
    <t xml:space="preserve">Dotácia ÚPSVaR- Cesta na trh práce </t>
  </si>
  <si>
    <t>rekonštrukcia ZUŠ - projektová dokumentácia</t>
  </si>
  <si>
    <t>Rekonštrukcia ZUŠ-projektová dokumentácia</t>
  </si>
  <si>
    <t>Projekt odst.plochy pri telocvični ZŠ Helmeczyho</t>
  </si>
  <si>
    <t xml:space="preserve">Materská škola - Óvoda / RO </t>
  </si>
  <si>
    <t>Projekt Erasmus+</t>
  </si>
  <si>
    <t>projekt Erasmus+</t>
  </si>
  <si>
    <t>prevod prostriedkov z predch.roku-kamerový systém</t>
  </si>
  <si>
    <t>rekreačné poukazy</t>
  </si>
  <si>
    <t>vrátenie časti dotácie poskytnutej na rekonštrukciu štadióna</t>
  </si>
  <si>
    <t>Rekonštrukcia štadióna</t>
  </si>
  <si>
    <t>Základná  škola  Helmeczyho</t>
  </si>
  <si>
    <t>Nenormatívne  finančné  prostriedky pre ZŠ Helmeczyho</t>
  </si>
  <si>
    <t>ŠKD Základná škola Helmeczyho</t>
  </si>
  <si>
    <t>ŠJ Základná škola Helmeczyho</t>
  </si>
  <si>
    <t>Výstavba sociálnych bytov</t>
  </si>
  <si>
    <t>Výstavba rodinného rekreačného centra</t>
  </si>
  <si>
    <t>Základná škola Helmeczyho</t>
  </si>
  <si>
    <t>ŠKD Základná škola Helmecziho</t>
  </si>
  <si>
    <t>ŠJ Základná škola Helmecziho</t>
  </si>
  <si>
    <t>ZŠ M. Helmeczyho</t>
  </si>
  <si>
    <t>ZŠ L. Kossutha</t>
  </si>
  <si>
    <t>MŠ L. Kossutha</t>
  </si>
  <si>
    <t>príjmy za stravné, nákup potravín</t>
  </si>
  <si>
    <t>vrátka preplatku za plyn</t>
  </si>
  <si>
    <t xml:space="preserve">transfer ÚPSVaR na vytv. pr. miesto </t>
  </si>
  <si>
    <t xml:space="preserve">vrátka preplatku za plyn a elektriku </t>
  </si>
  <si>
    <t xml:space="preserve">transfer ÚPSVaR Cesta na trh práce </t>
  </si>
  <si>
    <t xml:space="preserve">príjem z nadácie TESCO    </t>
  </si>
  <si>
    <t xml:space="preserve">projekt Erasmus+ </t>
  </si>
  <si>
    <t>Projekt telocvične ZŠ M. Helmeczyho</t>
  </si>
  <si>
    <t>Projekt "Zvyšovanie kvality vzdelávania"</t>
  </si>
  <si>
    <t>externé VO</t>
  </si>
  <si>
    <t>Vybavenie kuchyve</t>
  </si>
  <si>
    <t xml:space="preserve">nákup klavíra </t>
  </si>
  <si>
    <t xml:space="preserve">Nákup klavíra </t>
  </si>
  <si>
    <t>dotácia envirofondu na obnovu budovy OPP</t>
  </si>
  <si>
    <t>dotácia na projekt Zvýšenie kvality VVP</t>
  </si>
  <si>
    <t>Dotácia na projekt Zvýšenie kvality VVP</t>
  </si>
  <si>
    <t>Vlastné bežné príjmy škôl s právnou subjektivitou</t>
  </si>
  <si>
    <t>Vlastné kapitálové príjmy škôl s pr. subjektivitou</t>
  </si>
  <si>
    <t>Výdavky škôl s právnou subjektivitou</t>
  </si>
  <si>
    <t>grant na amfiteáter</t>
  </si>
  <si>
    <t>dph z obstarania EÚ</t>
  </si>
  <si>
    <t>Dotácia na chránenú dielňu</t>
  </si>
  <si>
    <t>Grant na amfiteáter</t>
  </si>
  <si>
    <t>rekonštrukcia ZUŠ + park</t>
  </si>
  <si>
    <t>vodozádržné opatrenia ul. Ibrányiho</t>
  </si>
  <si>
    <t>projekt "vybudovanie základnej infraštruktúry"</t>
  </si>
  <si>
    <t>výstavba a rekonštrukcia miestnych komunikácií</t>
  </si>
  <si>
    <t xml:space="preserve">odstavná plocha Fábryho, nad garážami </t>
  </si>
  <si>
    <t>mriežky ku kontajnerom</t>
  </si>
  <si>
    <t xml:space="preserve">projekt sociálne byty </t>
  </si>
  <si>
    <t>PD výstavby rodinného rekreačného centra</t>
  </si>
  <si>
    <t>Rekonštrukcia ZUŠ  - envirofond + park</t>
  </si>
  <si>
    <t>projekt zvonice - nový cintorín</t>
  </si>
  <si>
    <t>výstavba zvonice</t>
  </si>
  <si>
    <t>výstavba obradného priestoru starý cintorín</t>
  </si>
  <si>
    <t>Projekt zvonice-nový cintorín</t>
  </si>
  <si>
    <t>Výstavba zvonice</t>
  </si>
  <si>
    <t>Výstavba obradného priestoru-st. cintorín</t>
  </si>
  <si>
    <t>vodozádržné opatrenia</t>
  </si>
  <si>
    <t>Znižovanie znečisťovania</t>
  </si>
  <si>
    <t>05.3</t>
  </si>
  <si>
    <t>Vodozádržné opatrenia</t>
  </si>
  <si>
    <t>mzdy a platy Code VDIC</t>
  </si>
  <si>
    <t>zákonné poistenie Code VDIC</t>
  </si>
  <si>
    <t>príspevok sociálnym zariadeniam</t>
  </si>
  <si>
    <t>obnova budovy TS</t>
  </si>
  <si>
    <t>z prenajatých budov a priestorov , zber</t>
  </si>
  <si>
    <t>transfer ÚPSVaR na vytv. pr. miesto ŠJ</t>
  </si>
  <si>
    <t>Nájomné a nájom</t>
  </si>
  <si>
    <t>nájom reklamných plôch</t>
  </si>
  <si>
    <t>Náhrada príjmu</t>
  </si>
  <si>
    <t>výstavba rodinného rekreačného centra</t>
  </si>
  <si>
    <t>prevod prostriedkov z predch.rokov -Code VDIC</t>
  </si>
  <si>
    <t>FP na projekt "Pomáhajúce profesie"</t>
  </si>
  <si>
    <t>PD revitalizácie okolia hradu Csonkavár</t>
  </si>
  <si>
    <t>prevod prostr. Šk.úradu KE na opravu ELI ZŠ Kossutha</t>
  </si>
  <si>
    <t>ZŠ Kossutha</t>
  </si>
  <si>
    <t>oprava ELI v ZŠ Kossutha</t>
  </si>
  <si>
    <t>ZŠ M.Helmeczyho</t>
  </si>
  <si>
    <t>projekt telocvične ZŠ M.Helmeczyho</t>
  </si>
  <si>
    <t>výmena výplňových konštrukcií ZŠ Helmeczyho</t>
  </si>
  <si>
    <t>dotácia na výmenu okenných konštrukcií v ZŠ M. Helmeczyho</t>
  </si>
  <si>
    <t>Oprava ELI v ZŠ Kossutha</t>
  </si>
  <si>
    <t>Výmena výplňových konštr. ZŠ M. Helmeczyho</t>
  </si>
  <si>
    <t>Na kultúru  - tuzemské-divadelná paleta</t>
  </si>
  <si>
    <t>Dotácia na výmenu okenných konštrukcií v ZŠ M.Helmeczyho</t>
  </si>
  <si>
    <t xml:space="preserve">Projekt  sociálne byty  </t>
  </si>
  <si>
    <t>Obnova budovy TS</t>
  </si>
  <si>
    <t>Vrátenie časti dotácie poskytnutej na rek. štadióna</t>
  </si>
  <si>
    <t>Zateplenie a obnova obalových konštrukcií MsKS</t>
  </si>
  <si>
    <t>Rekonštrukcia amfiteátra - Interreg</t>
  </si>
  <si>
    <t>Nákup pozemku-Múzeum</t>
  </si>
  <si>
    <t>Rekonštr.strechy telocvične ZŠS - hav.stav</t>
  </si>
  <si>
    <t>Rekonštrukcia ZUŠ-Envirofond+park</t>
  </si>
  <si>
    <t>pohrebné služby</t>
  </si>
  <si>
    <t>Projekt-vybudovanie základnej infraštruktúry</t>
  </si>
  <si>
    <t>Odstavná plocha Fábryho (nad garážami)</t>
  </si>
  <si>
    <t>Výstavba a rekonštrukcia miestnych komunikácií</t>
  </si>
  <si>
    <t>vrátka preplatku za teplo</t>
  </si>
  <si>
    <t>CODE VDIC</t>
  </si>
  <si>
    <t>Kapitálové výdavky škôl s pr. subjektivitou</t>
  </si>
  <si>
    <t>Vlastné príjmy z FO škôl s pr. subjektivitou</t>
  </si>
  <si>
    <t>prevod tvorby rezervného fondu</t>
  </si>
  <si>
    <t>vrátené vlastné príjmy škôl (bežné+kapit.)</t>
  </si>
  <si>
    <t>01.3.2</t>
  </si>
  <si>
    <t>Rámcové plánov. a štatistické služby</t>
  </si>
  <si>
    <t>výdavky na sčítanie obyvateľov, domov a bytov</t>
  </si>
  <si>
    <t>transfer na sčítanie obyvateľov, domov a bytov</t>
  </si>
  <si>
    <t xml:space="preserve">Transfer na sčítanie obyvateľov, domov a bytov </t>
  </si>
  <si>
    <t>návratná finančná výpomoc Covid 19</t>
  </si>
  <si>
    <t>Projekt "Letná škola"</t>
  </si>
  <si>
    <r>
      <t xml:space="preserve">Výdavky na </t>
    </r>
    <r>
      <rPr>
        <sz val="8"/>
        <rFont val="Arial CE"/>
        <charset val="238"/>
      </rPr>
      <t>sčítanie</t>
    </r>
    <r>
      <rPr>
        <sz val="8"/>
        <rFont val="Arial CE"/>
        <family val="2"/>
        <charset val="238"/>
      </rPr>
      <t xml:space="preserve"> obyvateľov, domov a bytov</t>
    </r>
  </si>
  <si>
    <t xml:space="preserve">podpora udržania zamestnanosti v MŠ </t>
  </si>
  <si>
    <t>nákup zariadení</t>
  </si>
  <si>
    <t>Nákup zariadení</t>
  </si>
  <si>
    <t>RÁMCOVÉ PLÁNOV. A ŠTATIST. SLUŽBY</t>
  </si>
  <si>
    <t>07.4.0</t>
  </si>
  <si>
    <t>OCHRANA VEREJNÉHO ZDRAVIA  COVID-19</t>
  </si>
  <si>
    <t>OCHRANA VEREJN. ZDRAVIA COVID-19</t>
  </si>
  <si>
    <t>vrátka nevyčerpanej dotácie na monit. systém</t>
  </si>
  <si>
    <t>Vrátka nevyč. dotácie na monit. systém</t>
  </si>
  <si>
    <t>príjmy za školné</t>
  </si>
  <si>
    <t>príjmy za školné ŠKD</t>
  </si>
  <si>
    <t>projekt Pomáhajúce profesie ZŠ Kossutha</t>
  </si>
  <si>
    <t>rekonštrukcia oporného múru Fábryho</t>
  </si>
  <si>
    <t>rekonštrukcia vnútorného vybavenia MsKS</t>
  </si>
  <si>
    <t>Rekonštrukcia oporného múru-starý cintorín</t>
  </si>
  <si>
    <t>Code Vdic</t>
  </si>
  <si>
    <t>SOCIÁL.ZABEZP. INDE NEKLASIFIKOVANÉ</t>
  </si>
  <si>
    <t>Transfer na CVČ</t>
  </si>
  <si>
    <t>transfer na CVČ</t>
  </si>
  <si>
    <t>Transfery na testovanie COVID-19</t>
  </si>
  <si>
    <t>transfery na testovanie COVID-19</t>
  </si>
  <si>
    <t xml:space="preserve">podpora udržania zamestnanosti v ZUŠ </t>
  </si>
  <si>
    <t>PD odstavnej plochy Rákócziho</t>
  </si>
  <si>
    <t>príspevok na digitálne technológie</t>
  </si>
  <si>
    <t>Príspevok na digitálne technológie</t>
  </si>
  <si>
    <t>dopravné Fejséš</t>
  </si>
  <si>
    <t>Dopravné Fejséš</t>
  </si>
  <si>
    <t>projekt.dokumentácia Bus-Bus Terminálu</t>
  </si>
  <si>
    <t>PD Bus - Bus Terminálu</t>
  </si>
  <si>
    <t>chladiace boxy Dom smútku</t>
  </si>
  <si>
    <t>Chladiace boxy Dom smútku</t>
  </si>
  <si>
    <t>Rekonštrukcia oporného múru Fábryho</t>
  </si>
  <si>
    <t xml:space="preserve">dotácia na CIVID a rizikové prac.miesto soc.pracovníkov </t>
  </si>
  <si>
    <t>Dotácia na COVID a rizikové prac.miesto soc.prac.</t>
  </si>
  <si>
    <t>príjem z predaja umeleckého diela,maľba</t>
  </si>
  <si>
    <t>Tovary a služby Štadión</t>
  </si>
  <si>
    <t>vodné,stočné</t>
  </si>
  <si>
    <t>rutinná a štandar. údržba</t>
  </si>
  <si>
    <t>služby</t>
  </si>
  <si>
    <t>08.</t>
  </si>
  <si>
    <t>Športová hala Buzánszky Jenő</t>
  </si>
  <si>
    <t>rozvojový projekt-vybavenie ŠJ v ZŠ</t>
  </si>
  <si>
    <t>RP Spolu múdrejší</t>
  </si>
  <si>
    <t>Projekt "Pomáhajúce profesie"</t>
  </si>
  <si>
    <t>RP Múdre hranie</t>
  </si>
  <si>
    <t>RP-Múdre hranie</t>
  </si>
  <si>
    <t xml:space="preserve">rozvojový projekt pre MŠ Múdre hranie </t>
  </si>
  <si>
    <t>Rozvojový projekt pre MŠ Múdre hranie</t>
  </si>
  <si>
    <t>Vlastné kapitálové príjmy škôl s právn.subjektivitou</t>
  </si>
  <si>
    <t>Kapitálové výdavky škôl s právnou subjektivitou</t>
  </si>
  <si>
    <t>dotácia na šport</t>
  </si>
  <si>
    <t>Dotácia na šport</t>
  </si>
  <si>
    <t>rekonštrukcia oporného múru-starý cintorín</t>
  </si>
  <si>
    <t>prevod prostriedkov z fondu rozvoja bývania</t>
  </si>
  <si>
    <t>riešenie havarijných situácií ZŠ Kossutha</t>
  </si>
  <si>
    <t>Projekt pomáhajúce profesie ZŠ Kossutha</t>
  </si>
  <si>
    <t>Riešenie havarijných situáciíi ZŠ Kossutha</t>
  </si>
  <si>
    <t>riešenie havarijných situácií</t>
  </si>
  <si>
    <t>Riešenie havarijných situácií</t>
  </si>
  <si>
    <t>príspevok na špecifiká OOP</t>
  </si>
  <si>
    <t>Príspevok na špecifiká OOP</t>
  </si>
  <si>
    <t>vytvorenie dopravného ihriska</t>
  </si>
  <si>
    <t>Vytvorenie dopravného ihriska</t>
  </si>
  <si>
    <t>školné, ŠKD</t>
  </si>
  <si>
    <t>Cvičná škola</t>
  </si>
  <si>
    <t>cvičná škola</t>
  </si>
  <si>
    <t>dohody o vykonaní práce zb. dvor</t>
  </si>
  <si>
    <t>zákonné poistenie + zb. dvor</t>
  </si>
  <si>
    <t>MŠ Reformovanej kresťanskej cirkvi s vjm</t>
  </si>
  <si>
    <t xml:space="preserve">MŠ Reformovanej kresťanskej cirkvi </t>
  </si>
  <si>
    <t>Transfery pre MŠ</t>
  </si>
  <si>
    <t>Transfer pre MŠ</t>
  </si>
  <si>
    <t>09.1.1.</t>
  </si>
  <si>
    <t>rekonštrukcia ciest a chodníkov v MRK</t>
  </si>
  <si>
    <t>Rekonštrukcia ciest a chodníkov v MRK</t>
  </si>
  <si>
    <t>Rekonštrukcia ciest a chodníkov II-spoluúčasť</t>
  </si>
  <si>
    <t>Rekonštrukcia schodov pri Coop-Jednota</t>
  </si>
  <si>
    <t>príjem za stravné-réžia</t>
  </si>
  <si>
    <t>rekonštrukcia štadióna bežeckej dráhy</t>
  </si>
  <si>
    <t xml:space="preserve">Rekonštrukcia schodov </t>
  </si>
  <si>
    <t>Skutočné plnenie 2021</t>
  </si>
  <si>
    <t>bežné transfery na MsKS</t>
  </si>
  <si>
    <t>dotácia na ťažobné územie</t>
  </si>
  <si>
    <t>Bežné transfery na MsKS</t>
  </si>
  <si>
    <t>Dotácia na ťažobné územie</t>
  </si>
  <si>
    <t>prevod prostriedkov z predch. rokov-MOPS</t>
  </si>
  <si>
    <t>pr. prostr. z predch. rokov</t>
  </si>
  <si>
    <t>dotácia na havarijnú situáciu ZŠ Kossutha-kotly</t>
  </si>
  <si>
    <t>prevod prostriedkov z predchádzajúceho roka</t>
  </si>
  <si>
    <t>príjem za réžiu</t>
  </si>
  <si>
    <t>havarijná situácia-kotly</t>
  </si>
  <si>
    <t>Havarijná situácia-kotly</t>
  </si>
  <si>
    <t>Rekonštrukcia vnútorného vybavenia MsKS</t>
  </si>
  <si>
    <t>bankový úver kombinovaný</t>
  </si>
  <si>
    <t>na ubytovanie Ukrajincov</t>
  </si>
  <si>
    <t>Na ubytovanie Ukrajincov</t>
  </si>
  <si>
    <t>dotácia na nabíjaciu stanicu</t>
  </si>
  <si>
    <t>dotácia KSK na rekonštrukciu chodníkov</t>
  </si>
  <si>
    <t>dotácia na zateplenie a obnovu obal. konštrukcií ZŠ Kossutha</t>
  </si>
  <si>
    <t>sponzorské</t>
  </si>
  <si>
    <t>oprava autobusových zastávok</t>
  </si>
  <si>
    <t>kultúrne podujatia - interreg</t>
  </si>
  <si>
    <t>vojna na Ukrajine</t>
  </si>
  <si>
    <t>Vodozádržné opatrenia-spoluúčasť</t>
  </si>
  <si>
    <t>zateplenie a obnova ob. konštr. ZŠ Kossutha</t>
  </si>
  <si>
    <t>Zateplenie a obnova obal. konštr. ZŠ Kossutha</t>
  </si>
  <si>
    <t>rozvojový projekt "Letné školy"</t>
  </si>
  <si>
    <t>príspevok na špecifiká</t>
  </si>
  <si>
    <t>mimoriadne výsledky žiakov</t>
  </si>
  <si>
    <t>Mimoriadne výsledky žiakov</t>
  </si>
  <si>
    <t>transfer na voľnočasovú činnosť</t>
  </si>
  <si>
    <t>Transfer na voľnočasovú činnosť</t>
  </si>
  <si>
    <t>príspevok na edukačné publikácie</t>
  </si>
  <si>
    <t>Príspevok na edukačné publikácie</t>
  </si>
  <si>
    <t xml:space="preserve">vodozádržné opatrenia </t>
  </si>
  <si>
    <t>zníženie energ. Náročnosti ZŠ s VJM HMA</t>
  </si>
  <si>
    <t>Zníženie energ. Náročnosti ZŠ s VJM HMA</t>
  </si>
  <si>
    <t>školský digitálny koordinátor</t>
  </si>
  <si>
    <t>Školský digitálny koordinátor</t>
  </si>
  <si>
    <t>elektrická energia TS</t>
  </si>
  <si>
    <t>plyn, TS</t>
  </si>
  <si>
    <t>Bežný rozpočet</t>
  </si>
  <si>
    <t>BEŽNÝ ROZPOČET</t>
  </si>
  <si>
    <t>výstavba prevádzkovej haly v areály TS</t>
  </si>
  <si>
    <t>Výstavba prevádzkovej haly v areály TS</t>
  </si>
  <si>
    <t>projekt Code Vdic</t>
  </si>
  <si>
    <t>Skutočné plnenie 2022</t>
  </si>
  <si>
    <t>Schválený rozpočet 2023</t>
  </si>
  <si>
    <t>vrátka stravného vrátane MŠ</t>
  </si>
  <si>
    <t>projekt Podpora pomáhajúcich profesií ZŠ Kossutha</t>
  </si>
  <si>
    <t>projekt Podpora pomáhajúcich profesií ZŠ Helmeczyho</t>
  </si>
  <si>
    <t>Projekt Podpora pomáhajúcich profesií ZŠ Kossutha</t>
  </si>
  <si>
    <t>Projekt Podpora pomáhajúcich profesií ZŠ Helmeczyho</t>
  </si>
  <si>
    <t>Vrátka stravného vrátane MŠ</t>
  </si>
  <si>
    <t xml:space="preserve">z prenajatých budov a priestorov ZŠ Kossutha </t>
  </si>
  <si>
    <t>z prenajatých budov a priestorov ZŠ Hunyadiho</t>
  </si>
  <si>
    <t>príjmy ZŠ Kossutha za stravné a nákup potravín</t>
  </si>
  <si>
    <t>príjmy ZŠ Helmeczyho za za stravné a nákup potravín</t>
  </si>
  <si>
    <t>223002-1</t>
  </si>
  <si>
    <t>223002-2</t>
  </si>
  <si>
    <t>223002-3</t>
  </si>
  <si>
    <t>223002-4</t>
  </si>
  <si>
    <t>príjem za školné - MŠ - RO</t>
  </si>
  <si>
    <t>dotácie na energie</t>
  </si>
  <si>
    <t>dotácia na riešenie migračných výziev</t>
  </si>
  <si>
    <t>príspevok na špecifiká v MŠ</t>
  </si>
  <si>
    <t>dopravné pre MŠ</t>
  </si>
  <si>
    <t>dotácia na plyn od MH SR</t>
  </si>
  <si>
    <t>príspevok na stravu</t>
  </si>
  <si>
    <t>príspevky</t>
  </si>
  <si>
    <t>splácanie preklen.úveru-projekt"Dialóg múzeí"</t>
  </si>
  <si>
    <t>projekt Podpora pomáhakúcich profesií</t>
  </si>
  <si>
    <t>príspevok pre cvičnú školu Univ. Selye</t>
  </si>
  <si>
    <t>projekt Podpora pomáhajúcich profesií</t>
  </si>
  <si>
    <t>príspevok na špecifiká ŠKD pre žiakov so SZP</t>
  </si>
  <si>
    <t>príspevok na špecifiká Profesijný rozvoj</t>
  </si>
  <si>
    <t>príspevok na špecifiká Profesijný rozvoj PZ a OZ</t>
  </si>
  <si>
    <t>príspevok na špecifiká-nárast cien energií</t>
  </si>
  <si>
    <t>Očakávaná skutočnosť 2023      (II. úprava)</t>
  </si>
  <si>
    <t>Očakávaná skutočnosť 2023 (II. úprava)</t>
  </si>
  <si>
    <t>PD - Rekonštrukcia oporného múru kostolný rad</t>
  </si>
  <si>
    <t>PD-rekonštrukcia oporného múru Kostolný rad</t>
  </si>
  <si>
    <t>PD prepojenie Lidl-Kapušanská</t>
  </si>
  <si>
    <t>zvyšovanie energ. účinnosti budovy MsÚ</t>
  </si>
  <si>
    <t>Rozv. projekt Letné školy</t>
  </si>
  <si>
    <t>Príspevok na eduk. publikácie</t>
  </si>
  <si>
    <t>Vojna na Ukrajine</t>
  </si>
  <si>
    <t>Projekt Podpora pomáhajúcich profesií</t>
  </si>
  <si>
    <t>Prísp. na cvičnú školu Univ. Selye</t>
  </si>
  <si>
    <t>príspevok na špecifiká  ŠKD pre žiakov zo SZP</t>
  </si>
  <si>
    <t>Príspevok na špecifiká profesijný rozvoj</t>
  </si>
  <si>
    <t>Dpravné</t>
  </si>
  <si>
    <t>Príspevok na špecifiká Profesijný rozvoj PZaOZ</t>
  </si>
  <si>
    <t>Príspevok na špecifiká Nárast cien energií</t>
  </si>
  <si>
    <t>projekt Podpora pomáhajúcich profesií MŠ Kossutha</t>
  </si>
  <si>
    <t>Projekt Podpora pomáhajúcich profesií MŠ Kossutha</t>
  </si>
  <si>
    <t xml:space="preserve">projekt Podpora pomáhajúcich profesií </t>
  </si>
  <si>
    <t>Bývanie a občianska vybavenosť</t>
  </si>
  <si>
    <t>rekonštrikcia strechy na bytovom dome č.578</t>
  </si>
  <si>
    <t>Rekonštrukcia strechy na byt.dome č.578</t>
  </si>
  <si>
    <t>Úprava</t>
  </si>
  <si>
    <t>Rozpočet na rok 2025</t>
  </si>
  <si>
    <t>Rozpočet na rok 2026</t>
  </si>
  <si>
    <t>Návrh na I. úpravu 2024</t>
  </si>
  <si>
    <t>projekt "Protipôvodňové opatrenia"</t>
  </si>
  <si>
    <t>projekt "Prozipôvodňové opatrenia"</t>
  </si>
  <si>
    <t>Projekt "Protipôvodňové opatrenia"</t>
  </si>
  <si>
    <t>príspevok na špecifiká (žiaci UA)</t>
  </si>
  <si>
    <t>Príspevok na špecifiká (žiaci UA)</t>
  </si>
  <si>
    <t>Príspevok na špecifiká (digitálna transformácia)</t>
  </si>
  <si>
    <t>vrátka preplatku za plyn  (teplo)</t>
  </si>
  <si>
    <t>Zozšírenie cintorína I. a II. etapa</t>
  </si>
  <si>
    <t xml:space="preserve"> rozšírenie cintorína I. a II. etapa</t>
  </si>
  <si>
    <t>pasportizácia cintorínov-virtuálny cintorín</t>
  </si>
  <si>
    <t>Pasportizácia cintorínov-virtuálny cintorín</t>
  </si>
  <si>
    <t>PRÍLOHA I. ÚPRAVE ROZPOČTU  MESTA  KRÁĽOVSKÝ  CHLMEC NA ROKY 2024-2026</t>
  </si>
  <si>
    <t xml:space="preserve">I. ÚPRAVA ROZPOČTU  MESTA  KRÁĽOVSKÝ CHLMEC  NA ROKY 2024-2026 </t>
  </si>
  <si>
    <t>I. Úprava rozpočtu schválená uznesením MsZ č. 197/2024 zo dňa 5.6.2024.</t>
  </si>
  <si>
    <t>Rozpočet schválený uznesením MsZ č. 156/2023  zo dňa 14.12.2023.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</si>
</sst>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42"/>
      <name val="Arial CE"/>
      <family val="2"/>
      <charset val="238"/>
    </font>
    <font>
      <sz val="7"/>
      <name val="Arial CE"/>
      <family val="2"/>
      <charset val="238"/>
    </font>
    <font>
      <b/>
      <sz val="6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b/>
      <sz val="7"/>
      <color indexed="9"/>
      <name val="Calibri"/>
      <family val="2"/>
      <charset val="238"/>
    </font>
    <font>
      <sz val="7"/>
      <color indexed="8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sz val="7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 CE"/>
      <family val="2"/>
      <charset val="238"/>
    </font>
    <font>
      <sz val="6"/>
      <name val="Arial CE"/>
      <family val="2"/>
      <charset val="238"/>
    </font>
    <font>
      <sz val="8"/>
      <color indexed="9"/>
      <name val="Arial CE"/>
      <charset val="238"/>
    </font>
    <font>
      <sz val="8"/>
      <color indexed="8"/>
      <name val="Arial CE"/>
      <charset val="238"/>
    </font>
    <font>
      <sz val="7"/>
      <color indexed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7"/>
      <color theme="1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7"/>
      <color theme="1"/>
      <name val="Arial CE"/>
      <charset val="238"/>
    </font>
    <font>
      <b/>
      <sz val="8"/>
      <color indexed="8"/>
      <name val="Arial CE"/>
      <charset val="238"/>
    </font>
    <font>
      <b/>
      <sz val="8"/>
      <color theme="0"/>
      <name val="Arial CE"/>
      <charset val="238"/>
    </font>
    <font>
      <sz val="10"/>
      <color theme="0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6.5"/>
      <name val="Cambria"/>
      <family val="1"/>
      <charset val="238"/>
    </font>
    <font>
      <b/>
      <sz val="7"/>
      <name val="Cambria"/>
      <family val="1"/>
      <charset val="238"/>
    </font>
    <font>
      <b/>
      <sz val="12"/>
      <name val="Cambria"/>
      <family val="1"/>
      <charset val="238"/>
    </font>
    <font>
      <b/>
      <sz val="6.5"/>
      <name val="Cambria"/>
      <family val="1"/>
      <charset val="238"/>
    </font>
    <font>
      <b/>
      <sz val="6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6.3"/>
      <name val="Cambria"/>
      <family val="1"/>
      <charset val="238"/>
    </font>
    <font>
      <sz val="8"/>
      <color theme="0"/>
      <name val="Arial CE"/>
      <family val="2"/>
      <charset val="238"/>
    </font>
    <font>
      <b/>
      <sz val="8"/>
      <color rgb="FF00B050"/>
      <name val="Cambria"/>
      <family val="1"/>
      <charset val="238"/>
    </font>
    <font>
      <sz val="8"/>
      <color rgb="FF00B050"/>
      <name val="Cambria"/>
      <family val="1"/>
      <charset val="238"/>
    </font>
    <font>
      <sz val="10"/>
      <color rgb="FF00B050"/>
      <name val="Cambria"/>
      <family val="1"/>
      <charset val="238"/>
    </font>
    <font>
      <b/>
      <sz val="10"/>
      <color rgb="FF00B050"/>
      <name val="Cambria"/>
      <family val="1"/>
      <charset val="238"/>
    </font>
    <font>
      <sz val="12"/>
      <color rgb="FF00B050"/>
      <name val="Cambria"/>
      <family val="1"/>
      <charset val="238"/>
    </font>
    <font>
      <sz val="8"/>
      <color rgb="FF00B050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sz val="12"/>
      <name val="Cambria"/>
      <family val="1"/>
      <charset val="238"/>
    </font>
    <font>
      <sz val="7"/>
      <name val="Cambria"/>
      <family val="1"/>
      <charset val="238"/>
      <scheme val="major"/>
    </font>
    <font>
      <b/>
      <sz val="5"/>
      <name val="Cambria"/>
      <family val="1"/>
      <charset val="238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6.5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b/>
      <sz val="8"/>
      <color indexed="9"/>
      <name val="Arial CE"/>
      <charset val="238"/>
    </font>
    <font>
      <b/>
      <sz val="8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7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10"/>
      <name val="Arial"/>
      <family val="2"/>
      <charset val="238"/>
    </font>
    <font>
      <sz val="8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8"/>
      <color rgb="FFFF0000"/>
      <name val="Arial CE"/>
      <charset val="238"/>
    </font>
    <font>
      <sz val="10"/>
      <name val="Cambria"/>
      <family val="1"/>
      <charset val="238"/>
      <scheme val="major"/>
    </font>
    <font>
      <sz val="10"/>
      <color rgb="FFFF0000"/>
      <name val="Arial CE"/>
      <charset val="238"/>
    </font>
    <font>
      <b/>
      <sz val="8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Cambria"/>
      <family val="1"/>
      <charset val="238"/>
    </font>
    <font>
      <sz val="6.5"/>
      <color theme="1"/>
      <name val="Cambria"/>
      <family val="1"/>
      <charset val="238"/>
    </font>
    <font>
      <sz val="10"/>
      <color theme="1"/>
      <name val="Arial CE"/>
      <charset val="238"/>
    </font>
    <font>
      <sz val="10"/>
      <color theme="1"/>
      <name val="Cambria"/>
      <family val="1"/>
      <charset val="238"/>
    </font>
    <font>
      <b/>
      <sz val="12"/>
      <color rgb="FF00B050"/>
      <name val="Cambria"/>
      <family val="1"/>
      <charset val="238"/>
    </font>
    <font>
      <b/>
      <sz val="10"/>
      <color rgb="FFFF0000"/>
      <name val="Arial CE"/>
      <charset val="238"/>
    </font>
    <font>
      <b/>
      <sz val="7.5"/>
      <name val="Cambria"/>
      <family val="1"/>
      <charset val="238"/>
    </font>
    <font>
      <sz val="12"/>
      <color rgb="FFFF0000"/>
      <name val="Calibri"/>
      <family val="2"/>
      <charset val="238"/>
      <scheme val="minor"/>
    </font>
    <font>
      <sz val="6.5"/>
      <color rgb="FF00B050"/>
      <name val="Cambria"/>
      <family val="1"/>
      <charset val="238"/>
    </font>
    <font>
      <sz val="6.5"/>
      <color rgb="FFFF0000"/>
      <name val="Arial CE"/>
      <charset val="238"/>
    </font>
    <font>
      <b/>
      <sz val="8"/>
      <color theme="9" tint="-0.249977111117893"/>
      <name val="Arial CE"/>
      <family val="2"/>
      <charset val="238"/>
    </font>
    <font>
      <sz val="8"/>
      <color theme="9" tint="-0.249977111117893"/>
      <name val="Arial CE"/>
      <family val="2"/>
      <charset val="238"/>
    </font>
    <font>
      <sz val="10"/>
      <color rgb="FF00B050"/>
      <name val="Arial CE"/>
      <charset val="238"/>
    </font>
    <font>
      <sz val="8"/>
      <color rgb="FFFF0000"/>
      <name val="Arial CE"/>
      <charset val="238"/>
    </font>
    <font>
      <sz val="6"/>
      <name val="Cambria"/>
      <family val="1"/>
      <charset val="238"/>
    </font>
    <font>
      <sz val="7"/>
      <color rgb="FFFF0000"/>
      <name val="Cambria"/>
      <family val="1"/>
      <charset val="238"/>
    </font>
    <font>
      <sz val="6.5"/>
      <color theme="1"/>
      <name val="Cambria"/>
      <family val="1"/>
      <charset val="238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63D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0" xfId="0" applyFont="1" applyFill="1"/>
    <xf numFmtId="3" fontId="4" fillId="0" borderId="0" xfId="0" applyNumberFormat="1" applyFont="1"/>
    <xf numFmtId="0" fontId="4" fillId="3" borderId="1" xfId="0" applyFont="1" applyFill="1" applyBorder="1"/>
    <xf numFmtId="0" fontId="4" fillId="4" borderId="0" xfId="0" applyFont="1" applyFill="1"/>
    <xf numFmtId="0" fontId="2" fillId="4" borderId="0" xfId="0" applyFont="1" applyFill="1"/>
    <xf numFmtId="0" fontId="7" fillId="5" borderId="0" xfId="0" applyFont="1" applyFill="1"/>
    <xf numFmtId="0" fontId="2" fillId="6" borderId="0" xfId="0" applyFont="1" applyFill="1"/>
    <xf numFmtId="0" fontId="4" fillId="6" borderId="0" xfId="0" applyFont="1" applyFill="1"/>
    <xf numFmtId="0" fontId="6" fillId="5" borderId="0" xfId="0" applyFont="1" applyFill="1"/>
    <xf numFmtId="0" fontId="9" fillId="5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2" xfId="0" applyFont="1" applyFill="1" applyBorder="1"/>
    <xf numFmtId="0" fontId="4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7" fillId="7" borderId="7" xfId="0" applyFont="1" applyFill="1" applyBorder="1"/>
    <xf numFmtId="0" fontId="2" fillId="4" borderId="7" xfId="0" applyFont="1" applyFill="1" applyBorder="1"/>
    <xf numFmtId="0" fontId="4" fillId="4" borderId="7" xfId="0" applyFont="1" applyFill="1" applyBorder="1"/>
    <xf numFmtId="165" fontId="7" fillId="7" borderId="7" xfId="0" applyNumberFormat="1" applyFont="1" applyFill="1" applyBorder="1"/>
    <xf numFmtId="0" fontId="15" fillId="4" borderId="7" xfId="0" applyFont="1" applyFill="1" applyBorder="1"/>
    <xf numFmtId="0" fontId="8" fillId="7" borderId="10" xfId="0" applyFont="1" applyFill="1" applyBorder="1"/>
    <xf numFmtId="0" fontId="11" fillId="7" borderId="10" xfId="0" applyFont="1" applyFill="1" applyBorder="1" applyAlignment="1"/>
    <xf numFmtId="164" fontId="4" fillId="3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0" fontId="10" fillId="5" borderId="7" xfId="0" applyFont="1" applyFill="1" applyBorder="1"/>
    <xf numFmtId="0" fontId="9" fillId="5" borderId="7" xfId="0" applyFont="1" applyFill="1" applyBorder="1"/>
    <xf numFmtId="0" fontId="7" fillId="5" borderId="7" xfId="0" applyFont="1" applyFill="1" applyBorder="1"/>
    <xf numFmtId="165" fontId="7" fillId="5" borderId="7" xfId="0" applyNumberFormat="1" applyFont="1" applyFill="1" applyBorder="1"/>
    <xf numFmtId="0" fontId="2" fillId="6" borderId="7" xfId="0" applyFont="1" applyFill="1" applyBorder="1"/>
    <xf numFmtId="0" fontId="4" fillId="6" borderId="7" xfId="0" applyFont="1" applyFill="1" applyBorder="1"/>
    <xf numFmtId="165" fontId="12" fillId="3" borderId="7" xfId="0" applyNumberFormat="1" applyFont="1" applyFill="1" applyBorder="1"/>
    <xf numFmtId="0" fontId="6" fillId="5" borderId="7" xfId="0" applyFont="1" applyFill="1" applyBorder="1"/>
    <xf numFmtId="165" fontId="6" fillId="5" borderId="7" xfId="0" applyNumberFormat="1" applyFont="1" applyFill="1" applyBorder="1"/>
    <xf numFmtId="0" fontId="5" fillId="6" borderId="7" xfId="0" applyFont="1" applyFill="1" applyBorder="1"/>
    <xf numFmtId="0" fontId="2" fillId="6" borderId="7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2" fillId="6" borderId="7" xfId="0" applyNumberFormat="1" applyFont="1" applyFill="1" applyBorder="1"/>
    <xf numFmtId="0" fontId="7" fillId="8" borderId="7" xfId="0" applyFont="1" applyFill="1" applyBorder="1"/>
    <xf numFmtId="164" fontId="7" fillId="8" borderId="7" xfId="0" applyNumberFormat="1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165" fontId="4" fillId="3" borderId="7" xfId="0" applyNumberFormat="1" applyFont="1" applyFill="1" applyBorder="1"/>
    <xf numFmtId="3" fontId="2" fillId="3" borderId="7" xfId="0" applyNumberFormat="1" applyFont="1" applyFill="1" applyBorder="1"/>
    <xf numFmtId="3" fontId="4" fillId="3" borderId="7" xfId="0" applyNumberFormat="1" applyFont="1" applyFill="1" applyBorder="1"/>
    <xf numFmtId="0" fontId="1" fillId="0" borderId="0" xfId="0" applyFont="1"/>
    <xf numFmtId="0" fontId="34" fillId="3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165" fontId="17" fillId="7" borderId="7" xfId="0" applyNumberFormat="1" applyFont="1" applyFill="1" applyBorder="1"/>
    <xf numFmtId="165" fontId="20" fillId="9" borderId="7" xfId="0" applyNumberFormat="1" applyFont="1" applyFill="1" applyBorder="1"/>
    <xf numFmtId="3" fontId="20" fillId="4" borderId="7" xfId="0" applyNumberFormat="1" applyFont="1" applyFill="1" applyBorder="1"/>
    <xf numFmtId="165" fontId="21" fillId="9" borderId="7" xfId="0" applyNumberFormat="1" applyFont="1" applyFill="1" applyBorder="1"/>
    <xf numFmtId="3" fontId="16" fillId="4" borderId="7" xfId="0" applyNumberFormat="1" applyFont="1" applyFill="1" applyBorder="1"/>
    <xf numFmtId="0" fontId="35" fillId="4" borderId="7" xfId="0" applyFont="1" applyFill="1" applyBorder="1"/>
    <xf numFmtId="165" fontId="33" fillId="9" borderId="7" xfId="0" applyNumberFormat="1" applyFont="1" applyFill="1" applyBorder="1"/>
    <xf numFmtId="3" fontId="33" fillId="4" borderId="7" xfId="0" applyNumberFormat="1" applyFont="1" applyFill="1" applyBorder="1"/>
    <xf numFmtId="165" fontId="36" fillId="9" borderId="7" xfId="0" applyNumberFormat="1" applyFont="1" applyFill="1" applyBorder="1"/>
    <xf numFmtId="165" fontId="22" fillId="9" borderId="7" xfId="0" applyNumberFormat="1" applyFont="1" applyFill="1" applyBorder="1"/>
    <xf numFmtId="165" fontId="16" fillId="9" borderId="7" xfId="0" applyNumberFormat="1" applyFont="1" applyFill="1" applyBorder="1"/>
    <xf numFmtId="0" fontId="4" fillId="4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165" fontId="24" fillId="9" borderId="7" xfId="0" applyNumberFormat="1" applyFont="1" applyFill="1" applyBorder="1"/>
    <xf numFmtId="0" fontId="25" fillId="5" borderId="7" xfId="0" applyFont="1" applyFill="1" applyBorder="1"/>
    <xf numFmtId="165" fontId="26" fillId="5" borderId="7" xfId="0" applyNumberFormat="1" applyFont="1" applyFill="1" applyBorder="1"/>
    <xf numFmtId="3" fontId="26" fillId="5" borderId="7" xfId="0" applyNumberFormat="1" applyFont="1" applyFill="1" applyBorder="1"/>
    <xf numFmtId="165" fontId="18" fillId="5" borderId="7" xfId="0" applyNumberFormat="1" applyFont="1" applyFill="1" applyBorder="1"/>
    <xf numFmtId="3" fontId="18" fillId="5" borderId="7" xfId="0" applyNumberFormat="1" applyFont="1" applyFill="1" applyBorder="1"/>
    <xf numFmtId="3" fontId="16" fillId="6" borderId="7" xfId="0" applyNumberFormat="1" applyFont="1" applyFill="1" applyBorder="1"/>
    <xf numFmtId="3" fontId="24" fillId="6" borderId="7" xfId="0" applyNumberFormat="1" applyFont="1" applyFill="1" applyBorder="1"/>
    <xf numFmtId="3" fontId="33" fillId="6" borderId="7" xfId="0" applyNumberFormat="1" applyFont="1" applyFill="1" applyBorder="1"/>
    <xf numFmtId="0" fontId="43" fillId="6" borderId="7" xfId="0" applyFont="1" applyFill="1" applyBorder="1"/>
    <xf numFmtId="165" fontId="42" fillId="9" borderId="7" xfId="0" applyNumberFormat="1" applyFont="1" applyFill="1" applyBorder="1"/>
    <xf numFmtId="165" fontId="44" fillId="9" borderId="7" xfId="0" applyNumberFormat="1" applyFont="1" applyFill="1" applyBorder="1"/>
    <xf numFmtId="3" fontId="42" fillId="6" borderId="7" xfId="0" applyNumberFormat="1" applyFont="1" applyFill="1" applyBorder="1"/>
    <xf numFmtId="3" fontId="27" fillId="6" borderId="7" xfId="0" applyNumberFormat="1" applyFont="1" applyFill="1" applyBorder="1"/>
    <xf numFmtId="0" fontId="35" fillId="6" borderId="7" xfId="0" applyFont="1" applyFill="1" applyBorder="1"/>
    <xf numFmtId="3" fontId="36" fillId="6" borderId="7" xfId="0" applyNumberFormat="1" applyFont="1" applyFill="1" applyBorder="1"/>
    <xf numFmtId="3" fontId="20" fillId="6" borderId="7" xfId="0" applyNumberFormat="1" applyFont="1" applyFill="1" applyBorder="1"/>
    <xf numFmtId="0" fontId="31" fillId="6" borderId="7" xfId="0" applyFont="1" applyFill="1" applyBorder="1"/>
    <xf numFmtId="0" fontId="32" fillId="6" borderId="7" xfId="0" applyFont="1" applyFill="1" applyBorder="1"/>
    <xf numFmtId="165" fontId="27" fillId="9" borderId="7" xfId="0" applyNumberFormat="1" applyFont="1" applyFill="1" applyBorder="1"/>
    <xf numFmtId="3" fontId="28" fillId="6" borderId="7" xfId="0" applyNumberFormat="1" applyFont="1" applyFill="1" applyBorder="1"/>
    <xf numFmtId="165" fontId="29" fillId="9" borderId="7" xfId="0" applyNumberFormat="1" applyFont="1" applyFill="1" applyBorder="1"/>
    <xf numFmtId="3" fontId="29" fillId="6" borderId="7" xfId="0" applyNumberFormat="1" applyFont="1" applyFill="1" applyBorder="1"/>
    <xf numFmtId="165" fontId="37" fillId="9" borderId="7" xfId="0" applyNumberFormat="1" applyFont="1" applyFill="1" applyBorder="1"/>
    <xf numFmtId="3" fontId="22" fillId="6" borderId="7" xfId="0" applyNumberFormat="1" applyFont="1" applyFill="1" applyBorder="1"/>
    <xf numFmtId="3" fontId="37" fillId="6" borderId="7" xfId="0" applyNumberFormat="1" applyFont="1" applyFill="1" applyBorder="1"/>
    <xf numFmtId="165" fontId="38" fillId="9" borderId="7" xfId="0" applyNumberFormat="1" applyFont="1" applyFill="1" applyBorder="1"/>
    <xf numFmtId="3" fontId="38" fillId="6" borderId="7" xfId="0" applyNumberFormat="1" applyFont="1" applyFill="1" applyBorder="1"/>
    <xf numFmtId="3" fontId="21" fillId="6" borderId="7" xfId="0" applyNumberFormat="1" applyFont="1" applyFill="1" applyBorder="1"/>
    <xf numFmtId="0" fontId="13" fillId="6" borderId="7" xfId="0" applyFont="1" applyFill="1" applyBorder="1"/>
    <xf numFmtId="0" fontId="34" fillId="6" borderId="7" xfId="0" applyFont="1" applyFill="1" applyBorder="1"/>
    <xf numFmtId="0" fontId="39" fillId="10" borderId="7" xfId="0" applyFont="1" applyFill="1" applyBorder="1"/>
    <xf numFmtId="165" fontId="40" fillId="10" borderId="7" xfId="0" applyNumberFormat="1" applyFont="1" applyFill="1" applyBorder="1"/>
    <xf numFmtId="165" fontId="41" fillId="10" borderId="7" xfId="0" applyNumberFormat="1" applyFont="1" applyFill="1" applyBorder="1"/>
    <xf numFmtId="3" fontId="40" fillId="10" borderId="7" xfId="0" applyNumberFormat="1" applyFont="1" applyFill="1" applyBorder="1"/>
    <xf numFmtId="165" fontId="18" fillId="8" borderId="7" xfId="0" applyNumberFormat="1" applyFont="1" applyFill="1" applyBorder="1"/>
    <xf numFmtId="0" fontId="18" fillId="8" borderId="7" xfId="0" applyFont="1" applyFill="1" applyBorder="1"/>
    <xf numFmtId="3" fontId="18" fillId="8" borderId="7" xfId="0" applyNumberFormat="1" applyFont="1" applyFill="1" applyBorder="1"/>
    <xf numFmtId="165" fontId="30" fillId="9" borderId="7" xfId="0" applyNumberFormat="1" applyFont="1" applyFill="1" applyBorder="1"/>
    <xf numFmtId="3" fontId="30" fillId="3" borderId="7" xfId="0" applyNumberFormat="1" applyFont="1" applyFill="1" applyBorder="1"/>
    <xf numFmtId="3" fontId="16" fillId="3" borderId="7" xfId="0" applyNumberFormat="1" applyFont="1" applyFill="1" applyBorder="1"/>
    <xf numFmtId="165" fontId="20" fillId="9" borderId="9" xfId="0" applyNumberFormat="1" applyFont="1" applyFill="1" applyBorder="1"/>
    <xf numFmtId="165" fontId="21" fillId="9" borderId="9" xfId="0" applyNumberFormat="1" applyFont="1" applyFill="1" applyBorder="1"/>
    <xf numFmtId="165" fontId="33" fillId="9" borderId="9" xfId="0" applyNumberFormat="1" applyFont="1" applyFill="1" applyBorder="1"/>
    <xf numFmtId="165" fontId="18" fillId="7" borderId="9" xfId="0" applyNumberFormat="1" applyFont="1" applyFill="1" applyBorder="1"/>
    <xf numFmtId="165" fontId="22" fillId="9" borderId="9" xfId="0" applyNumberFormat="1" applyFont="1" applyFill="1" applyBorder="1"/>
    <xf numFmtId="165" fontId="45" fillId="9" borderId="9" xfId="0" applyNumberFormat="1" applyFont="1" applyFill="1" applyBorder="1"/>
    <xf numFmtId="165" fontId="17" fillId="7" borderId="9" xfId="0" applyNumberFormat="1" applyFont="1" applyFill="1" applyBorder="1"/>
    <xf numFmtId="165" fontId="16" fillId="9" borderId="9" xfId="0" applyNumberFormat="1" applyFont="1" applyFill="1" applyBorder="1"/>
    <xf numFmtId="0" fontId="25" fillId="5" borderId="9" xfId="0" applyFont="1" applyFill="1" applyBorder="1"/>
    <xf numFmtId="165" fontId="18" fillId="5" borderId="9" xfId="0" applyNumberFormat="1" applyFont="1" applyFill="1" applyBorder="1"/>
    <xf numFmtId="165" fontId="36" fillId="9" borderId="9" xfId="0" applyNumberFormat="1" applyFont="1" applyFill="1" applyBorder="1"/>
    <xf numFmtId="165" fontId="37" fillId="9" borderId="9" xfId="0" applyNumberFormat="1" applyFont="1" applyFill="1" applyBorder="1"/>
    <xf numFmtId="165" fontId="38" fillId="9" borderId="9" xfId="0" applyNumberFormat="1" applyFont="1" applyFill="1" applyBorder="1"/>
    <xf numFmtId="165" fontId="22" fillId="3" borderId="9" xfId="0" applyNumberFormat="1" applyFont="1" applyFill="1" applyBorder="1"/>
    <xf numFmtId="165" fontId="41" fillId="10" borderId="9" xfId="0" applyNumberFormat="1" applyFont="1" applyFill="1" applyBorder="1"/>
    <xf numFmtId="164" fontId="18" fillId="5" borderId="9" xfId="0" applyNumberFormat="1" applyFont="1" applyFill="1" applyBorder="1"/>
    <xf numFmtId="0" fontId="18" fillId="8" borderId="9" xfId="0" applyFont="1" applyFill="1" applyBorder="1"/>
    <xf numFmtId="0" fontId="6" fillId="7" borderId="7" xfId="0" applyFont="1" applyFill="1" applyBorder="1"/>
    <xf numFmtId="0" fontId="8" fillId="5" borderId="7" xfId="0" applyFont="1" applyFill="1" applyBorder="1"/>
    <xf numFmtId="0" fontId="6" fillId="8" borderId="7" xfId="0" applyFont="1" applyFill="1" applyBorder="1"/>
    <xf numFmtId="0" fontId="11" fillId="7" borderId="10" xfId="0" applyFont="1" applyFill="1" applyBorder="1"/>
    <xf numFmtId="0" fontId="4" fillId="3" borderId="5" xfId="0" applyFont="1" applyFill="1" applyBorder="1"/>
    <xf numFmtId="14" fontId="34" fillId="3" borderId="0" xfId="0" applyNumberFormat="1" applyFont="1" applyFill="1" applyBorder="1"/>
    <xf numFmtId="165" fontId="24" fillId="9" borderId="9" xfId="0" applyNumberFormat="1" applyFont="1" applyFill="1" applyBorder="1"/>
    <xf numFmtId="3" fontId="27" fillId="6" borderId="9" xfId="0" applyNumberFormat="1" applyFont="1" applyFill="1" applyBorder="1"/>
    <xf numFmtId="3" fontId="16" fillId="6" borderId="9" xfId="0" applyNumberFormat="1" applyFont="1" applyFill="1" applyBorder="1"/>
    <xf numFmtId="165" fontId="29" fillId="9" borderId="9" xfId="0" applyNumberFormat="1" applyFont="1" applyFill="1" applyBorder="1"/>
    <xf numFmtId="3" fontId="29" fillId="6" borderId="9" xfId="0" applyNumberFormat="1" applyFont="1" applyFill="1" applyBorder="1"/>
    <xf numFmtId="165" fontId="27" fillId="9" borderId="9" xfId="0" applyNumberFormat="1" applyFont="1" applyFill="1" applyBorder="1"/>
    <xf numFmtId="14" fontId="4" fillId="0" borderId="0" xfId="0" applyNumberFormat="1" applyFont="1"/>
    <xf numFmtId="3" fontId="36" fillId="4" borderId="7" xfId="0" applyNumberFormat="1" applyFont="1" applyFill="1" applyBorder="1"/>
    <xf numFmtId="165" fontId="48" fillId="9" borderId="9" xfId="0" applyNumberFormat="1" applyFont="1" applyFill="1" applyBorder="1"/>
    <xf numFmtId="165" fontId="48" fillId="9" borderId="7" xfId="0" applyNumberFormat="1" applyFont="1" applyFill="1" applyBorder="1"/>
    <xf numFmtId="3" fontId="48" fillId="4" borderId="7" xfId="0" applyNumberFormat="1" applyFont="1" applyFill="1" applyBorder="1"/>
    <xf numFmtId="165" fontId="6" fillId="7" borderId="7" xfId="0" applyNumberFormat="1" applyFont="1" applyFill="1" applyBorder="1"/>
    <xf numFmtId="165" fontId="9" fillId="5" borderId="7" xfId="0" applyNumberFormat="1" applyFont="1" applyFill="1" applyBorder="1"/>
    <xf numFmtId="165" fontId="34" fillId="3" borderId="7" xfId="0" applyNumberFormat="1" applyFont="1" applyFill="1" applyBorder="1"/>
    <xf numFmtId="165" fontId="45" fillId="9" borderId="7" xfId="0" applyNumberFormat="1" applyFont="1" applyFill="1" applyBorder="1"/>
    <xf numFmtId="3" fontId="45" fillId="6" borderId="7" xfId="0" applyNumberFormat="1" applyFont="1" applyFill="1" applyBorder="1"/>
    <xf numFmtId="0" fontId="34" fillId="4" borderId="7" xfId="0" applyFont="1" applyFill="1" applyBorder="1"/>
    <xf numFmtId="165" fontId="33" fillId="11" borderId="7" xfId="0" applyNumberFormat="1" applyFont="1" applyFill="1" applyBorder="1"/>
    <xf numFmtId="3" fontId="18" fillId="5" borderId="9" xfId="0" applyNumberFormat="1" applyFont="1" applyFill="1" applyBorder="1"/>
    <xf numFmtId="0" fontId="50" fillId="10" borderId="7" xfId="0" applyFont="1" applyFill="1" applyBorder="1"/>
    <xf numFmtId="0" fontId="49" fillId="6" borderId="7" xfId="0" applyFont="1" applyFill="1" applyBorder="1"/>
    <xf numFmtId="0" fontId="4" fillId="12" borderId="7" xfId="0" applyFont="1" applyFill="1" applyBorder="1"/>
    <xf numFmtId="0" fontId="2" fillId="12" borderId="7" xfId="0" applyFont="1" applyFill="1" applyBorder="1"/>
    <xf numFmtId="165" fontId="16" fillId="12" borderId="7" xfId="0" applyNumberFormat="1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4" fillId="0" borderId="14" xfId="0" applyFont="1" applyFill="1" applyBorder="1"/>
    <xf numFmtId="0" fontId="35" fillId="0" borderId="14" xfId="0" applyFont="1" applyFill="1" applyBorder="1"/>
    <xf numFmtId="0" fontId="47" fillId="0" borderId="14" xfId="0" applyFont="1" applyFill="1" applyBorder="1"/>
    <xf numFmtId="0" fontId="5" fillId="0" borderId="14" xfId="0" applyFont="1" applyFill="1" applyBorder="1"/>
    <xf numFmtId="0" fontId="4" fillId="13" borderId="14" xfId="0" applyFont="1" applyFill="1" applyBorder="1"/>
    <xf numFmtId="0" fontId="2" fillId="13" borderId="14" xfId="0" applyFont="1" applyFill="1" applyBorder="1"/>
    <xf numFmtId="0" fontId="34" fillId="0" borderId="14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4" fillId="0" borderId="16" xfId="0" applyFont="1" applyFill="1" applyBorder="1"/>
    <xf numFmtId="3" fontId="4" fillId="0" borderId="16" xfId="0" applyNumberFormat="1" applyFont="1" applyFill="1" applyBorder="1"/>
    <xf numFmtId="0" fontId="4" fillId="0" borderId="17" xfId="0" applyFont="1" applyFill="1" applyBorder="1"/>
    <xf numFmtId="0" fontId="0" fillId="0" borderId="14" xfId="0" applyBorder="1"/>
    <xf numFmtId="0" fontId="46" fillId="0" borderId="0" xfId="0" applyFont="1"/>
    <xf numFmtId="0" fontId="1" fillId="3" borderId="18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8" xfId="0" applyFont="1" applyBorder="1"/>
    <xf numFmtId="0" fontId="0" fillId="0" borderId="18" xfId="0" applyBorder="1"/>
    <xf numFmtId="165" fontId="33" fillId="11" borderId="9" xfId="0" applyNumberFormat="1" applyFont="1" applyFill="1" applyBorder="1"/>
    <xf numFmtId="165" fontId="36" fillId="11" borderId="7" xfId="0" applyNumberFormat="1" applyFont="1" applyFill="1" applyBorder="1"/>
    <xf numFmtId="0" fontId="4" fillId="11" borderId="7" xfId="0" applyFont="1" applyFill="1" applyBorder="1"/>
    <xf numFmtId="165" fontId="16" fillId="11" borderId="7" xfId="0" applyNumberFormat="1" applyFont="1" applyFill="1" applyBorder="1"/>
    <xf numFmtId="165" fontId="16" fillId="11" borderId="9" xfId="0" applyNumberFormat="1" applyFont="1" applyFill="1" applyBorder="1"/>
    <xf numFmtId="165" fontId="36" fillId="11" borderId="9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5" fontId="35" fillId="0" borderId="2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165" fontId="11" fillId="7" borderId="10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165" fontId="4" fillId="0" borderId="0" xfId="0" applyNumberFormat="1" applyFont="1"/>
    <xf numFmtId="165" fontId="58" fillId="13" borderId="7" xfId="0" applyNumberFormat="1" applyFont="1" applyFill="1" applyBorder="1"/>
    <xf numFmtId="0" fontId="53" fillId="13" borderId="14" xfId="0" applyFont="1" applyFill="1" applyBorder="1"/>
    <xf numFmtId="0" fontId="55" fillId="13" borderId="0" xfId="0" applyFont="1" applyFill="1"/>
    <xf numFmtId="0" fontId="56" fillId="13" borderId="0" xfId="0" applyFont="1" applyFill="1"/>
    <xf numFmtId="0" fontId="55" fillId="13" borderId="14" xfId="0" applyFont="1" applyFill="1" applyBorder="1"/>
    <xf numFmtId="0" fontId="53" fillId="13" borderId="18" xfId="0" applyFont="1" applyFill="1" applyBorder="1"/>
    <xf numFmtId="0" fontId="56" fillId="13" borderId="0" xfId="0" applyFont="1" applyFill="1" applyAlignment="1">
      <alignment horizontal="left"/>
    </xf>
    <xf numFmtId="0" fontId="54" fillId="13" borderId="0" xfId="0" applyFont="1" applyFill="1" applyAlignment="1">
      <alignment horizontal="center"/>
    </xf>
    <xf numFmtId="0" fontId="53" fillId="13" borderId="7" xfId="0" applyFont="1" applyFill="1" applyBorder="1"/>
    <xf numFmtId="0" fontId="55" fillId="13" borderId="7" xfId="0" applyFont="1" applyFill="1" applyBorder="1" applyAlignment="1">
      <alignment horizontal="left"/>
    </xf>
    <xf numFmtId="0" fontId="57" fillId="13" borderId="7" xfId="0" applyFont="1" applyFill="1" applyBorder="1"/>
    <xf numFmtId="0" fontId="55" fillId="13" borderId="7" xfId="0" applyFont="1" applyFill="1" applyBorder="1"/>
    <xf numFmtId="0" fontId="54" fillId="13" borderId="10" xfId="0" applyFont="1" applyFill="1" applyBorder="1"/>
    <xf numFmtId="0" fontId="59" fillId="13" borderId="10" xfId="0" applyFont="1" applyFill="1" applyBorder="1" applyAlignment="1">
      <alignment horizontal="left"/>
    </xf>
    <xf numFmtId="0" fontId="60" fillId="13" borderId="10" xfId="0" applyFont="1" applyFill="1" applyBorder="1" applyAlignment="1"/>
    <xf numFmtId="0" fontId="58" fillId="13" borderId="10" xfId="0" applyFont="1" applyFill="1" applyBorder="1" applyAlignment="1">
      <alignment horizontal="center"/>
    </xf>
    <xf numFmtId="0" fontId="53" fillId="13" borderId="7" xfId="0" applyFont="1" applyFill="1" applyBorder="1" applyAlignment="1">
      <alignment horizontal="left"/>
    </xf>
    <xf numFmtId="0" fontId="60" fillId="13" borderId="7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165" fontId="58" fillId="13" borderId="9" xfId="0" applyNumberFormat="1" applyFont="1" applyFill="1" applyBorder="1"/>
    <xf numFmtId="0" fontId="54" fillId="13" borderId="0" xfId="0" applyFont="1" applyFill="1"/>
    <xf numFmtId="0" fontId="53" fillId="13" borderId="15" xfId="0" applyFont="1" applyFill="1" applyBorder="1"/>
    <xf numFmtId="0" fontId="55" fillId="13" borderId="16" xfId="0" applyFont="1" applyFill="1" applyBorder="1"/>
    <xf numFmtId="3" fontId="55" fillId="13" borderId="16" xfId="0" applyNumberFormat="1" applyFont="1" applyFill="1" applyBorder="1"/>
    <xf numFmtId="0" fontId="55" fillId="13" borderId="17" xfId="0" applyFont="1" applyFill="1" applyBorder="1"/>
    <xf numFmtId="3" fontId="53" fillId="13" borderId="7" xfId="0" applyNumberFormat="1" applyFont="1" applyFill="1" applyBorder="1"/>
    <xf numFmtId="3" fontId="55" fillId="13" borderId="7" xfId="0" applyNumberFormat="1" applyFont="1" applyFill="1" applyBorder="1" applyAlignment="1">
      <alignment horizontal="left"/>
    </xf>
    <xf numFmtId="3" fontId="57" fillId="13" borderId="7" xfId="0" applyNumberFormat="1" applyFont="1" applyFill="1" applyBorder="1"/>
    <xf numFmtId="0" fontId="56" fillId="13" borderId="18" xfId="0" applyFont="1" applyFill="1" applyBorder="1"/>
    <xf numFmtId="0" fontId="57" fillId="13" borderId="0" xfId="0" applyFont="1" applyFill="1"/>
    <xf numFmtId="0" fontId="56" fillId="13" borderId="14" xfId="0" applyFont="1" applyFill="1" applyBorder="1"/>
    <xf numFmtId="0" fontId="63" fillId="13" borderId="0" xfId="0" applyFont="1" applyFill="1" applyAlignment="1">
      <alignment horizontal="left"/>
    </xf>
    <xf numFmtId="14" fontId="57" fillId="13" borderId="0" xfId="0" applyNumberFormat="1" applyFont="1" applyFill="1"/>
    <xf numFmtId="165" fontId="56" fillId="13" borderId="0" xfId="0" applyNumberFormat="1" applyFont="1" applyFill="1"/>
    <xf numFmtId="165" fontId="63" fillId="13" borderId="0" xfId="0" applyNumberFormat="1" applyFont="1" applyFill="1"/>
    <xf numFmtId="0" fontId="55" fillId="13" borderId="18" xfId="0" applyFont="1" applyFill="1" applyBorder="1" applyAlignment="1">
      <alignment horizontal="left"/>
    </xf>
    <xf numFmtId="0" fontId="55" fillId="13" borderId="0" xfId="0" applyFont="1" applyFill="1" applyBorder="1" applyAlignment="1">
      <alignment horizontal="left"/>
    </xf>
    <xf numFmtId="0" fontId="53" fillId="13" borderId="16" xfId="0" applyFont="1" applyFill="1" applyBorder="1"/>
    <xf numFmtId="0" fontId="55" fillId="13" borderId="0" xfId="0" applyFont="1" applyFill="1" applyBorder="1"/>
    <xf numFmtId="0" fontId="54" fillId="13" borderId="18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/>
    </xf>
    <xf numFmtId="165" fontId="55" fillId="13" borderId="0" xfId="0" applyNumberFormat="1" applyFont="1" applyFill="1" applyBorder="1"/>
    <xf numFmtId="0" fontId="61" fillId="13" borderId="7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53" fillId="13" borderId="7" xfId="0" applyNumberFormat="1" applyFont="1" applyFill="1" applyBorder="1"/>
    <xf numFmtId="49" fontId="58" fillId="13" borderId="7" xfId="0" applyNumberFormat="1" applyFont="1" applyFill="1" applyBorder="1"/>
    <xf numFmtId="49" fontId="58" fillId="13" borderId="9" xfId="0" applyNumberFormat="1" applyFont="1" applyFill="1" applyBorder="1"/>
    <xf numFmtId="49" fontId="53" fillId="13" borderId="0" xfId="0" applyNumberFormat="1" applyFont="1" applyFill="1"/>
    <xf numFmtId="0" fontId="64" fillId="13" borderId="7" xfId="0" applyFont="1" applyFill="1" applyBorder="1"/>
    <xf numFmtId="165" fontId="58" fillId="13" borderId="15" xfId="0" applyNumberFormat="1" applyFont="1" applyFill="1" applyBorder="1"/>
    <xf numFmtId="0" fontId="53" fillId="13" borderId="30" xfId="0" applyFont="1" applyFill="1" applyBorder="1"/>
    <xf numFmtId="0" fontId="53" fillId="13" borderId="19" xfId="0" applyFont="1" applyFill="1" applyBorder="1" applyAlignment="1">
      <alignment horizontal="left"/>
    </xf>
    <xf numFmtId="0" fontId="53" fillId="13" borderId="10" xfId="0" applyFont="1" applyFill="1" applyBorder="1"/>
    <xf numFmtId="0" fontId="55" fillId="13" borderId="10" xfId="0" applyFont="1" applyFill="1" applyBorder="1" applyAlignment="1">
      <alignment horizontal="left"/>
    </xf>
    <xf numFmtId="0" fontId="57" fillId="13" borderId="10" xfId="0" applyFont="1" applyFill="1" applyBorder="1"/>
    <xf numFmtId="165" fontId="62" fillId="13" borderId="34" xfId="0" applyNumberFormat="1" applyFont="1" applyFill="1" applyBorder="1"/>
    <xf numFmtId="165" fontId="62" fillId="13" borderId="10" xfId="0" applyNumberFormat="1" applyFont="1" applyFill="1" applyBorder="1"/>
    <xf numFmtId="0" fontId="53" fillId="13" borderId="20" xfId="0" applyFont="1" applyFill="1" applyBorder="1"/>
    <xf numFmtId="0" fontId="55" fillId="13" borderId="20" xfId="0" applyFont="1" applyFill="1" applyBorder="1" applyAlignment="1">
      <alignment horizontal="left"/>
    </xf>
    <xf numFmtId="165" fontId="62" fillId="13" borderId="20" xfId="0" applyNumberFormat="1" applyFont="1" applyFill="1" applyBorder="1"/>
    <xf numFmtId="0" fontId="58" fillId="13" borderId="25" xfId="0" applyFont="1" applyFill="1" applyBorder="1"/>
    <xf numFmtId="0" fontId="60" fillId="13" borderId="26" xfId="0" applyFont="1" applyFill="1" applyBorder="1"/>
    <xf numFmtId="0" fontId="57" fillId="13" borderId="20" xfId="0" applyFont="1" applyFill="1" applyBorder="1"/>
    <xf numFmtId="165" fontId="62" fillId="13" borderId="35" xfId="0" applyNumberFormat="1" applyFont="1" applyFill="1" applyBorder="1"/>
    <xf numFmtId="0" fontId="60" fillId="13" borderId="25" xfId="0" applyFont="1" applyFill="1" applyBorder="1"/>
    <xf numFmtId="0" fontId="53" fillId="13" borderId="20" xfId="0" applyFont="1" applyFill="1" applyBorder="1" applyAlignment="1">
      <alignment horizontal="right"/>
    </xf>
    <xf numFmtId="0" fontId="6" fillId="5" borderId="11" xfId="0" applyFont="1" applyFill="1" applyBorder="1" applyAlignment="1"/>
    <xf numFmtId="0" fontId="50" fillId="10" borderId="11" xfId="0" applyFont="1" applyFill="1" applyBorder="1" applyAlignment="1"/>
    <xf numFmtId="0" fontId="6" fillId="5" borderId="9" xfId="0" applyFont="1" applyFill="1" applyBorder="1" applyAlignment="1"/>
    <xf numFmtId="0" fontId="50" fillId="10" borderId="9" xfId="0" applyFont="1" applyFill="1" applyBorder="1" applyAlignment="1"/>
    <xf numFmtId="0" fontId="60" fillId="14" borderId="7" xfId="0" applyFont="1" applyFill="1" applyBorder="1"/>
    <xf numFmtId="165" fontId="58" fillId="14" borderId="9" xfId="0" applyNumberFormat="1" applyFont="1" applyFill="1" applyBorder="1"/>
    <xf numFmtId="165" fontId="58" fillId="14" borderId="7" xfId="0" applyNumberFormat="1" applyFont="1" applyFill="1" applyBorder="1"/>
    <xf numFmtId="49" fontId="50" fillId="10" borderId="7" xfId="0" applyNumberFormat="1" applyFont="1" applyFill="1" applyBorder="1"/>
    <xf numFmtId="49" fontId="6" fillId="5" borderId="7" xfId="0" applyNumberFormat="1" applyFont="1" applyFill="1" applyBorder="1"/>
    <xf numFmtId="165" fontId="35" fillId="3" borderId="7" xfId="0" applyNumberFormat="1" applyFont="1" applyFill="1" applyBorder="1"/>
    <xf numFmtId="0" fontId="2" fillId="10" borderId="7" xfId="0" applyFont="1" applyFill="1" applyBorder="1"/>
    <xf numFmtId="165" fontId="50" fillId="10" borderId="7" xfId="0" applyNumberFormat="1" applyFont="1" applyFill="1" applyBorder="1"/>
    <xf numFmtId="0" fontId="53" fillId="13" borderId="31" xfId="0" applyFont="1" applyFill="1" applyBorder="1"/>
    <xf numFmtId="0" fontId="53" fillId="13" borderId="32" xfId="0" applyFont="1" applyFill="1" applyBorder="1" applyAlignment="1">
      <alignment horizontal="left"/>
    </xf>
    <xf numFmtId="0" fontId="53" fillId="14" borderId="7" xfId="0" applyFont="1" applyFill="1" applyBorder="1"/>
    <xf numFmtId="0" fontId="53" fillId="14" borderId="7" xfId="0" applyFont="1" applyFill="1" applyBorder="1" applyAlignment="1">
      <alignment horizontal="left"/>
    </xf>
    <xf numFmtId="0" fontId="55" fillId="14" borderId="7" xfId="0" applyFont="1" applyFill="1" applyBorder="1" applyAlignment="1">
      <alignment horizontal="left"/>
    </xf>
    <xf numFmtId="49" fontId="53" fillId="14" borderId="7" xfId="0" applyNumberFormat="1" applyFont="1" applyFill="1" applyBorder="1"/>
    <xf numFmtId="0" fontId="53" fillId="14" borderId="11" xfId="0" applyFont="1" applyFill="1" applyBorder="1" applyAlignment="1"/>
    <xf numFmtId="0" fontId="56" fillId="14" borderId="9" xfId="0" applyFont="1" applyFill="1" applyBorder="1" applyAlignment="1"/>
    <xf numFmtId="0" fontId="53" fillId="14" borderId="9" xfId="0" applyFont="1" applyFill="1" applyBorder="1" applyAlignment="1"/>
    <xf numFmtId="49" fontId="58" fillId="14" borderId="9" xfId="0" applyNumberFormat="1" applyFont="1" applyFill="1" applyBorder="1"/>
    <xf numFmtId="165" fontId="58" fillId="14" borderId="25" xfId="0" applyNumberFormat="1" applyFont="1" applyFill="1" applyBorder="1"/>
    <xf numFmtId="165" fontId="58" fillId="14" borderId="15" xfId="0" applyNumberFormat="1" applyFont="1" applyFill="1" applyBorder="1"/>
    <xf numFmtId="0" fontId="53" fillId="14" borderId="27" xfId="0" applyFont="1" applyFill="1" applyBorder="1"/>
    <xf numFmtId="0" fontId="53" fillId="14" borderId="28" xfId="0" applyFont="1" applyFill="1" applyBorder="1" applyAlignment="1">
      <alignment horizontal="left"/>
    </xf>
    <xf numFmtId="0" fontId="53" fillId="14" borderId="29" xfId="0" applyFont="1" applyFill="1" applyBorder="1"/>
    <xf numFmtId="0" fontId="53" fillId="14" borderId="30" xfId="0" applyFont="1" applyFill="1" applyBorder="1"/>
    <xf numFmtId="0" fontId="58" fillId="14" borderId="7" xfId="0" applyFont="1" applyFill="1" applyBorder="1"/>
    <xf numFmtId="49" fontId="4" fillId="3" borderId="7" xfId="0" applyNumberFormat="1" applyFont="1" applyFill="1" applyBorder="1"/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5" fillId="13" borderId="18" xfId="0" applyNumberFormat="1" applyFont="1" applyFill="1" applyBorder="1"/>
    <xf numFmtId="0" fontId="57" fillId="14" borderId="7" xfId="0" applyFont="1" applyFill="1" applyBorder="1"/>
    <xf numFmtId="0" fontId="66" fillId="13" borderId="7" xfId="0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9" fillId="13" borderId="0" xfId="0" applyFont="1" applyFill="1"/>
    <xf numFmtId="0" fontId="71" fillId="13" borderId="14" xfId="0" applyFont="1" applyFill="1" applyBorder="1"/>
    <xf numFmtId="0" fontId="72" fillId="13" borderId="0" xfId="0" applyFont="1" applyFill="1"/>
    <xf numFmtId="165" fontId="58" fillId="12" borderId="15" xfId="0" applyNumberFormat="1" applyFont="1" applyFill="1" applyBorder="1"/>
    <xf numFmtId="0" fontId="54" fillId="12" borderId="33" xfId="0" applyFont="1" applyFill="1" applyBorder="1"/>
    <xf numFmtId="165" fontId="58" fillId="13" borderId="10" xfId="0" applyNumberFormat="1" applyFont="1" applyFill="1" applyBorder="1"/>
    <xf numFmtId="0" fontId="34" fillId="13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right"/>
    </xf>
    <xf numFmtId="0" fontId="53" fillId="11" borderId="25" xfId="0" applyFont="1" applyFill="1" applyBorder="1"/>
    <xf numFmtId="0" fontId="55" fillId="11" borderId="26" xfId="0" applyFont="1" applyFill="1" applyBorder="1" applyAlignment="1">
      <alignment horizontal="left"/>
    </xf>
    <xf numFmtId="0" fontId="53" fillId="11" borderId="26" xfId="0" applyFont="1" applyFill="1" applyBorder="1"/>
    <xf numFmtId="165" fontId="58" fillId="11" borderId="15" xfId="0" applyNumberFormat="1" applyFont="1" applyFill="1" applyBorder="1"/>
    <xf numFmtId="0" fontId="70" fillId="13" borderId="14" xfId="0" applyFont="1" applyFill="1" applyBorder="1"/>
    <xf numFmtId="0" fontId="4" fillId="15" borderId="7" xfId="0" applyFont="1" applyFill="1" applyBorder="1"/>
    <xf numFmtId="0" fontId="2" fillId="6" borderId="11" xfId="0" applyFont="1" applyFill="1" applyBorder="1" applyAlignment="1"/>
    <xf numFmtId="0" fontId="34" fillId="6" borderId="10" xfId="0" applyFont="1" applyFill="1" applyBorder="1"/>
    <xf numFmtId="165" fontId="34" fillId="3" borderId="10" xfId="0" applyNumberFormat="1" applyFont="1" applyFill="1" applyBorder="1"/>
    <xf numFmtId="0" fontId="2" fillId="11" borderId="11" xfId="0" applyFont="1" applyFill="1" applyBorder="1" applyAlignment="1"/>
    <xf numFmtId="0" fontId="34" fillId="11" borderId="7" xfId="0" applyFont="1" applyFill="1" applyBorder="1"/>
    <xf numFmtId="165" fontId="34" fillId="11" borderId="7" xfId="0" applyNumberFormat="1" applyFont="1" applyFill="1" applyBorder="1"/>
    <xf numFmtId="165" fontId="35" fillId="11" borderId="7" xfId="0" applyNumberFormat="1" applyFont="1" applyFill="1" applyBorder="1"/>
    <xf numFmtId="0" fontId="34" fillId="12" borderId="7" xfId="0" applyFont="1" applyFill="1" applyBorder="1"/>
    <xf numFmtId="165" fontId="34" fillId="12" borderId="7" xfId="0" applyNumberFormat="1" applyFont="1" applyFill="1" applyBorder="1"/>
    <xf numFmtId="0" fontId="2" fillId="11" borderId="7" xfId="0" applyFont="1" applyFill="1" applyBorder="1"/>
    <xf numFmtId="0" fontId="4" fillId="13" borderId="0" xfId="0" applyFont="1" applyFill="1" applyBorder="1"/>
    <xf numFmtId="165" fontId="61" fillId="14" borderId="7" xfId="0" applyNumberFormat="1" applyFont="1" applyFill="1" applyBorder="1"/>
    <xf numFmtId="165" fontId="61" fillId="14" borderId="9" xfId="0" applyNumberFormat="1" applyFont="1" applyFill="1" applyBorder="1"/>
    <xf numFmtId="165" fontId="62" fillId="14" borderId="7" xfId="0" applyNumberFormat="1" applyFont="1" applyFill="1" applyBorder="1"/>
    <xf numFmtId="0" fontId="73" fillId="13" borderId="7" xfId="0" applyFont="1" applyFill="1" applyBorder="1" applyAlignment="1">
      <alignment horizontal="left"/>
    </xf>
    <xf numFmtId="0" fontId="62" fillId="13" borderId="7" xfId="0" applyFont="1" applyFill="1" applyBorder="1"/>
    <xf numFmtId="0" fontId="59" fillId="14" borderId="7" xfId="0" applyFont="1" applyFill="1" applyBorder="1"/>
    <xf numFmtId="49" fontId="62" fillId="13" borderId="7" xfId="0" applyNumberFormat="1" applyFont="1" applyFill="1" applyBorder="1"/>
    <xf numFmtId="49" fontId="62" fillId="13" borderId="9" xfId="0" applyNumberFormat="1" applyFont="1" applyFill="1" applyBorder="1"/>
    <xf numFmtId="0" fontId="53" fillId="0" borderId="9" xfId="0" applyFont="1" applyFill="1" applyBorder="1"/>
    <xf numFmtId="0" fontId="53" fillId="13" borderId="9" xfId="0" applyFont="1" applyFill="1" applyBorder="1" applyAlignment="1">
      <alignment horizontal="left"/>
    </xf>
    <xf numFmtId="0" fontId="76" fillId="13" borderId="20" xfId="0" applyFont="1" applyFill="1" applyBorder="1"/>
    <xf numFmtId="0" fontId="77" fillId="13" borderId="20" xfId="0" applyFont="1" applyFill="1" applyBorder="1" applyAlignment="1">
      <alignment horizontal="left"/>
    </xf>
    <xf numFmtId="0" fontId="53" fillId="13" borderId="7" xfId="0" applyFont="1" applyFill="1" applyBorder="1" applyAlignment="1">
      <alignment horizontal="right"/>
    </xf>
    <xf numFmtId="0" fontId="34" fillId="13" borderId="7" xfId="0" applyFont="1" applyFill="1" applyBorder="1" applyAlignment="1">
      <alignment horizontal="right"/>
    </xf>
    <xf numFmtId="0" fontId="62" fillId="13" borderId="9" xfId="0" applyFont="1" applyFill="1" applyBorder="1"/>
    <xf numFmtId="0" fontId="79" fillId="13" borderId="0" xfId="0" applyFont="1" applyFill="1"/>
    <xf numFmtId="14" fontId="55" fillId="13" borderId="0" xfId="0" applyNumberFormat="1" applyFont="1" applyFill="1" applyBorder="1" applyAlignment="1">
      <alignment horizontal="left"/>
    </xf>
    <xf numFmtId="3" fontId="34" fillId="3" borderId="3" xfId="0" applyNumberFormat="1" applyFont="1" applyFill="1" applyBorder="1"/>
    <xf numFmtId="0" fontId="34" fillId="3" borderId="7" xfId="0" applyFont="1" applyFill="1" applyBorder="1"/>
    <xf numFmtId="3" fontId="34" fillId="0" borderId="0" xfId="0" applyNumberFormat="1" applyFont="1"/>
    <xf numFmtId="165" fontId="1" fillId="7" borderId="10" xfId="0" applyNumberFormat="1" applyFont="1" applyFill="1" applyBorder="1" applyAlignment="1">
      <alignment horizontal="center"/>
    </xf>
    <xf numFmtId="165" fontId="47" fillId="5" borderId="7" xfId="0" applyNumberFormat="1" applyFont="1" applyFill="1" applyBorder="1"/>
    <xf numFmtId="165" fontId="2" fillId="3" borderId="7" xfId="0" applyNumberFormat="1" applyFont="1" applyFill="1" applyBorder="1"/>
    <xf numFmtId="165" fontId="39" fillId="7" borderId="7" xfId="0" applyNumberFormat="1" applyFont="1" applyFill="1" applyBorder="1"/>
    <xf numFmtId="165" fontId="39" fillId="5" borderId="7" xfId="0" applyNumberFormat="1" applyFont="1" applyFill="1" applyBorder="1"/>
    <xf numFmtId="164" fontId="39" fillId="10" borderId="7" xfId="0" applyNumberFormat="1" applyFont="1" applyFill="1" applyBorder="1"/>
    <xf numFmtId="165" fontId="39" fillId="10" borderId="7" xfId="0" applyNumberFormat="1" applyFont="1" applyFill="1" applyBorder="1"/>
    <xf numFmtId="164" fontId="65" fillId="10" borderId="7" xfId="0" applyNumberFormat="1" applyFont="1" applyFill="1" applyBorder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81" fillId="5" borderId="0" xfId="0" applyFont="1" applyFill="1"/>
    <xf numFmtId="0" fontId="35" fillId="6" borderId="0" xfId="0" applyFont="1" applyFill="1"/>
    <xf numFmtId="0" fontId="2" fillId="16" borderId="7" xfId="0" applyFont="1" applyFill="1" applyBorder="1"/>
    <xf numFmtId="0" fontId="5" fillId="16" borderId="7" xfId="0" applyFont="1" applyFill="1" applyBorder="1"/>
    <xf numFmtId="49" fontId="34" fillId="3" borderId="7" xfId="0" applyNumberFormat="1" applyFont="1" applyFill="1" applyBorder="1"/>
    <xf numFmtId="49" fontId="34" fillId="15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34" fillId="15" borderId="0" xfId="0" applyFont="1" applyFill="1"/>
    <xf numFmtId="0" fontId="53" fillId="13" borderId="2" xfId="0" applyFont="1" applyFill="1" applyBorder="1" applyAlignment="1"/>
    <xf numFmtId="0" fontId="53" fillId="12" borderId="2" xfId="0" applyFont="1" applyFill="1" applyBorder="1" applyAlignment="1"/>
    <xf numFmtId="0" fontId="2" fillId="6" borderId="11" xfId="0" applyFont="1" applyFill="1" applyBorder="1" applyAlignment="1"/>
    <xf numFmtId="0" fontId="0" fillId="12" borderId="5" xfId="0" applyFont="1" applyFill="1" applyBorder="1" applyAlignment="1"/>
    <xf numFmtId="0" fontId="35" fillId="6" borderId="10" xfId="0" applyFont="1" applyFill="1" applyBorder="1"/>
    <xf numFmtId="0" fontId="85" fillId="13" borderId="0" xfId="0" applyFont="1" applyFill="1"/>
    <xf numFmtId="0" fontId="35" fillId="6" borderId="7" xfId="0" applyFont="1" applyFill="1" applyBorder="1" applyAlignment="1">
      <alignment horizontal="center" vertical="center"/>
    </xf>
    <xf numFmtId="0" fontId="68" fillId="13" borderId="7" xfId="0" applyFont="1" applyFill="1" applyBorder="1"/>
    <xf numFmtId="0" fontId="53" fillId="14" borderId="37" xfId="0" applyFont="1" applyFill="1" applyBorder="1"/>
    <xf numFmtId="0" fontId="53" fillId="14" borderId="38" xfId="0" applyFont="1" applyFill="1" applyBorder="1"/>
    <xf numFmtId="0" fontId="53" fillId="14" borderId="39" xfId="0" applyFont="1" applyFill="1" applyBorder="1" applyAlignment="1">
      <alignment horizontal="left"/>
    </xf>
    <xf numFmtId="0" fontId="82" fillId="16" borderId="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/>
    </xf>
    <xf numFmtId="165" fontId="88" fillId="13" borderId="9" xfId="0" applyNumberFormat="1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2" fillId="0" borderId="0" xfId="0" applyFont="1"/>
    <xf numFmtId="0" fontId="2" fillId="6" borderId="0" xfId="0" applyFont="1" applyFill="1"/>
    <xf numFmtId="0" fontId="2" fillId="6" borderId="7" xfId="0" applyFont="1" applyFill="1" applyBorder="1"/>
    <xf numFmtId="165" fontId="4" fillId="3" borderId="7" xfId="0" applyNumberFormat="1" applyFont="1" applyFill="1" applyBorder="1"/>
    <xf numFmtId="0" fontId="35" fillId="6" borderId="7" xfId="0" applyFont="1" applyFill="1" applyBorder="1"/>
    <xf numFmtId="165" fontId="35" fillId="3" borderId="7" xfId="0" applyNumberFormat="1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35" fillId="6" borderId="0" xfId="0" applyFont="1" applyFill="1"/>
    <xf numFmtId="0" fontId="5" fillId="16" borderId="7" xfId="0" applyFont="1" applyFill="1" applyBorder="1"/>
    <xf numFmtId="49" fontId="34" fillId="3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82" fillId="16" borderId="7" xfId="0" applyFont="1" applyFill="1" applyBorder="1"/>
    <xf numFmtId="0" fontId="4" fillId="15" borderId="0" xfId="0" applyFont="1" applyFill="1"/>
    <xf numFmtId="165" fontId="34" fillId="0" borderId="0" xfId="0" applyNumberFormat="1" applyFont="1"/>
    <xf numFmtId="0" fontId="58" fillId="13" borderId="7" xfId="0" applyFont="1" applyFill="1" applyBorder="1"/>
    <xf numFmtId="0" fontId="75" fillId="13" borderId="7" xfId="0" applyFont="1" applyFill="1" applyBorder="1"/>
    <xf numFmtId="49" fontId="84" fillId="13" borderId="7" xfId="0" applyNumberFormat="1" applyFont="1" applyFill="1" applyBorder="1"/>
    <xf numFmtId="49" fontId="58" fillId="13" borderId="35" xfId="0" applyNumberFormat="1" applyFont="1" applyFill="1" applyBorder="1"/>
    <xf numFmtId="0" fontId="60" fillId="13" borderId="20" xfId="0" applyFont="1" applyFill="1" applyBorder="1"/>
    <xf numFmtId="49" fontId="58" fillId="13" borderId="20" xfId="0" applyNumberFormat="1" applyFont="1" applyFill="1" applyBorder="1"/>
    <xf numFmtId="0" fontId="56" fillId="13" borderId="7" xfId="0" applyFont="1" applyFill="1" applyBorder="1"/>
    <xf numFmtId="0" fontId="55" fillId="13" borderId="7" xfId="0" applyFont="1" applyFill="1" applyBorder="1" applyAlignment="1">
      <alignment horizontal="left" vertical="center"/>
    </xf>
    <xf numFmtId="165" fontId="55" fillId="13" borderId="0" xfId="0" applyNumberFormat="1" applyFont="1" applyFill="1"/>
    <xf numFmtId="0" fontId="89" fillId="0" borderId="0" xfId="0" applyFont="1"/>
    <xf numFmtId="0" fontId="43" fillId="0" borderId="0" xfId="0" applyFont="1"/>
    <xf numFmtId="0" fontId="55" fillId="13" borderId="9" xfId="0" applyFont="1" applyFill="1" applyBorder="1"/>
    <xf numFmtId="49" fontId="35" fillId="3" borderId="7" xfId="0" applyNumberFormat="1" applyFont="1" applyFill="1" applyBorder="1"/>
    <xf numFmtId="0" fontId="0" fillId="0" borderId="0" xfId="0" applyFont="1"/>
    <xf numFmtId="49" fontId="86" fillId="13" borderId="0" xfId="0" applyNumberFormat="1" applyFont="1" applyFill="1"/>
    <xf numFmtId="165" fontId="0" fillId="0" borderId="0" xfId="0" applyNumberFormat="1" applyFont="1"/>
    <xf numFmtId="0" fontId="0" fillId="13" borderId="0" xfId="0" applyFont="1" applyFill="1"/>
    <xf numFmtId="0" fontId="90" fillId="0" borderId="0" xfId="0" applyFont="1"/>
    <xf numFmtId="0" fontId="83" fillId="13" borderId="0" xfId="0" applyFont="1" applyFill="1"/>
    <xf numFmtId="49" fontId="34" fillId="6" borderId="7" xfId="0" applyNumberFormat="1" applyFont="1" applyFill="1" applyBorder="1"/>
    <xf numFmtId="0" fontId="2" fillId="15" borderId="7" xfId="0" applyFont="1" applyFill="1" applyBorder="1"/>
    <xf numFmtId="0" fontId="55" fillId="13" borderId="9" xfId="0" applyFont="1" applyFill="1" applyBorder="1" applyAlignment="1">
      <alignment horizontal="left"/>
    </xf>
    <xf numFmtId="49" fontId="35" fillId="15" borderId="7" xfId="0" applyNumberFormat="1" applyFont="1" applyFill="1" applyBorder="1"/>
    <xf numFmtId="49" fontId="34" fillId="3" borderId="0" xfId="0" applyNumberFormat="1" applyFont="1" applyFill="1" applyBorder="1"/>
    <xf numFmtId="0" fontId="91" fillId="0" borderId="0" xfId="0" applyFont="1"/>
    <xf numFmtId="49" fontId="80" fillId="13" borderId="0" xfId="0" applyNumberFormat="1" applyFont="1" applyFill="1"/>
    <xf numFmtId="0" fontId="92" fillId="13" borderId="14" xfId="0" applyFont="1" applyFill="1" applyBorder="1"/>
    <xf numFmtId="49" fontId="93" fillId="13" borderId="0" xfId="0" applyNumberFormat="1" applyFont="1" applyFill="1"/>
    <xf numFmtId="0" fontId="94" fillId="13" borderId="7" xfId="0" applyFont="1" applyFill="1" applyBorder="1" applyAlignment="1">
      <alignment horizontal="right"/>
    </xf>
    <xf numFmtId="0" fontId="95" fillId="13" borderId="7" xfId="0" applyFont="1" applyFill="1" applyBorder="1" applyAlignment="1">
      <alignment horizontal="left"/>
    </xf>
    <xf numFmtId="165" fontId="88" fillId="13" borderId="7" xfId="0" applyNumberFormat="1" applyFont="1" applyFill="1" applyBorder="1"/>
    <xf numFmtId="165" fontId="88" fillId="13" borderId="20" xfId="0" applyNumberFormat="1" applyFont="1" applyFill="1" applyBorder="1"/>
    <xf numFmtId="0" fontId="87" fillId="13" borderId="14" xfId="0" applyFont="1" applyFill="1" applyBorder="1"/>
    <xf numFmtId="0" fontId="98" fillId="0" borderId="0" xfId="0" applyFont="1"/>
    <xf numFmtId="0" fontId="99" fillId="13" borderId="0" xfId="0" applyFont="1" applyFill="1"/>
    <xf numFmtId="0" fontId="97" fillId="13" borderId="7" xfId="0" applyFont="1" applyFill="1" applyBorder="1"/>
    <xf numFmtId="0" fontId="96" fillId="13" borderId="7" xfId="0" applyFont="1" applyFill="1" applyBorder="1"/>
    <xf numFmtId="0" fontId="87" fillId="13" borderId="7" xfId="0" applyFont="1" applyFill="1" applyBorder="1" applyAlignment="1">
      <alignment horizontal="left"/>
    </xf>
    <xf numFmtId="0" fontId="93" fillId="13" borderId="0" xfId="0" applyFont="1" applyFill="1"/>
    <xf numFmtId="0" fontId="2" fillId="6" borderId="11" xfId="0" applyFont="1" applyFill="1" applyBorder="1" applyAlignment="1"/>
    <xf numFmtId="165" fontId="43" fillId="0" borderId="0" xfId="0" applyNumberFormat="1" applyFont="1"/>
    <xf numFmtId="0" fontId="90" fillId="13" borderId="14" xfId="0" applyFont="1" applyFill="1" applyBorder="1"/>
    <xf numFmtId="0" fontId="77" fillId="13" borderId="18" xfId="0" applyFont="1" applyFill="1" applyBorder="1" applyAlignment="1">
      <alignment horizontal="left"/>
    </xf>
    <xf numFmtId="0" fontId="90" fillId="13" borderId="0" xfId="0" applyFont="1" applyFill="1"/>
    <xf numFmtId="165" fontId="62" fillId="13" borderId="14" xfId="0" applyNumberFormat="1" applyFont="1" applyFill="1" applyBorder="1"/>
    <xf numFmtId="165" fontId="62" fillId="14" borderId="9" xfId="0" applyNumberFormat="1" applyFont="1" applyFill="1" applyBorder="1"/>
    <xf numFmtId="0" fontId="34" fillId="11" borderId="11" xfId="0" applyFont="1" applyFill="1" applyBorder="1" applyAlignment="1"/>
    <xf numFmtId="0" fontId="34" fillId="6" borderId="11" xfId="0" applyFont="1" applyFill="1" applyBorder="1" applyAlignment="1"/>
    <xf numFmtId="0" fontId="2" fillId="6" borderId="24" xfId="0" applyFont="1" applyFill="1" applyBorder="1"/>
    <xf numFmtId="0" fontId="2" fillId="6" borderId="34" xfId="0" applyFont="1" applyFill="1" applyBorder="1"/>
    <xf numFmtId="0" fontId="100" fillId="13" borderId="14" xfId="0" applyFont="1" applyFill="1" applyBorder="1"/>
    <xf numFmtId="0" fontId="53" fillId="12" borderId="7" xfId="0" applyFont="1" applyFill="1" applyBorder="1"/>
    <xf numFmtId="0" fontId="53" fillId="12" borderId="7" xfId="0" applyFont="1" applyFill="1" applyBorder="1" applyAlignment="1">
      <alignment horizontal="left"/>
    </xf>
    <xf numFmtId="0" fontId="60" fillId="12" borderId="7" xfId="0" applyFont="1" applyFill="1" applyBorder="1"/>
    <xf numFmtId="165" fontId="58" fillId="12" borderId="7" xfId="0" applyNumberFormat="1" applyFont="1" applyFill="1" applyBorder="1"/>
    <xf numFmtId="165" fontId="58" fillId="12" borderId="9" xfId="0" applyNumberFormat="1" applyFont="1" applyFill="1" applyBorder="1"/>
    <xf numFmtId="0" fontId="2" fillId="17" borderId="7" xfId="0" applyFont="1" applyFill="1" applyBorder="1"/>
    <xf numFmtId="0" fontId="4" fillId="17" borderId="7" xfId="0" applyFont="1" applyFill="1" applyBorder="1"/>
    <xf numFmtId="0" fontId="50" fillId="17" borderId="7" xfId="0" applyFont="1" applyFill="1" applyBorder="1"/>
    <xf numFmtId="165" fontId="4" fillId="17" borderId="7" xfId="0" applyNumberFormat="1" applyFont="1" applyFill="1" applyBorder="1"/>
    <xf numFmtId="165" fontId="93" fillId="13" borderId="0" xfId="0" applyNumberFormat="1" applyFont="1" applyFill="1" applyBorder="1"/>
    <xf numFmtId="49" fontId="37" fillId="3" borderId="7" xfId="0" applyNumberFormat="1" applyFont="1" applyFill="1" applyBorder="1"/>
    <xf numFmtId="0" fontId="101" fillId="0" borderId="0" xfId="0" applyFont="1"/>
    <xf numFmtId="165" fontId="32" fillId="3" borderId="7" xfId="0" applyNumberFormat="1" applyFont="1" applyFill="1" applyBorder="1"/>
    <xf numFmtId="0" fontId="97" fillId="13" borderId="9" xfId="0" applyFont="1" applyFill="1" applyBorder="1"/>
    <xf numFmtId="49" fontId="93" fillId="13" borderId="0" xfId="0" applyNumberFormat="1" applyFont="1" applyFill="1" applyBorder="1"/>
    <xf numFmtId="0" fontId="93" fillId="13" borderId="0" xfId="0" applyFont="1" applyFill="1" applyAlignment="1">
      <alignment horizontal="left"/>
    </xf>
    <xf numFmtId="49" fontId="102" fillId="13" borderId="7" xfId="0" applyNumberFormat="1" applyFont="1" applyFill="1" applyBorder="1"/>
    <xf numFmtId="0" fontId="54" fillId="13" borderId="7" xfId="0" applyFont="1" applyFill="1" applyBorder="1"/>
    <xf numFmtId="165" fontId="58" fillId="13" borderId="36" xfId="0" applyNumberFormat="1" applyFont="1" applyFill="1" applyBorder="1"/>
    <xf numFmtId="0" fontId="0" fillId="12" borderId="33" xfId="0" applyFont="1" applyFill="1" applyBorder="1" applyAlignment="1"/>
    <xf numFmtId="0" fontId="2" fillId="13" borderId="20" xfId="0" applyFont="1" applyFill="1" applyBorder="1"/>
    <xf numFmtId="0" fontId="5" fillId="13" borderId="20" xfId="0" applyFont="1" applyFill="1" applyBorder="1" applyAlignment="1">
      <alignment horizontal="left"/>
    </xf>
    <xf numFmtId="0" fontId="78" fillId="13" borderId="20" xfId="0" applyFont="1" applyFill="1" applyBorder="1"/>
    <xf numFmtId="0" fontId="77" fillId="13" borderId="0" xfId="0" applyFont="1" applyFill="1" applyBorder="1"/>
    <xf numFmtId="0" fontId="53" fillId="11" borderId="26" xfId="0" applyFont="1" applyFill="1" applyBorder="1" applyAlignment="1">
      <alignment horizontal="left"/>
    </xf>
    <xf numFmtId="0" fontId="54" fillId="11" borderId="26" xfId="0" applyFont="1" applyFill="1" applyBorder="1"/>
    <xf numFmtId="0" fontId="55" fillId="13" borderId="3" xfId="0" applyFont="1" applyFill="1" applyBorder="1"/>
    <xf numFmtId="49" fontId="53" fillId="13" borderId="9" xfId="0" applyNumberFormat="1" applyFont="1" applyFill="1" applyBorder="1"/>
    <xf numFmtId="0" fontId="50" fillId="5" borderId="0" xfId="0" applyFont="1" applyFill="1"/>
    <xf numFmtId="0" fontId="50" fillId="0" borderId="0" xfId="0" applyFont="1"/>
    <xf numFmtId="49" fontId="55" fillId="13" borderId="7" xfId="0" applyNumberFormat="1" applyFont="1" applyFill="1" applyBorder="1"/>
    <xf numFmtId="0" fontId="75" fillId="14" borderId="7" xfId="0" applyFont="1" applyFill="1" applyBorder="1"/>
    <xf numFmtId="0" fontId="55" fillId="14" borderId="7" xfId="0" applyFont="1" applyFill="1" applyBorder="1"/>
    <xf numFmtId="49" fontId="53" fillId="14" borderId="9" xfId="0" applyNumberFormat="1" applyFont="1" applyFill="1" applyBorder="1"/>
    <xf numFmtId="0" fontId="96" fillId="13" borderId="20" xfId="0" applyFont="1" applyFill="1" applyBorder="1"/>
    <xf numFmtId="0" fontId="87" fillId="13" borderId="20" xfId="0" applyFont="1" applyFill="1" applyBorder="1" applyAlignment="1">
      <alignment horizontal="left"/>
    </xf>
    <xf numFmtId="165" fontId="58" fillId="12" borderId="36" xfId="0" applyNumberFormat="1" applyFont="1" applyFill="1" applyBorder="1"/>
    <xf numFmtId="0" fontId="89" fillId="0" borderId="0" xfId="0" applyFont="1" applyBorder="1"/>
    <xf numFmtId="0" fontId="4" fillId="10" borderId="7" xfId="0" applyFont="1" applyFill="1" applyBorder="1"/>
    <xf numFmtId="0" fontId="103" fillId="13" borderId="0" xfId="0" applyFont="1" applyFill="1" applyBorder="1" applyAlignment="1">
      <alignment horizontal="left"/>
    </xf>
    <xf numFmtId="0" fontId="104" fillId="13" borderId="14" xfId="0" applyFont="1" applyFill="1" applyBorder="1"/>
    <xf numFmtId="165" fontId="57" fillId="13" borderId="7" xfId="0" applyNumberFormat="1" applyFont="1" applyFill="1" applyBorder="1"/>
    <xf numFmtId="165" fontId="57" fillId="13" borderId="9" xfId="0" applyNumberFormat="1" applyFont="1" applyFill="1" applyBorder="1"/>
    <xf numFmtId="0" fontId="104" fillId="13" borderId="0" xfId="0" applyFont="1" applyFill="1"/>
    <xf numFmtId="0" fontId="2" fillId="13" borderId="0" xfId="0" applyFont="1" applyFill="1" applyBorder="1" applyAlignment="1">
      <alignment horizontal="right"/>
    </xf>
    <xf numFmtId="0" fontId="34" fillId="13" borderId="20" xfId="0" applyFont="1" applyFill="1" applyBorder="1" applyAlignment="1">
      <alignment horizontal="left"/>
    </xf>
    <xf numFmtId="0" fontId="57" fillId="13" borderId="9" xfId="0" applyFont="1" applyFill="1" applyBorder="1"/>
    <xf numFmtId="165" fontId="91" fillId="0" borderId="0" xfId="0" applyNumberFormat="1" applyFont="1"/>
    <xf numFmtId="165" fontId="58" fillId="14" borderId="16" xfId="0" applyNumberFormat="1" applyFont="1" applyFill="1" applyBorder="1"/>
    <xf numFmtId="165" fontId="58" fillId="13" borderId="16" xfId="0" applyNumberFormat="1" applyFont="1" applyFill="1" applyBorder="1"/>
    <xf numFmtId="165" fontId="58" fillId="12" borderId="25" xfId="0" applyNumberFormat="1" applyFont="1" applyFill="1" applyBorder="1"/>
    <xf numFmtId="0" fontId="58" fillId="13" borderId="2" xfId="0" applyFont="1" applyFill="1" applyBorder="1"/>
    <xf numFmtId="0" fontId="74" fillId="13" borderId="20" xfId="0" applyFont="1" applyFill="1" applyBorder="1"/>
    <xf numFmtId="165" fontId="74" fillId="13" borderId="20" xfId="0" applyNumberFormat="1" applyFont="1" applyFill="1" applyBorder="1"/>
    <xf numFmtId="0" fontId="53" fillId="13" borderId="25" xfId="0" applyFont="1" applyFill="1" applyBorder="1" applyAlignment="1">
      <alignment horizontal="left"/>
    </xf>
    <xf numFmtId="0" fontId="54" fillId="12" borderId="25" xfId="0" applyFont="1" applyFill="1" applyBorder="1"/>
    <xf numFmtId="0" fontId="53" fillId="13" borderId="21" xfId="0" applyFont="1" applyFill="1" applyBorder="1" applyAlignment="1">
      <alignment horizontal="right"/>
    </xf>
    <xf numFmtId="0" fontId="55" fillId="13" borderId="21" xfId="0" applyFont="1" applyFill="1" applyBorder="1" applyAlignment="1">
      <alignment horizontal="left"/>
    </xf>
    <xf numFmtId="0" fontId="53" fillId="13" borderId="21" xfId="0" applyFont="1" applyFill="1" applyBorder="1"/>
    <xf numFmtId="0" fontId="0" fillId="0" borderId="1" xfId="0" applyFont="1" applyBorder="1" applyAlignment="1"/>
    <xf numFmtId="0" fontId="0" fillId="0" borderId="5" xfId="0" applyFont="1" applyBorder="1" applyAlignment="1"/>
    <xf numFmtId="165" fontId="58" fillId="13" borderId="25" xfId="0" applyNumberFormat="1" applyFont="1" applyFill="1" applyBorder="1"/>
    <xf numFmtId="165" fontId="62" fillId="13" borderId="0" xfId="0" applyNumberFormat="1" applyFont="1" applyFill="1" applyBorder="1"/>
    <xf numFmtId="165" fontId="58" fillId="13" borderId="0" xfId="0" applyNumberFormat="1" applyFont="1" applyFill="1" applyBorder="1"/>
    <xf numFmtId="0" fontId="58" fillId="13" borderId="0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0" fontId="57" fillId="13" borderId="7" xfId="0" applyFont="1" applyFill="1" applyBorder="1" applyAlignment="1">
      <alignment horizontal="left"/>
    </xf>
    <xf numFmtId="0" fontId="105" fillId="0" borderId="0" xfId="0" applyFont="1"/>
    <xf numFmtId="0" fontId="67" fillId="13" borderId="0" xfId="0" applyFont="1" applyFill="1" applyBorder="1"/>
    <xf numFmtId="165" fontId="67" fillId="13" borderId="0" xfId="0" applyNumberFormat="1" applyFont="1" applyFill="1" applyBorder="1"/>
    <xf numFmtId="0" fontId="71" fillId="13" borderId="0" xfId="0" applyFont="1" applyFill="1" applyBorder="1"/>
    <xf numFmtId="0" fontId="97" fillId="13" borderId="20" xfId="0" applyFont="1" applyFill="1" applyBorder="1"/>
    <xf numFmtId="0" fontId="107" fillId="6" borderId="7" xfId="0" applyFont="1" applyFill="1" applyBorder="1"/>
    <xf numFmtId="164" fontId="106" fillId="8" borderId="7" xfId="0" applyNumberFormat="1" applyFont="1" applyFill="1" applyBorder="1"/>
    <xf numFmtId="0" fontId="107" fillId="0" borderId="0" xfId="0" applyFont="1"/>
    <xf numFmtId="165" fontId="39" fillId="17" borderId="7" xfId="0" applyNumberFormat="1" applyFont="1" applyFill="1" applyBorder="1"/>
    <xf numFmtId="165" fontId="14" fillId="15" borderId="7" xfId="0" applyNumberFormat="1" applyFont="1" applyFill="1" applyBorder="1"/>
    <xf numFmtId="165" fontId="2" fillId="15" borderId="7" xfId="0" applyNumberFormat="1" applyFont="1" applyFill="1" applyBorder="1"/>
    <xf numFmtId="165" fontId="65" fillId="10" borderId="7" xfId="0" applyNumberFormat="1" applyFont="1" applyFill="1" applyBorder="1"/>
    <xf numFmtId="165" fontId="2" fillId="12" borderId="7" xfId="0" applyNumberFormat="1" applyFont="1" applyFill="1" applyBorder="1"/>
    <xf numFmtId="165" fontId="2" fillId="11" borderId="7" xfId="0" applyNumberFormat="1" applyFont="1" applyFill="1" applyBorder="1"/>
    <xf numFmtId="165" fontId="4" fillId="12" borderId="7" xfId="0" applyNumberFormat="1" applyFont="1" applyFill="1" applyBorder="1"/>
    <xf numFmtId="165" fontId="4" fillId="11" borderId="7" xfId="0" applyNumberFormat="1" applyFont="1" applyFill="1" applyBorder="1"/>
    <xf numFmtId="0" fontId="22" fillId="3" borderId="2" xfId="0" applyFont="1" applyFill="1" applyBorder="1" applyAlignment="1">
      <alignment horizontal="center" vertical="center" wrapText="1"/>
    </xf>
    <xf numFmtId="165" fontId="4" fillId="15" borderId="7" xfId="0" applyNumberFormat="1" applyFont="1" applyFill="1" applyBorder="1"/>
    <xf numFmtId="165" fontId="4" fillId="16" borderId="7" xfId="0" applyNumberFormat="1" applyFont="1" applyFill="1" applyBorder="1"/>
    <xf numFmtId="165" fontId="2" fillId="15" borderId="0" xfId="0" applyNumberFormat="1" applyFont="1" applyFill="1"/>
    <xf numFmtId="0" fontId="108" fillId="0" borderId="0" xfId="0" applyFont="1"/>
    <xf numFmtId="0" fontId="109" fillId="0" borderId="0" xfId="0" applyFont="1"/>
    <xf numFmtId="3" fontId="55" fillId="13" borderId="14" xfId="0" applyNumberFormat="1" applyFont="1" applyFill="1" applyBorder="1"/>
    <xf numFmtId="0" fontId="34" fillId="3" borderId="3" xfId="0" applyFont="1" applyFill="1" applyBorder="1"/>
    <xf numFmtId="165" fontId="67" fillId="13" borderId="0" xfId="0" applyNumberFormat="1" applyFont="1" applyFill="1"/>
    <xf numFmtId="165" fontId="89" fillId="0" borderId="0" xfId="0" applyNumberFormat="1" applyFont="1"/>
    <xf numFmtId="0" fontId="58" fillId="13" borderId="7" xfId="0" applyFont="1" applyFill="1" applyBorder="1" applyAlignment="1">
      <alignment horizontal="center" vertical="center" wrapText="1"/>
    </xf>
    <xf numFmtId="165" fontId="110" fillId="14" borderId="7" xfId="0" applyNumberFormat="1" applyFont="1" applyFill="1" applyBorder="1"/>
    <xf numFmtId="165" fontId="110" fillId="14" borderId="9" xfId="0" applyNumberFormat="1" applyFont="1" applyFill="1" applyBorder="1"/>
    <xf numFmtId="165" fontId="62" fillId="0" borderId="7" xfId="0" applyNumberFormat="1" applyFont="1" applyFill="1" applyBorder="1"/>
    <xf numFmtId="165" fontId="58" fillId="14" borderId="9" xfId="0" applyNumberFormat="1" applyFont="1" applyFill="1" applyBorder="1" applyAlignment="1"/>
    <xf numFmtId="165" fontId="74" fillId="13" borderId="7" xfId="0" applyNumberFormat="1" applyFont="1" applyFill="1" applyBorder="1"/>
    <xf numFmtId="165" fontId="58" fillId="13" borderId="7" xfId="0" applyNumberFormat="1" applyFont="1" applyFill="1" applyBorder="1" applyAlignment="1"/>
    <xf numFmtId="165" fontId="58" fillId="13" borderId="15" xfId="0" applyNumberFormat="1" applyFont="1" applyFill="1" applyBorder="1" applyAlignment="1"/>
    <xf numFmtId="165" fontId="58" fillId="11" borderId="19" xfId="0" applyNumberFormat="1" applyFont="1" applyFill="1" applyBorder="1"/>
    <xf numFmtId="165" fontId="58" fillId="13" borderId="10" xfId="0" applyNumberFormat="1" applyFont="1" applyFill="1" applyBorder="1" applyAlignment="1"/>
    <xf numFmtId="165" fontId="58" fillId="13" borderId="35" xfId="0" applyNumberFormat="1" applyFont="1" applyFill="1" applyBorder="1" applyAlignment="1"/>
    <xf numFmtId="165" fontId="58" fillId="13" borderId="40" xfId="0" applyNumberFormat="1" applyFont="1" applyFill="1" applyBorder="1"/>
    <xf numFmtId="165" fontId="58" fillId="13" borderId="26" xfId="0" applyNumberFormat="1" applyFont="1" applyFill="1" applyBorder="1"/>
    <xf numFmtId="165" fontId="62" fillId="0" borderId="9" xfId="0" applyNumberFormat="1" applyFont="1" applyFill="1" applyBorder="1"/>
    <xf numFmtId="165" fontId="58" fillId="0" borderId="9" xfId="0" applyNumberFormat="1" applyFont="1" applyFill="1" applyBorder="1"/>
    <xf numFmtId="165" fontId="111" fillId="13" borderId="9" xfId="0" applyNumberFormat="1" applyFont="1" applyFill="1" applyBorder="1"/>
    <xf numFmtId="165" fontId="111" fillId="13" borderId="7" xfId="0" applyNumberFormat="1" applyFont="1" applyFill="1" applyBorder="1"/>
    <xf numFmtId="165" fontId="111" fillId="13" borderId="34" xfId="0" applyNumberFormat="1" applyFont="1" applyFill="1" applyBorder="1"/>
    <xf numFmtId="0" fontId="78" fillId="13" borderId="7" xfId="0" applyFont="1" applyFill="1" applyBorder="1"/>
    <xf numFmtId="0" fontId="112" fillId="13" borderId="7" xfId="0" applyFont="1" applyFill="1" applyBorder="1"/>
    <xf numFmtId="0" fontId="112" fillId="13" borderId="20" xfId="0" applyFont="1" applyFill="1" applyBorder="1"/>
    <xf numFmtId="165" fontId="111" fillId="13" borderId="10" xfId="0" applyNumberFormat="1" applyFont="1" applyFill="1" applyBorder="1"/>
    <xf numFmtId="165" fontId="111" fillId="13" borderId="35" xfId="0" applyNumberFormat="1" applyFont="1" applyFill="1" applyBorder="1"/>
    <xf numFmtId="165" fontId="111" fillId="13" borderId="20" xfId="0" applyNumberFormat="1" applyFont="1" applyFill="1" applyBorder="1"/>
    <xf numFmtId="0" fontId="34" fillId="6" borderId="11" xfId="0" applyFont="1" applyFill="1" applyBorder="1" applyAlignment="1"/>
    <xf numFmtId="0" fontId="46" fillId="0" borderId="9" xfId="0" applyFont="1" applyBorder="1" applyAlignment="1"/>
    <xf numFmtId="0" fontId="34" fillId="6" borderId="24" xfId="0" applyFont="1" applyFill="1" applyBorder="1" applyAlignment="1"/>
    <xf numFmtId="0" fontId="46" fillId="0" borderId="34" xfId="0" applyFont="1" applyBorder="1" applyAlignment="1"/>
    <xf numFmtId="0" fontId="2" fillId="3" borderId="2" xfId="0" applyFont="1" applyFill="1" applyBorder="1" applyAlignment="1"/>
    <xf numFmtId="0" fontId="0" fillId="0" borderId="1" xfId="0" applyBorder="1" applyAlignment="1"/>
    <xf numFmtId="0" fontId="0" fillId="0" borderId="5" xfId="0" applyBorder="1" applyAlignment="1"/>
    <xf numFmtId="49" fontId="6" fillId="5" borderId="11" xfId="0" applyNumberFormat="1" applyFont="1" applyFill="1" applyBorder="1" applyAlignment="1"/>
    <xf numFmtId="49" fontId="0" fillId="0" borderId="9" xfId="0" applyNumberFormat="1" applyBorder="1" applyAlignment="1"/>
    <xf numFmtId="0" fontId="0" fillId="0" borderId="9" xfId="0" applyBorder="1" applyAlignment="1"/>
    <xf numFmtId="49" fontId="39" fillId="10" borderId="11" xfId="0" applyNumberFormat="1" applyFont="1" applyFill="1" applyBorder="1" applyAlignment="1">
      <alignment horizontal="left" vertical="center"/>
    </xf>
    <xf numFmtId="49" fontId="51" fillId="0" borderId="9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9" fillId="10" borderId="11" xfId="0" applyFont="1" applyFill="1" applyBorder="1" applyAlignment="1"/>
    <xf numFmtId="0" fontId="51" fillId="10" borderId="9" xfId="0" applyFont="1" applyFill="1" applyBorder="1" applyAlignment="1"/>
    <xf numFmtId="0" fontId="6" fillId="5" borderId="11" xfId="0" applyFont="1" applyFill="1" applyBorder="1" applyAlignment="1"/>
    <xf numFmtId="0" fontId="6" fillId="5" borderId="9" xfId="0" applyFont="1" applyFill="1" applyBorder="1" applyAlignment="1"/>
    <xf numFmtId="0" fontId="52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863D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3"/>
  <sheetViews>
    <sheetView topLeftCell="B1" workbookViewId="0">
      <pane ySplit="3" topLeftCell="A412" activePane="bottomLeft" state="frozen"/>
      <selection activeCell="A3" sqref="A3"/>
      <selection pane="bottomLeft" activeCell="J440" sqref="J440"/>
    </sheetView>
  </sheetViews>
  <sheetFormatPr defaultRowHeight="11.25" x14ac:dyDescent="0.2"/>
  <cols>
    <col min="1" max="1" width="1.42578125" style="2" hidden="1" customWidth="1"/>
    <col min="2" max="2" width="3.5703125" style="1" customWidth="1"/>
    <col min="3" max="3" width="7.28515625" style="2" customWidth="1"/>
    <col min="4" max="4" width="30.85546875" style="2" customWidth="1"/>
    <col min="5" max="5" width="5.140625" style="2" customWidth="1"/>
    <col min="6" max="6" width="7" style="2" customWidth="1"/>
    <col min="7" max="7" width="5.85546875" style="2" customWidth="1"/>
    <col min="8" max="8" width="7.42578125" style="2" customWidth="1"/>
    <col min="9" max="9" width="8.140625" style="2" customWidth="1"/>
    <col min="10" max="10" width="7.140625" style="2" customWidth="1"/>
    <col min="11" max="11" width="7.42578125" style="2" customWidth="1"/>
    <col min="12" max="12" width="6.7109375" style="2" customWidth="1"/>
    <col min="13" max="13" width="5.7109375" style="2" customWidth="1"/>
    <col min="14" max="14" width="9.7109375" style="2" bestFit="1" customWidth="1"/>
    <col min="15" max="16384" width="9.140625" style="2"/>
  </cols>
  <sheetData>
    <row r="1" spans="1:13" ht="24" customHeight="1" x14ac:dyDescent="0.2">
      <c r="A1" s="19"/>
      <c r="B1" s="21" t="s">
        <v>1365</v>
      </c>
      <c r="C1" s="16"/>
      <c r="D1" s="16"/>
      <c r="E1" s="16"/>
      <c r="F1" s="18"/>
      <c r="G1" s="18"/>
      <c r="H1" s="18"/>
      <c r="I1" s="18"/>
      <c r="J1" s="18"/>
      <c r="K1" s="18"/>
      <c r="L1" s="18"/>
    </row>
    <row r="2" spans="1:13" ht="13.5" thickBot="1" x14ac:dyDescent="0.25">
      <c r="A2" s="18"/>
      <c r="B2" s="19" t="s">
        <v>438</v>
      </c>
      <c r="C2" s="20"/>
      <c r="D2" s="18"/>
      <c r="E2" s="18"/>
      <c r="F2" s="388"/>
      <c r="G2" s="388"/>
      <c r="H2" s="248"/>
      <c r="I2" s="248"/>
      <c r="J2" s="248"/>
      <c r="K2" s="248" t="s">
        <v>657</v>
      </c>
      <c r="L2" s="248"/>
    </row>
    <row r="3" spans="1:13" ht="49.5" customHeight="1" thickBot="1" x14ac:dyDescent="0.25">
      <c r="A3" s="16"/>
      <c r="B3" s="592"/>
      <c r="C3" s="593"/>
      <c r="D3" s="594"/>
      <c r="E3" s="387" t="s">
        <v>879</v>
      </c>
      <c r="F3" s="554" t="s">
        <v>1249</v>
      </c>
      <c r="G3" s="554" t="s">
        <v>1295</v>
      </c>
      <c r="H3" s="554" t="s">
        <v>1296</v>
      </c>
      <c r="I3" s="554" t="s">
        <v>1328</v>
      </c>
      <c r="J3" s="554" t="s">
        <v>1352</v>
      </c>
      <c r="K3" s="554" t="s">
        <v>1350</v>
      </c>
      <c r="L3" s="554" t="s">
        <v>1351</v>
      </c>
    </row>
    <row r="4" spans="1:13" s="3" customFormat="1" ht="18" customHeight="1" x14ac:dyDescent="0.25">
      <c r="A4" s="14"/>
      <c r="B4" s="131" t="s">
        <v>439</v>
      </c>
      <c r="C4" s="27"/>
      <c r="D4" s="28"/>
      <c r="E4" s="200"/>
      <c r="F4" s="355"/>
      <c r="G4" s="355"/>
      <c r="H4" s="200"/>
      <c r="I4" s="200"/>
      <c r="J4" s="200"/>
      <c r="K4" s="200"/>
      <c r="L4" s="200"/>
    </row>
    <row r="5" spans="1:13" s="3" customFormat="1" ht="15" customHeight="1" x14ac:dyDescent="0.2">
      <c r="A5" s="14"/>
      <c r="B5" s="22"/>
      <c r="C5" s="22"/>
      <c r="D5" s="22" t="s">
        <v>329</v>
      </c>
      <c r="E5" s="25"/>
      <c r="F5" s="358">
        <f>SUM('Príloha 2024'!F5)</f>
        <v>7087.9999999999991</v>
      </c>
      <c r="G5" s="358">
        <f>SUM('Príloha 2024'!G5)</f>
        <v>7290.4000000000015</v>
      </c>
      <c r="H5" s="358">
        <f>SUM('Príloha 2024'!H5)</f>
        <v>8041.0999999999985</v>
      </c>
      <c r="I5" s="358">
        <f>SUM('Príloha 2024'!I5)</f>
        <v>8340.5999999999985</v>
      </c>
      <c r="J5" s="358">
        <f>SUM('Príloha 2024'!J5)</f>
        <v>8589.9</v>
      </c>
      <c r="K5" s="358">
        <f>SUM('Príloha 2024'!K5)</f>
        <v>8082.4</v>
      </c>
      <c r="L5" s="358">
        <f>SUM('Príloha 2024'!L5)</f>
        <v>8370.1</v>
      </c>
    </row>
    <row r="6" spans="1:13" s="1" customFormat="1" ht="15" customHeight="1" x14ac:dyDescent="0.2">
      <c r="A6" s="14"/>
      <c r="B6" s="22">
        <v>100</v>
      </c>
      <c r="C6" s="22"/>
      <c r="D6" s="22" t="s">
        <v>1</v>
      </c>
      <c r="E6" s="25"/>
      <c r="F6" s="358">
        <f t="shared" ref="F6:L6" si="0">SUM(F7:F10)</f>
        <v>3520.8999999999996</v>
      </c>
      <c r="G6" s="358">
        <f t="shared" si="0"/>
        <v>3888.7999999999997</v>
      </c>
      <c r="H6" s="358">
        <f t="shared" si="0"/>
        <v>4699.5999999999995</v>
      </c>
      <c r="I6" s="358">
        <f t="shared" si="0"/>
        <v>4523.8</v>
      </c>
      <c r="J6" s="358">
        <f t="shared" si="0"/>
        <v>4507.7</v>
      </c>
      <c r="K6" s="358">
        <f t="shared" si="0"/>
        <v>4541</v>
      </c>
      <c r="L6" s="358">
        <f t="shared" si="0"/>
        <v>4921.8</v>
      </c>
    </row>
    <row r="7" spans="1:13" s="1" customFormat="1" x14ac:dyDescent="0.2">
      <c r="A7" s="7"/>
      <c r="B7" s="23">
        <v>110</v>
      </c>
      <c r="C7" s="23"/>
      <c r="D7" s="24" t="s">
        <v>2</v>
      </c>
      <c r="E7" s="38"/>
      <c r="F7" s="403">
        <f>SUM('Príloha 2024'!F9)</f>
        <v>3115.4</v>
      </c>
      <c r="G7" s="403">
        <f>SUM('Príloha 2024'!G9)</f>
        <v>3459.7</v>
      </c>
      <c r="H7" s="403">
        <f>SUM('Príloha 2024'!H9)</f>
        <v>3680</v>
      </c>
      <c r="I7" s="403">
        <f>SUM('Príloha 2024'!I9)</f>
        <v>3741.8</v>
      </c>
      <c r="J7" s="403">
        <f>SUM('Príloha 2024'!J9)</f>
        <v>3920</v>
      </c>
      <c r="K7" s="403">
        <f>SUM('Príloha 2024'!K9)</f>
        <v>3850.3</v>
      </c>
      <c r="L7" s="403">
        <f>SUM('Príloha 2024'!L9)</f>
        <v>4208.1000000000004</v>
      </c>
      <c r="M7" s="429" t="s">
        <v>1349</v>
      </c>
    </row>
    <row r="8" spans="1:13" s="1" customFormat="1" x14ac:dyDescent="0.2">
      <c r="A8" s="7"/>
      <c r="B8" s="23">
        <v>120</v>
      </c>
      <c r="C8" s="23"/>
      <c r="D8" s="24" t="s">
        <v>3</v>
      </c>
      <c r="E8" s="38"/>
      <c r="F8" s="403">
        <f>SUM('Príloha 2024'!F10)</f>
        <v>174.2</v>
      </c>
      <c r="G8" s="403">
        <f>SUM('Príloha 2024'!G10)</f>
        <v>192.40000000000003</v>
      </c>
      <c r="H8" s="403">
        <f>SUM('Príloha 2024'!H10)</f>
        <v>718.9</v>
      </c>
      <c r="I8" s="403">
        <f>SUM('Príloha 2024'!I10)</f>
        <v>481.3</v>
      </c>
      <c r="J8" s="403">
        <f>SUM('Príloha 2024'!J10)</f>
        <v>269.5</v>
      </c>
      <c r="K8" s="403">
        <f>SUM('Príloha 2024'!K10)</f>
        <v>287.5</v>
      </c>
      <c r="L8" s="403">
        <f>SUM('Príloha 2024'!L10)</f>
        <v>310.5</v>
      </c>
      <c r="M8" s="429"/>
    </row>
    <row r="9" spans="1:13" s="1" customFormat="1" x14ac:dyDescent="0.2">
      <c r="A9" s="7"/>
      <c r="B9" s="23">
        <v>130</v>
      </c>
      <c r="C9" s="23"/>
      <c r="D9" s="24" t="s">
        <v>4</v>
      </c>
      <c r="E9" s="38"/>
      <c r="F9" s="403">
        <f>SUM('Príloha 2024'!F18)</f>
        <v>230.20000000000002</v>
      </c>
      <c r="G9" s="403">
        <f>SUM('Príloha 2024'!G18)</f>
        <v>235.60000000000002</v>
      </c>
      <c r="H9" s="403">
        <f>SUM('Príloha 2024'!H18)</f>
        <v>299.7</v>
      </c>
      <c r="I9" s="403">
        <f>SUM('Príloha 2024'!I18)</f>
        <v>299.7</v>
      </c>
      <c r="J9" s="403">
        <f>SUM('Príloha 2024'!J18)</f>
        <v>316.2</v>
      </c>
      <c r="K9" s="403">
        <f>SUM('Príloha 2024'!K18)</f>
        <v>401.2</v>
      </c>
      <c r="L9" s="403">
        <f>SUM('Príloha 2024'!L18)</f>
        <v>401.2</v>
      </c>
      <c r="M9" s="428"/>
    </row>
    <row r="10" spans="1:13" s="400" customFormat="1" x14ac:dyDescent="0.2">
      <c r="A10" s="7"/>
      <c r="B10" s="23">
        <v>160</v>
      </c>
      <c r="C10" s="23"/>
      <c r="D10" s="24" t="s">
        <v>1004</v>
      </c>
      <c r="E10" s="38"/>
      <c r="F10" s="403">
        <f>SUM('Príloha 2024'!F28)</f>
        <v>1.1000000000000001</v>
      </c>
      <c r="G10" s="403">
        <f>SUM('Príloha 2024'!G28)</f>
        <v>1.1000000000000001</v>
      </c>
      <c r="H10" s="403">
        <f>SUM('Príloha 2024'!H28)</f>
        <v>1</v>
      </c>
      <c r="I10" s="403">
        <f>SUM('Príloha 2024'!I28)</f>
        <v>1</v>
      </c>
      <c r="J10" s="403">
        <f>SUM('Príloha 2024'!J28)</f>
        <v>2</v>
      </c>
      <c r="K10" s="403">
        <f>SUM('Príloha 2024'!K28)</f>
        <v>2</v>
      </c>
      <c r="L10" s="403">
        <f>SUM('Príloha 2024'!L28)</f>
        <v>2</v>
      </c>
      <c r="M10" s="428"/>
    </row>
    <row r="11" spans="1:13" s="1" customFormat="1" x14ac:dyDescent="0.2">
      <c r="A11" s="13"/>
      <c r="B11" s="22">
        <v>200</v>
      </c>
      <c r="C11" s="22"/>
      <c r="D11" s="22" t="s">
        <v>7</v>
      </c>
      <c r="E11" s="25"/>
      <c r="F11" s="358">
        <f>SUM(F12:F17)</f>
        <v>424.5</v>
      </c>
      <c r="G11" s="358">
        <f>SUM(G12:G17)</f>
        <v>390.9</v>
      </c>
      <c r="H11" s="358">
        <f t="shared" ref="H11:L11" si="1">SUM(H12:H17)</f>
        <v>368.7</v>
      </c>
      <c r="I11" s="358">
        <f t="shared" si="1"/>
        <v>368.7</v>
      </c>
      <c r="J11" s="358">
        <f t="shared" si="1"/>
        <v>379.70000000000005</v>
      </c>
      <c r="K11" s="358">
        <f t="shared" si="1"/>
        <v>342.30000000000007</v>
      </c>
      <c r="L11" s="358">
        <f t="shared" si="1"/>
        <v>342.30000000000007</v>
      </c>
    </row>
    <row r="12" spans="1:13" s="1" customFormat="1" x14ac:dyDescent="0.2">
      <c r="A12" s="7"/>
      <c r="B12" s="23">
        <v>210</v>
      </c>
      <c r="C12" s="23"/>
      <c r="D12" s="24" t="s">
        <v>8</v>
      </c>
      <c r="E12" s="38"/>
      <c r="F12" s="403">
        <f>SUM('Príloha 2024'!F31)</f>
        <v>256.3</v>
      </c>
      <c r="G12" s="403">
        <f>SUM('Príloha 2024'!G31)</f>
        <v>255.7</v>
      </c>
      <c r="H12" s="403">
        <f>SUM('Príloha 2024'!H31)</f>
        <v>272</v>
      </c>
      <c r="I12" s="403">
        <f>SUM('Príloha 2024'!I31)</f>
        <v>272</v>
      </c>
      <c r="J12" s="403">
        <f>SUM('Príloha 2024'!J31)</f>
        <v>261</v>
      </c>
      <c r="K12" s="403">
        <f>SUM('Príloha 2024'!K31)</f>
        <v>209.6</v>
      </c>
      <c r="L12" s="403">
        <f>SUM('Príloha 2024'!L31)</f>
        <v>209.6</v>
      </c>
      <c r="M12" s="428"/>
    </row>
    <row r="13" spans="1:13" s="1" customFormat="1" x14ac:dyDescent="0.2">
      <c r="A13" s="7"/>
      <c r="B13" s="23">
        <v>220</v>
      </c>
      <c r="C13" s="23"/>
      <c r="D13" s="24" t="s">
        <v>9</v>
      </c>
      <c r="E13" s="38"/>
      <c r="F13" s="403">
        <f>SUM('Príloha 2024'!F42)</f>
        <v>78.300000000000011</v>
      </c>
      <c r="G13" s="403">
        <f>SUM('Príloha 2024'!G42)</f>
        <v>30.8</v>
      </c>
      <c r="H13" s="403">
        <f>SUM('Príloha 2024'!H42)</f>
        <v>31.5</v>
      </c>
      <c r="I13" s="403">
        <f>SUM('Príloha 2024'!I42)</f>
        <v>31.5</v>
      </c>
      <c r="J13" s="403">
        <f>SUM('Príloha 2024'!J42)</f>
        <v>52.5</v>
      </c>
      <c r="K13" s="403">
        <f>SUM('Príloha 2024'!K42)</f>
        <v>52.5</v>
      </c>
      <c r="L13" s="403">
        <f>SUM('Príloha 2024'!L42)</f>
        <v>52.5</v>
      </c>
    </row>
    <row r="14" spans="1:13" s="1" customFormat="1" x14ac:dyDescent="0.2">
      <c r="A14" s="7"/>
      <c r="B14" s="23">
        <v>222</v>
      </c>
      <c r="C14" s="23"/>
      <c r="D14" s="24" t="s">
        <v>15</v>
      </c>
      <c r="E14" s="38"/>
      <c r="F14" s="403">
        <f>SUM('Príloha 2024'!F47)</f>
        <v>4</v>
      </c>
      <c r="G14" s="403">
        <f>SUM('Príloha 2024'!G47)</f>
        <v>1.4</v>
      </c>
      <c r="H14" s="403">
        <f>SUM('Príloha 2024'!H47)</f>
        <v>3</v>
      </c>
      <c r="I14" s="403">
        <f>SUM('Príloha 2024'!I47)</f>
        <v>3</v>
      </c>
      <c r="J14" s="403">
        <f>SUM('Príloha 2024'!J47)</f>
        <v>2</v>
      </c>
      <c r="K14" s="403">
        <f>SUM('Príloha 2024'!K47)</f>
        <v>2</v>
      </c>
      <c r="L14" s="403">
        <f>SUM('Príloha 2024'!L47)</f>
        <v>2</v>
      </c>
      <c r="M14" s="429"/>
    </row>
    <row r="15" spans="1:13" s="1" customFormat="1" x14ac:dyDescent="0.2">
      <c r="A15" s="7"/>
      <c r="B15" s="23">
        <v>223</v>
      </c>
      <c r="C15" s="26"/>
      <c r="D15" s="24" t="s">
        <v>16</v>
      </c>
      <c r="E15" s="38"/>
      <c r="F15" s="403">
        <f>SUM('Príloha 2024'!F49)</f>
        <v>47.999999999999993</v>
      </c>
      <c r="G15" s="403">
        <f>SUM('Príloha 2024'!G49)</f>
        <v>57.7</v>
      </c>
      <c r="H15" s="403">
        <f>SUM('Príloha 2024'!H49)</f>
        <v>50.2</v>
      </c>
      <c r="I15" s="403">
        <f>SUM('Príloha 2024'!I49)</f>
        <v>50.2</v>
      </c>
      <c r="J15" s="403">
        <f>SUM('Príloha 2024'!J49)</f>
        <v>53.1</v>
      </c>
      <c r="K15" s="403">
        <f>SUM('Príloha 2024'!K49)</f>
        <v>53.1</v>
      </c>
      <c r="L15" s="403">
        <f>SUM('Príloha 2024'!L49)</f>
        <v>53.1</v>
      </c>
      <c r="M15" s="429"/>
    </row>
    <row r="16" spans="1:13" s="1" customFormat="1" x14ac:dyDescent="0.2">
      <c r="A16" s="7"/>
      <c r="B16" s="23">
        <v>240</v>
      </c>
      <c r="C16" s="23"/>
      <c r="D16" s="24" t="s">
        <v>24</v>
      </c>
      <c r="E16" s="38"/>
      <c r="F16" s="403">
        <f>SUM('Príloha 2024'!F73)</f>
        <v>0</v>
      </c>
      <c r="G16" s="403">
        <f>SUM('Príloha 2024'!G73)</f>
        <v>0</v>
      </c>
      <c r="H16" s="403">
        <f>SUM('Príloha 2024'!H73)</f>
        <v>0</v>
      </c>
      <c r="I16" s="403">
        <f>SUM('Príloha 2024'!I73)</f>
        <v>0</v>
      </c>
      <c r="J16" s="403">
        <f>SUM('Príloha 2024'!J73)</f>
        <v>0.1</v>
      </c>
      <c r="K16" s="403">
        <f>SUM('Príloha 2024'!K73)</f>
        <v>0.1</v>
      </c>
      <c r="L16" s="403">
        <f>SUM('Príloha 2024'!L73)</f>
        <v>0.1</v>
      </c>
    </row>
    <row r="17" spans="1:13" ht="11.25" customHeight="1" x14ac:dyDescent="0.2">
      <c r="A17" s="6"/>
      <c r="B17" s="23">
        <v>290</v>
      </c>
      <c r="C17" s="23"/>
      <c r="D17" s="24" t="s">
        <v>26</v>
      </c>
      <c r="E17" s="38"/>
      <c r="F17" s="403">
        <f>SUM('Príloha 2024'!F75)</f>
        <v>37.900000000000006</v>
      </c>
      <c r="G17" s="403">
        <f>SUM('Príloha 2024'!G75)</f>
        <v>45.29999999999999</v>
      </c>
      <c r="H17" s="403">
        <f>SUM('Príloha 2024'!H75)</f>
        <v>12</v>
      </c>
      <c r="I17" s="403">
        <f>SUM('Príloha 2024'!I75)</f>
        <v>12</v>
      </c>
      <c r="J17" s="403">
        <f>SUM('Príloha 2024'!J75)</f>
        <v>11</v>
      </c>
      <c r="K17" s="403">
        <f>SUM('Príloha 2024'!K75)</f>
        <v>25</v>
      </c>
      <c r="L17" s="403">
        <f>SUM('Príloha 2024'!L75)</f>
        <v>25</v>
      </c>
      <c r="M17" s="429"/>
    </row>
    <row r="18" spans="1:13" s="1" customFormat="1" x14ac:dyDescent="0.2">
      <c r="A18" s="13"/>
      <c r="B18" s="22">
        <v>300</v>
      </c>
      <c r="C18" s="22"/>
      <c r="D18" s="22" t="s">
        <v>29</v>
      </c>
      <c r="E18" s="145"/>
      <c r="F18" s="358">
        <f>SUM(F19:F71)</f>
        <v>3142.5999999999995</v>
      </c>
      <c r="G18" s="358">
        <f>SUM(G19:G71)</f>
        <v>3010.7000000000012</v>
      </c>
      <c r="H18" s="358">
        <f>SUM(H19:H71)</f>
        <v>2972.7999999999993</v>
      </c>
      <c r="I18" s="358">
        <f>SUM(I19:I71)</f>
        <v>3360.8999999999996</v>
      </c>
      <c r="J18" s="358">
        <f>'Príloha 2024'!J84</f>
        <v>3702.5</v>
      </c>
      <c r="K18" s="358">
        <f>'Príloha 2024'!K84</f>
        <v>3199.1</v>
      </c>
      <c r="L18" s="358">
        <f>'Príloha 2024'!L84</f>
        <v>3106</v>
      </c>
      <c r="M18" s="459"/>
    </row>
    <row r="19" spans="1:13" x14ac:dyDescent="0.2">
      <c r="A19" s="6"/>
      <c r="B19" s="23">
        <v>311</v>
      </c>
      <c r="C19" s="24">
        <v>311</v>
      </c>
      <c r="D19" s="24" t="s">
        <v>776</v>
      </c>
      <c r="E19" s="38"/>
      <c r="F19" s="403">
        <f>SUM('Príloha 2024'!F85)</f>
        <v>0</v>
      </c>
      <c r="G19" s="403">
        <f>SUM('Príloha 2024'!G85)</f>
        <v>0</v>
      </c>
      <c r="H19" s="403">
        <f>SUM('Príloha 2024'!H85)</f>
        <v>0</v>
      </c>
      <c r="I19" s="403">
        <f>SUM('Príloha 2024'!I85)</f>
        <v>0</v>
      </c>
      <c r="J19" s="403">
        <f>SUM('Príloha 2024'!J85)</f>
        <v>0</v>
      </c>
      <c r="K19" s="403">
        <f>SUM('Príloha 2024'!K85)</f>
        <v>0</v>
      </c>
      <c r="L19" s="403">
        <f>SUM('Príloha 2024'!L85)</f>
        <v>0</v>
      </c>
      <c r="M19" s="202"/>
    </row>
    <row r="20" spans="1:13" x14ac:dyDescent="0.2">
      <c r="A20" s="6"/>
      <c r="B20" s="23"/>
      <c r="C20" s="24">
        <v>311</v>
      </c>
      <c r="D20" s="24" t="s">
        <v>777</v>
      </c>
      <c r="E20" s="38"/>
      <c r="F20" s="403">
        <f>SUM('Príloha 2024'!F86)</f>
        <v>1</v>
      </c>
      <c r="G20" s="403">
        <f>SUM('Príloha 2024'!G86)</f>
        <v>3.7</v>
      </c>
      <c r="H20" s="403">
        <f>SUM('Príloha 2024'!H86)</f>
        <v>3</v>
      </c>
      <c r="I20" s="403">
        <f>SUM('Príloha 2024'!I86)</f>
        <v>3</v>
      </c>
      <c r="J20" s="403">
        <f>SUM('Príloha 2024'!J86)</f>
        <v>0</v>
      </c>
      <c r="K20" s="403">
        <f>SUM('Príloha 2024'!K86)</f>
        <v>0</v>
      </c>
      <c r="L20" s="403">
        <f>SUM('Príloha 2024'!L86)</f>
        <v>0</v>
      </c>
      <c r="M20" s="429"/>
    </row>
    <row r="21" spans="1:13" x14ac:dyDescent="0.2">
      <c r="A21" s="6"/>
      <c r="B21" s="23"/>
      <c r="C21" s="24">
        <v>311</v>
      </c>
      <c r="D21" s="24" t="s">
        <v>983</v>
      </c>
      <c r="E21" s="38"/>
      <c r="F21" s="403">
        <f>SUM('Príloha 2024'!F87)</f>
        <v>0</v>
      </c>
      <c r="G21" s="403">
        <f>SUM('Príloha 2024'!G87)</f>
        <v>0</v>
      </c>
      <c r="H21" s="403">
        <f>SUM('Príloha 2024'!H87)</f>
        <v>0</v>
      </c>
      <c r="I21" s="403">
        <f>SUM('Príloha 2024'!I87)</f>
        <v>0</v>
      </c>
      <c r="J21" s="403">
        <f>SUM('Príloha 2024'!J87)</f>
        <v>0</v>
      </c>
      <c r="K21" s="403">
        <f>SUM('Príloha 2024'!K87)</f>
        <v>0</v>
      </c>
      <c r="L21" s="403">
        <f>SUM('Príloha 2024'!L87)</f>
        <v>0</v>
      </c>
      <c r="M21" s="428"/>
    </row>
    <row r="22" spans="1:13" x14ac:dyDescent="0.2">
      <c r="A22" s="6"/>
      <c r="B22" s="23">
        <v>312</v>
      </c>
      <c r="C22" s="24">
        <v>312001</v>
      </c>
      <c r="D22" s="24" t="s">
        <v>778</v>
      </c>
      <c r="E22" s="38"/>
      <c r="F22" s="403">
        <f>SUM('Príloha 2024'!F88)</f>
        <v>61.6</v>
      </c>
      <c r="G22" s="403">
        <f>SUM('Príloha 2024'!G88)</f>
        <v>39.200000000000003</v>
      </c>
      <c r="H22" s="403">
        <f>SUM('Príloha 2024'!H88)</f>
        <v>60</v>
      </c>
      <c r="I22" s="403">
        <f>SUM('Príloha 2024'!I88)</f>
        <v>137</v>
      </c>
      <c r="J22" s="403">
        <f>SUM('Príloha 2024'!J88)</f>
        <v>105</v>
      </c>
      <c r="K22" s="403">
        <f>SUM('Príloha 2024'!K88)</f>
        <v>130</v>
      </c>
      <c r="L22" s="403">
        <f>SUM('Príloha 2024'!L88)</f>
        <v>130</v>
      </c>
      <c r="M22" s="429" t="s">
        <v>1349</v>
      </c>
    </row>
    <row r="23" spans="1:13" x14ac:dyDescent="0.2">
      <c r="A23" s="6"/>
      <c r="B23" s="23"/>
      <c r="C23" s="24">
        <v>312012</v>
      </c>
      <c r="D23" s="24" t="s">
        <v>895</v>
      </c>
      <c r="E23" s="38"/>
      <c r="F23" s="403">
        <f>SUM('Príloha 2024'!F89)</f>
        <v>38.200000000000003</v>
      </c>
      <c r="G23" s="403">
        <f>SUM('Príloha 2024'!G89)</f>
        <v>38</v>
      </c>
      <c r="H23" s="403">
        <f>SUM('Príloha 2024'!H89)</f>
        <v>40</v>
      </c>
      <c r="I23" s="403">
        <f>SUM('Príloha 2024'!I89)</f>
        <v>40</v>
      </c>
      <c r="J23" s="403">
        <f>SUM('Príloha 2024'!J89)</f>
        <v>46</v>
      </c>
      <c r="K23" s="403">
        <f>SUM('Príloha 2024'!K89)</f>
        <v>46</v>
      </c>
      <c r="L23" s="403">
        <f>SUM('Príloha 2024'!L89)</f>
        <v>46</v>
      </c>
    </row>
    <row r="24" spans="1:13" x14ac:dyDescent="0.2">
      <c r="A24" s="6"/>
      <c r="B24" s="23"/>
      <c r="C24" s="24">
        <v>312012</v>
      </c>
      <c r="D24" s="24" t="s">
        <v>896</v>
      </c>
      <c r="E24" s="38"/>
      <c r="F24" s="403">
        <f>SUM('Príloha 2024'!F90)</f>
        <v>18</v>
      </c>
      <c r="G24" s="403">
        <f>SUM('Príloha 2024'!G90)</f>
        <v>18.5</v>
      </c>
      <c r="H24" s="403">
        <f>SUM('Príloha 2024'!H90)</f>
        <v>18</v>
      </c>
      <c r="I24" s="403">
        <f>SUM('Príloha 2024'!I90)</f>
        <v>18</v>
      </c>
      <c r="J24" s="403">
        <f>SUM('Príloha 2024'!J90)</f>
        <v>20</v>
      </c>
      <c r="K24" s="403">
        <f>SUM('Príloha 2024'!K90)</f>
        <v>20</v>
      </c>
      <c r="L24" s="403">
        <f>SUM('Príloha 2024'!L90)</f>
        <v>20</v>
      </c>
    </row>
    <row r="25" spans="1:13" x14ac:dyDescent="0.2">
      <c r="A25" s="6"/>
      <c r="B25" s="23"/>
      <c r="C25" s="24">
        <v>312001</v>
      </c>
      <c r="D25" s="24" t="s">
        <v>779</v>
      </c>
      <c r="E25" s="38"/>
      <c r="F25" s="403">
        <f>SUM('Príloha 2024'!F91)</f>
        <v>5.4</v>
      </c>
      <c r="G25" s="403">
        <f>SUM('Príloha 2024'!G91)</f>
        <v>5.4</v>
      </c>
      <c r="H25" s="403">
        <f>SUM('Príloha 2024'!H91)</f>
        <v>8.5</v>
      </c>
      <c r="I25" s="403">
        <f>SUM('Príloha 2024'!I91)</f>
        <v>8.5</v>
      </c>
      <c r="J25" s="403">
        <f>SUM('Príloha 2024'!J91)</f>
        <v>8.5</v>
      </c>
      <c r="K25" s="403">
        <f>SUM('Príloha 2024'!K91)</f>
        <v>8.5</v>
      </c>
      <c r="L25" s="403">
        <f>SUM('Príloha 2024'!L91)</f>
        <v>8.5</v>
      </c>
      <c r="M25" s="409"/>
    </row>
    <row r="26" spans="1:13" x14ac:dyDescent="0.2">
      <c r="A26" s="6"/>
      <c r="B26" s="23"/>
      <c r="C26" s="24">
        <v>312001</v>
      </c>
      <c r="D26" s="24" t="s">
        <v>780</v>
      </c>
      <c r="E26" s="38"/>
      <c r="F26" s="403">
        <f>SUM('Príloha 2024'!F92)</f>
        <v>17.8</v>
      </c>
      <c r="G26" s="403">
        <f>SUM('Príloha 2024'!G92)</f>
        <v>3.2</v>
      </c>
      <c r="H26" s="403">
        <f>SUM('Príloha 2024'!H92)</f>
        <v>5</v>
      </c>
      <c r="I26" s="403">
        <f>SUM('Príloha 2024'!I92)</f>
        <v>5</v>
      </c>
      <c r="J26" s="403">
        <f>SUM('Príloha 2024'!J92)</f>
        <v>15</v>
      </c>
      <c r="K26" s="403">
        <f>SUM('Príloha 2024'!K92)</f>
        <v>0</v>
      </c>
      <c r="L26" s="403">
        <f>SUM('Príloha 2024'!L92)</f>
        <v>0</v>
      </c>
    </row>
    <row r="27" spans="1:13" x14ac:dyDescent="0.2">
      <c r="A27" s="6"/>
      <c r="B27" s="23"/>
      <c r="C27" s="24">
        <v>312001</v>
      </c>
      <c r="D27" s="24" t="s">
        <v>781</v>
      </c>
      <c r="E27" s="50"/>
      <c r="F27" s="403">
        <f>SUM('Príloha 2024'!F93)</f>
        <v>11</v>
      </c>
      <c r="G27" s="403">
        <f>SUM('Príloha 2024'!G93)</f>
        <v>14.7</v>
      </c>
      <c r="H27" s="403">
        <f>SUM('Príloha 2024'!H93)</f>
        <v>15</v>
      </c>
      <c r="I27" s="403">
        <f>SUM('Príloha 2024'!I93)</f>
        <v>15</v>
      </c>
      <c r="J27" s="403">
        <f>SUM('Príloha 2024'!J93)</f>
        <v>0</v>
      </c>
      <c r="K27" s="403">
        <f>SUM('Príloha 2024'!K93)</f>
        <v>0</v>
      </c>
      <c r="L27" s="403">
        <f>SUM('Príloha 2024'!L93)</f>
        <v>0</v>
      </c>
      <c r="M27" s="1"/>
    </row>
    <row r="28" spans="1:13" x14ac:dyDescent="0.2">
      <c r="A28" s="6"/>
      <c r="B28" s="23"/>
      <c r="C28" s="24">
        <v>312001</v>
      </c>
      <c r="D28" s="24" t="s">
        <v>782</v>
      </c>
      <c r="E28" s="38"/>
      <c r="F28" s="403">
        <f>SUM('Príloha 2024'!F94)</f>
        <v>85.7</v>
      </c>
      <c r="G28" s="403">
        <f>SUM('Príloha 2024'!G94)</f>
        <v>88.6</v>
      </c>
      <c r="H28" s="403">
        <f>SUM('Príloha 2024'!H94)</f>
        <v>90</v>
      </c>
      <c r="I28" s="403">
        <f>SUM('Príloha 2024'!I94)</f>
        <v>90</v>
      </c>
      <c r="J28" s="403">
        <f>SUM('Príloha 2024'!J94)</f>
        <v>90</v>
      </c>
      <c r="K28" s="403">
        <f>SUM('Príloha 2024'!K94)</f>
        <v>90</v>
      </c>
      <c r="L28" s="403">
        <f>SUM('Príloha 2024'!L94)</f>
        <v>90</v>
      </c>
    </row>
    <row r="29" spans="1:13" x14ac:dyDescent="0.2">
      <c r="A29" s="6"/>
      <c r="B29" s="23"/>
      <c r="C29" s="24">
        <v>312001</v>
      </c>
      <c r="D29" s="24" t="s">
        <v>1202</v>
      </c>
      <c r="E29" s="38"/>
      <c r="F29" s="403">
        <f>SUM('Príloha 2024'!F95)</f>
        <v>10.3</v>
      </c>
      <c r="G29" s="403">
        <f>SUM('Príloha 2024'!G95)</f>
        <v>0</v>
      </c>
      <c r="H29" s="403">
        <f>SUM('Príloha 2024'!H95)</f>
        <v>0</v>
      </c>
      <c r="I29" s="403">
        <f>SUM('Príloha 2024'!I95)</f>
        <v>0</v>
      </c>
      <c r="J29" s="403">
        <f>SUM('Príloha 2024'!J95)</f>
        <v>0</v>
      </c>
      <c r="K29" s="403">
        <f>SUM('Príloha 2024'!K95)</f>
        <v>0</v>
      </c>
      <c r="L29" s="403">
        <f>SUM('Príloha 2024'!L95)</f>
        <v>0</v>
      </c>
      <c r="M29" s="428"/>
    </row>
    <row r="30" spans="1:13" x14ac:dyDescent="0.2">
      <c r="A30" s="6"/>
      <c r="B30" s="23"/>
      <c r="C30" s="24">
        <v>312001</v>
      </c>
      <c r="D30" s="24" t="s">
        <v>783</v>
      </c>
      <c r="E30" s="38"/>
      <c r="F30" s="403">
        <f>SUM('Príloha 2024'!F96)</f>
        <v>0</v>
      </c>
      <c r="G30" s="403">
        <f>SUM('Príloha 2024'!G96)</f>
        <v>23.3</v>
      </c>
      <c r="H30" s="403">
        <f>SUM('Príloha 2024'!H96)</f>
        <v>5</v>
      </c>
      <c r="I30" s="403">
        <f>SUM('Príloha 2024'!I96)</f>
        <v>13.3</v>
      </c>
      <c r="J30" s="403">
        <f>SUM('Príloha 2024'!J96)</f>
        <v>21</v>
      </c>
      <c r="K30" s="403">
        <f>SUM('Príloha 2024'!K96)</f>
        <v>0</v>
      </c>
      <c r="L30" s="403">
        <f>SUM('Príloha 2024'!L96)</f>
        <v>20</v>
      </c>
      <c r="M30" s="428"/>
    </row>
    <row r="31" spans="1:13" x14ac:dyDescent="0.2">
      <c r="A31" s="6"/>
      <c r="B31" s="23"/>
      <c r="C31" s="24">
        <v>312001</v>
      </c>
      <c r="D31" s="24" t="s">
        <v>1165</v>
      </c>
      <c r="E31" s="38"/>
      <c r="F31" s="403">
        <f>SUM('Príloha 2024'!F97)</f>
        <v>10.3</v>
      </c>
      <c r="G31" s="403">
        <f>SUM('Príloha 2024'!G97)</f>
        <v>0</v>
      </c>
      <c r="H31" s="403">
        <f>SUM('Príloha 2024'!H97)</f>
        <v>0</v>
      </c>
      <c r="I31" s="403">
        <f>SUM('Príloha 2024'!I97)</f>
        <v>0</v>
      </c>
      <c r="J31" s="403">
        <f>SUM('Príloha 2024'!J97)</f>
        <v>0</v>
      </c>
      <c r="K31" s="403">
        <f>SUM('Príloha 2024'!K97)</f>
        <v>0</v>
      </c>
      <c r="L31" s="403">
        <f>SUM('Príloha 2024'!L97)</f>
        <v>0</v>
      </c>
      <c r="M31" s="429"/>
    </row>
    <row r="32" spans="1:13" x14ac:dyDescent="0.2">
      <c r="A32" s="6"/>
      <c r="B32" s="23"/>
      <c r="C32" s="24">
        <v>312001</v>
      </c>
      <c r="D32" s="24" t="s">
        <v>1188</v>
      </c>
      <c r="E32" s="38"/>
      <c r="F32" s="403">
        <f>SUM('Príloha 2024'!F98)</f>
        <v>190.4</v>
      </c>
      <c r="G32" s="403">
        <f>SUM('Príloha 2024'!G98)</f>
        <v>0</v>
      </c>
      <c r="H32" s="403">
        <f>SUM('Príloha 2024'!H98)</f>
        <v>0</v>
      </c>
      <c r="I32" s="403">
        <f>SUM('Príloha 2024'!I98)</f>
        <v>0</v>
      </c>
      <c r="J32" s="403">
        <f>SUM('Príloha 2024'!J98)</f>
        <v>0</v>
      </c>
      <c r="K32" s="403">
        <f>SUM('Príloha 2024'!K98)</f>
        <v>0</v>
      </c>
      <c r="L32" s="403">
        <f>SUM('Príloha 2024'!L98)</f>
        <v>0</v>
      </c>
      <c r="M32" s="429"/>
    </row>
    <row r="33" spans="1:13" x14ac:dyDescent="0.2">
      <c r="A33" s="6"/>
      <c r="B33" s="23"/>
      <c r="C33" s="24">
        <v>312001</v>
      </c>
      <c r="D33" s="24" t="s">
        <v>1252</v>
      </c>
      <c r="E33" s="38"/>
      <c r="F33" s="403">
        <f>SUM('Príloha 2024'!F99)</f>
        <v>6.5</v>
      </c>
      <c r="G33" s="403">
        <f>SUM('Príloha 2024'!G99)</f>
        <v>0</v>
      </c>
      <c r="H33" s="403">
        <f>SUM('Príloha 2024'!H99)</f>
        <v>0</v>
      </c>
      <c r="I33" s="403">
        <f>SUM('Príloha 2024'!I99)</f>
        <v>0</v>
      </c>
      <c r="J33" s="403">
        <f>SUM('Príloha 2024'!J99)</f>
        <v>0</v>
      </c>
      <c r="K33" s="403">
        <f>SUM('Príloha 2024'!K99)</f>
        <v>0</v>
      </c>
      <c r="L33" s="403">
        <f>SUM('Príloha 2024'!L99)</f>
        <v>0</v>
      </c>
      <c r="M33" s="429"/>
    </row>
    <row r="34" spans="1:13" x14ac:dyDescent="0.2">
      <c r="A34" s="6"/>
      <c r="B34" s="23"/>
      <c r="C34" s="24">
        <v>312001</v>
      </c>
      <c r="D34" s="24" t="s">
        <v>784</v>
      </c>
      <c r="E34" s="38"/>
      <c r="F34" s="403">
        <f>SUM('Príloha 2024'!F100)</f>
        <v>4</v>
      </c>
      <c r="G34" s="403">
        <f>SUM('Príloha 2024'!G100)</f>
        <v>6</v>
      </c>
      <c r="H34" s="403">
        <f>SUM('Príloha 2024'!H100)</f>
        <v>5</v>
      </c>
      <c r="I34" s="403">
        <f>SUM('Príloha 2024'!I100)</f>
        <v>5</v>
      </c>
      <c r="J34" s="403">
        <f>SUM('Príloha 2024'!J100)</f>
        <v>0</v>
      </c>
      <c r="K34" s="403">
        <f>SUM('Príloha 2024'!K100)</f>
        <v>0</v>
      </c>
      <c r="L34" s="403">
        <f>SUM('Príloha 2024'!L100)</f>
        <v>0</v>
      </c>
      <c r="M34" s="429"/>
    </row>
    <row r="35" spans="1:13" x14ac:dyDescent="0.2">
      <c r="A35" s="6"/>
      <c r="B35" s="23"/>
      <c r="C35" s="24">
        <v>312001</v>
      </c>
      <c r="D35" s="24" t="s">
        <v>1141</v>
      </c>
      <c r="E35" s="38"/>
      <c r="F35" s="403">
        <f>SUM('Príloha 2024'!F101)</f>
        <v>0</v>
      </c>
      <c r="G35" s="403">
        <f>SUM('Príloha 2024'!G101)</f>
        <v>10.199999999999999</v>
      </c>
      <c r="H35" s="403">
        <f>SUM('Príloha 2024'!H101)</f>
        <v>6</v>
      </c>
      <c r="I35" s="403">
        <f>SUM('Príloha 2024'!I101)</f>
        <v>6</v>
      </c>
      <c r="J35" s="403">
        <f>SUM('Príloha 2024'!J101)</f>
        <v>0</v>
      </c>
      <c r="K35" s="403">
        <f>SUM('Príloha 2024'!K101)</f>
        <v>0</v>
      </c>
      <c r="L35" s="403">
        <f>SUM('Príloha 2024'!L101)</f>
        <v>0</v>
      </c>
      <c r="M35" s="429"/>
    </row>
    <row r="36" spans="1:13" x14ac:dyDescent="0.2">
      <c r="A36" s="6"/>
      <c r="B36" s="23"/>
      <c r="C36" s="24">
        <v>312001</v>
      </c>
      <c r="D36" s="24" t="s">
        <v>1033</v>
      </c>
      <c r="E36" s="38"/>
      <c r="F36" s="403">
        <f>SUM('Príloha 2024'!F102)</f>
        <v>3</v>
      </c>
      <c r="G36" s="403">
        <f>SUM('Príloha 2024'!G102)</f>
        <v>1</v>
      </c>
      <c r="H36" s="403">
        <f>SUM('Príloha 2024'!H102)</f>
        <v>3</v>
      </c>
      <c r="I36" s="403">
        <f>SUM('Príloha 2024'!I102)</f>
        <v>3</v>
      </c>
      <c r="J36" s="403">
        <f>SUM('Príloha 2024'!J102)</f>
        <v>0</v>
      </c>
      <c r="K36" s="403">
        <f>SUM('Príloha 2024'!K102)</f>
        <v>0</v>
      </c>
      <c r="L36" s="403">
        <f>SUM('Príloha 2024'!L102)</f>
        <v>0</v>
      </c>
      <c r="M36" s="202"/>
    </row>
    <row r="37" spans="1:13" x14ac:dyDescent="0.2">
      <c r="A37" s="6"/>
      <c r="B37" s="23"/>
      <c r="C37" s="24">
        <v>312001</v>
      </c>
      <c r="D37" s="24" t="s">
        <v>1051</v>
      </c>
      <c r="E37" s="38"/>
      <c r="F37" s="403">
        <f>SUM('Príloha 2024'!F103)</f>
        <v>44.7</v>
      </c>
      <c r="G37" s="403">
        <f>SUM('Príloha 2024'!G103)</f>
        <v>48.7</v>
      </c>
      <c r="H37" s="403">
        <f>SUM('Príloha 2024'!H103)</f>
        <v>33.6</v>
      </c>
      <c r="I37" s="403">
        <f>SUM('Príloha 2024'!I103)</f>
        <v>50</v>
      </c>
      <c r="J37" s="403">
        <f>SUM('Príloha 2024'!J103)</f>
        <v>0</v>
      </c>
      <c r="K37" s="403">
        <f>SUM('Príloha 2024'!K103)</f>
        <v>0</v>
      </c>
      <c r="L37" s="403">
        <f>SUM('Príloha 2024'!L103)</f>
        <v>0</v>
      </c>
      <c r="M37" s="429"/>
    </row>
    <row r="38" spans="1:13" x14ac:dyDescent="0.2">
      <c r="A38" s="6"/>
      <c r="B38" s="23"/>
      <c r="C38" s="24">
        <v>312001</v>
      </c>
      <c r="D38" s="24" t="s">
        <v>1224</v>
      </c>
      <c r="E38" s="38"/>
      <c r="F38" s="403">
        <f>SUM('Príloha 2024'!F104)</f>
        <v>76.400000000000006</v>
      </c>
      <c r="G38" s="403">
        <f>SUM('Príloha 2024'!G104)</f>
        <v>62.1</v>
      </c>
      <c r="H38" s="403">
        <f>SUM('Príloha 2024'!H104)</f>
        <v>63</v>
      </c>
      <c r="I38" s="403">
        <f>SUM('Príloha 2024'!I104)</f>
        <v>58</v>
      </c>
      <c r="J38" s="403">
        <f>SUM('Príloha 2024'!J104)</f>
        <v>0</v>
      </c>
      <c r="K38" s="403">
        <f>SUM('Príloha 2024'!K104)</f>
        <v>0</v>
      </c>
      <c r="L38" s="403">
        <f>SUM('Príloha 2024'!L104)</f>
        <v>0</v>
      </c>
      <c r="M38" s="429"/>
    </row>
    <row r="39" spans="1:13" x14ac:dyDescent="0.2">
      <c r="A39" s="6"/>
      <c r="B39" s="23"/>
      <c r="C39" s="24">
        <v>312001</v>
      </c>
      <c r="D39" s="24" t="s">
        <v>1300</v>
      </c>
      <c r="E39" s="38"/>
      <c r="F39" s="403">
        <f>SUM('Príloha 2024'!F105)</f>
        <v>0</v>
      </c>
      <c r="G39" s="403">
        <f>SUM('Príloha 2024'!G105)</f>
        <v>0</v>
      </c>
      <c r="H39" s="403">
        <f>SUM('Príloha 2024'!H105)</f>
        <v>0</v>
      </c>
      <c r="I39" s="403">
        <f>SUM('Príloha 2024'!I105)</f>
        <v>50</v>
      </c>
      <c r="J39" s="403">
        <f>SUM('Príloha 2024'!J105)</f>
        <v>129.4</v>
      </c>
      <c r="K39" s="403">
        <f>SUM('Príloha 2024'!K105)</f>
        <v>129.4</v>
      </c>
      <c r="L39" s="403">
        <f>SUM('Príloha 2024'!L105)</f>
        <v>129.4</v>
      </c>
      <c r="M39" s="429"/>
    </row>
    <row r="40" spans="1:13" x14ac:dyDescent="0.2">
      <c r="A40" s="6"/>
      <c r="B40" s="23"/>
      <c r="C40" s="24">
        <v>312001</v>
      </c>
      <c r="D40" s="24" t="s">
        <v>1301</v>
      </c>
      <c r="E40" s="38"/>
      <c r="F40" s="403">
        <f>SUM('Príloha 2024'!F106)</f>
        <v>0</v>
      </c>
      <c r="G40" s="403">
        <f>SUM('Príloha 2024'!G106)</f>
        <v>0</v>
      </c>
      <c r="H40" s="403">
        <f>SUM('Príloha 2024'!H106)</f>
        <v>0</v>
      </c>
      <c r="I40" s="403">
        <f>SUM('Príloha 2024'!I106)</f>
        <v>11.5</v>
      </c>
      <c r="J40" s="403">
        <f>SUM('Príloha 2024'!J106)</f>
        <v>23.1</v>
      </c>
      <c r="K40" s="403">
        <f>SUM('Príloha 2024'!K106)</f>
        <v>0</v>
      </c>
      <c r="L40" s="403">
        <f>SUM('Príloha 2024'!L106)</f>
        <v>0</v>
      </c>
      <c r="M40" s="429"/>
    </row>
    <row r="41" spans="1:13" x14ac:dyDescent="0.2">
      <c r="A41" s="6"/>
      <c r="B41" s="23"/>
      <c r="C41" s="24">
        <v>312001</v>
      </c>
      <c r="D41" s="24" t="s">
        <v>1344</v>
      </c>
      <c r="E41" s="38"/>
      <c r="F41" s="403">
        <f>SUM('Príloha 2024'!F107)</f>
        <v>0</v>
      </c>
      <c r="G41" s="403">
        <f>SUM('Príloha 2024'!G107)</f>
        <v>0</v>
      </c>
      <c r="H41" s="403">
        <f>SUM('Príloha 2024'!H107)</f>
        <v>0</v>
      </c>
      <c r="I41" s="403">
        <f>SUM('Príloha 2024'!I107)</f>
        <v>0</v>
      </c>
      <c r="J41" s="403">
        <f>SUM('Príloha 2024'!J107)</f>
        <v>75.900000000000006</v>
      </c>
      <c r="K41" s="403">
        <f>SUM('Príloha 2024'!K107)</f>
        <v>0</v>
      </c>
      <c r="L41" s="403">
        <f>SUM('Príloha 2024'!L107)</f>
        <v>0</v>
      </c>
      <c r="M41" s="429"/>
    </row>
    <row r="42" spans="1:13" x14ac:dyDescent="0.2">
      <c r="A42" s="6"/>
      <c r="B42" s="23"/>
      <c r="C42" s="24">
        <v>312001</v>
      </c>
      <c r="D42" s="24" t="s">
        <v>1264</v>
      </c>
      <c r="E42" s="38"/>
      <c r="F42" s="403">
        <f>SUM('Príloha 2024'!F108)</f>
        <v>0</v>
      </c>
      <c r="G42" s="403">
        <f>SUM('Príloha 2024'!G108)</f>
        <v>28.6</v>
      </c>
      <c r="H42" s="403">
        <f>SUM('Príloha 2024'!H108)</f>
        <v>0</v>
      </c>
      <c r="I42" s="403">
        <f>SUM('Príloha 2024'!I108)</f>
        <v>47.5</v>
      </c>
      <c r="J42" s="403">
        <f>SUM('Príloha 2024'!J108)</f>
        <v>0</v>
      </c>
      <c r="K42" s="403">
        <f>SUM('Príloha 2024'!K108)</f>
        <v>0</v>
      </c>
      <c r="L42" s="403">
        <f>SUM('Príloha 2024'!L108)</f>
        <v>0</v>
      </c>
      <c r="M42" s="429"/>
    </row>
    <row r="43" spans="1:13" x14ac:dyDescent="0.2">
      <c r="A43" s="6"/>
      <c r="B43" s="23"/>
      <c r="C43" s="24">
        <v>312001</v>
      </c>
      <c r="D43" s="24" t="s">
        <v>1225</v>
      </c>
      <c r="E43" s="38"/>
      <c r="F43" s="403">
        <f>SUM('Príloha 2024'!F111)</f>
        <v>39.200000000000003</v>
      </c>
      <c r="G43" s="403">
        <f>SUM('Príloha 2024'!G111)</f>
        <v>0</v>
      </c>
      <c r="H43" s="403">
        <f>SUM('Príloha 2024'!H111)</f>
        <v>0</v>
      </c>
      <c r="I43" s="403">
        <f>SUM('Príloha 2024'!I111)</f>
        <v>0</v>
      </c>
      <c r="J43" s="403">
        <f>SUM('Príloha 2024'!J111)</f>
        <v>70</v>
      </c>
      <c r="K43" s="403">
        <f>SUM('Príloha 2024'!K111)</f>
        <v>0</v>
      </c>
      <c r="L43" s="403">
        <f>SUM('Príloha 2024'!L111)</f>
        <v>0</v>
      </c>
      <c r="M43" s="429" t="s">
        <v>1349</v>
      </c>
    </row>
    <row r="44" spans="1:13" x14ac:dyDescent="0.2">
      <c r="A44" s="6"/>
      <c r="B44" s="23"/>
      <c r="C44" s="24">
        <v>312001</v>
      </c>
      <c r="D44" s="24" t="s">
        <v>966</v>
      </c>
      <c r="E44" s="38"/>
      <c r="F44" s="403">
        <f>SUM('Príloha 2024'!F112)</f>
        <v>0</v>
      </c>
      <c r="G44" s="403">
        <f>SUM('Príloha 2024'!G112)</f>
        <v>0</v>
      </c>
      <c r="H44" s="403">
        <f>SUM('Príloha 2024'!H112)</f>
        <v>0</v>
      </c>
      <c r="I44" s="403">
        <f>SUM('Príloha 2024'!I112)</f>
        <v>0</v>
      </c>
      <c r="J44" s="403">
        <f>SUM('Príloha 2024'!J112)</f>
        <v>0</v>
      </c>
      <c r="K44" s="403">
        <f>SUM('Príloha 2024'!K112)</f>
        <v>0</v>
      </c>
      <c r="L44" s="403">
        <f>SUM('Príloha 2024'!L112)</f>
        <v>0</v>
      </c>
      <c r="M44" s="429"/>
    </row>
    <row r="45" spans="1:13" x14ac:dyDescent="0.2">
      <c r="A45" s="6"/>
      <c r="B45" s="23"/>
      <c r="C45" s="24">
        <v>312012</v>
      </c>
      <c r="D45" s="24" t="s">
        <v>785</v>
      </c>
      <c r="E45" s="50"/>
      <c r="F45" s="403">
        <f>SUM('Príloha 2024'!F113)</f>
        <v>1998.9</v>
      </c>
      <c r="G45" s="403">
        <f>SUM('Príloha 2024'!G113)</f>
        <v>2038.9</v>
      </c>
      <c r="H45" s="403">
        <f>SUM('Príloha 2024'!H113)</f>
        <v>2220.1999999999998</v>
      </c>
      <c r="I45" s="403">
        <f>SUM('Príloha 2024'!I113)</f>
        <v>2278</v>
      </c>
      <c r="J45" s="403">
        <f>SUM('Príloha 2024'!J113)</f>
        <v>2382</v>
      </c>
      <c r="K45" s="403">
        <f>SUM('Príloha 2024'!K113)</f>
        <v>2350.1</v>
      </c>
      <c r="L45" s="403">
        <f>SUM('Príloha 2024'!L113)</f>
        <v>2350.1</v>
      </c>
      <c r="M45" s="429" t="s">
        <v>1349</v>
      </c>
    </row>
    <row r="46" spans="1:13" x14ac:dyDescent="0.2">
      <c r="A46" s="6"/>
      <c r="B46" s="23"/>
      <c r="C46" s="24">
        <v>312012</v>
      </c>
      <c r="D46" s="24" t="s">
        <v>786</v>
      </c>
      <c r="E46" s="50"/>
      <c r="F46" s="403">
        <f>SUM('Príloha 2024'!F114)</f>
        <v>175.9</v>
      </c>
      <c r="G46" s="403">
        <f>SUM('Príloha 2024'!G114)</f>
        <v>206.5</v>
      </c>
      <c r="H46" s="403">
        <f>SUM('Príloha 2024'!H114)</f>
        <v>144.1</v>
      </c>
      <c r="I46" s="403">
        <f>SUM('Príloha 2024'!I114)</f>
        <v>164.4</v>
      </c>
      <c r="J46" s="403">
        <f>SUM('Príloha 2024'!J114)</f>
        <v>127.2</v>
      </c>
      <c r="K46" s="403">
        <f>SUM('Príloha 2024'!K114)</f>
        <v>167.1</v>
      </c>
      <c r="L46" s="403">
        <f>SUM('Príloha 2024'!L114)</f>
        <v>167.1</v>
      </c>
      <c r="M46" s="429" t="s">
        <v>1349</v>
      </c>
    </row>
    <row r="47" spans="1:13" x14ac:dyDescent="0.2">
      <c r="A47" s="6"/>
      <c r="B47" s="23"/>
      <c r="C47" s="24">
        <v>312012</v>
      </c>
      <c r="D47" s="24" t="s">
        <v>787</v>
      </c>
      <c r="E47" s="50"/>
      <c r="F47" s="403">
        <f>SUM('Príloha 2024'!F115)</f>
        <v>21.8</v>
      </c>
      <c r="G47" s="403">
        <f>SUM('Príloha 2024'!G115)</f>
        <v>36.4</v>
      </c>
      <c r="H47" s="403">
        <f>SUM('Príloha 2024'!H115)</f>
        <v>0</v>
      </c>
      <c r="I47" s="403">
        <f>SUM('Príloha 2024'!I115)</f>
        <v>53.7</v>
      </c>
      <c r="J47" s="403">
        <f>SUM('Príloha 2024'!J115)</f>
        <v>95.4</v>
      </c>
      <c r="K47" s="403">
        <f>SUM('Príloha 2024'!K115)</f>
        <v>0</v>
      </c>
      <c r="L47" s="403">
        <f>SUM('Príloha 2024'!L115)</f>
        <v>0</v>
      </c>
      <c r="M47" s="429" t="s">
        <v>1349</v>
      </c>
    </row>
    <row r="48" spans="1:13" x14ac:dyDescent="0.2">
      <c r="A48" s="6"/>
      <c r="B48" s="23"/>
      <c r="C48" s="24">
        <v>312012</v>
      </c>
      <c r="D48" s="24" t="s">
        <v>1216</v>
      </c>
      <c r="E48" s="403"/>
      <c r="F48" s="403">
        <f>SUM('Príloha 2024'!F118)</f>
        <v>1</v>
      </c>
      <c r="G48" s="403">
        <f>SUM('Príloha 2024'!G118)</f>
        <v>0</v>
      </c>
      <c r="H48" s="403">
        <f>SUM('Príloha 2024'!H118)</f>
        <v>0</v>
      </c>
      <c r="I48" s="403">
        <f>SUM('Príloha 2024'!I118)</f>
        <v>0</v>
      </c>
      <c r="J48" s="403">
        <f>SUM('Príloha 2024'!J118)</f>
        <v>0</v>
      </c>
      <c r="K48" s="403">
        <f>SUM('Príloha 2024'!K118)</f>
        <v>0</v>
      </c>
      <c r="L48" s="403">
        <f>SUM('Príloha 2024'!L118)</f>
        <v>0</v>
      </c>
      <c r="M48" s="429"/>
    </row>
    <row r="49" spans="1:13" x14ac:dyDescent="0.2">
      <c r="A49" s="6"/>
      <c r="B49" s="23"/>
      <c r="C49" s="24">
        <v>312012</v>
      </c>
      <c r="D49" s="24" t="s">
        <v>928</v>
      </c>
      <c r="E49" s="403"/>
      <c r="F49" s="403">
        <f>SUM('Príloha 2024'!F119)</f>
        <v>0</v>
      </c>
      <c r="G49" s="403">
        <f>SUM('Príloha 2024'!G119)</f>
        <v>0</v>
      </c>
      <c r="H49" s="403">
        <f>SUM('Príloha 2024'!H119)</f>
        <v>0</v>
      </c>
      <c r="I49" s="403">
        <f>SUM('Príloha 2024'!I119)</f>
        <v>0</v>
      </c>
      <c r="J49" s="403">
        <f>SUM('Príloha 2024'!J119)</f>
        <v>0</v>
      </c>
      <c r="K49" s="403">
        <f>SUM('Príloha 2024'!K119)</f>
        <v>0</v>
      </c>
      <c r="L49" s="403">
        <f>SUM('Príloha 2024'!L119)</f>
        <v>0</v>
      </c>
      <c r="M49" s="428"/>
    </row>
    <row r="50" spans="1:13" x14ac:dyDescent="0.2">
      <c r="A50" s="6"/>
      <c r="B50" s="23"/>
      <c r="C50" s="24">
        <v>312012</v>
      </c>
      <c r="D50" s="24" t="s">
        <v>1142</v>
      </c>
      <c r="E50" s="403"/>
      <c r="F50" s="403">
        <f>SUM('Príloha 2024'!F120)</f>
        <v>0</v>
      </c>
      <c r="G50" s="403">
        <f>SUM('Príloha 2024'!G120)</f>
        <v>0</v>
      </c>
      <c r="H50" s="403">
        <f>SUM('Príloha 2024'!H120)</f>
        <v>0</v>
      </c>
      <c r="I50" s="403">
        <f>SUM('Príloha 2024'!I120)</f>
        <v>0</v>
      </c>
      <c r="J50" s="403">
        <f>SUM('Príloha 2024'!J120)</f>
        <v>0</v>
      </c>
      <c r="K50" s="403">
        <f>SUM('Príloha 2024'!K120)</f>
        <v>0</v>
      </c>
      <c r="L50" s="403">
        <f>SUM('Príloha 2024'!L120)</f>
        <v>0</v>
      </c>
      <c r="M50" s="428"/>
    </row>
    <row r="51" spans="1:13" x14ac:dyDescent="0.2">
      <c r="A51" s="6"/>
      <c r="B51" s="23"/>
      <c r="C51" s="24">
        <v>312012</v>
      </c>
      <c r="D51" s="24" t="s">
        <v>788</v>
      </c>
      <c r="E51" s="38"/>
      <c r="F51" s="403">
        <f>SUM('Príloha 2024'!F121)</f>
        <v>0</v>
      </c>
      <c r="G51" s="403">
        <f>SUM('Príloha 2024'!G121)</f>
        <v>0</v>
      </c>
      <c r="H51" s="403">
        <f>SUM('Príloha 2024'!H121)</f>
        <v>0</v>
      </c>
      <c r="I51" s="403">
        <f>SUM('Príloha 2024'!I121)</f>
        <v>0</v>
      </c>
      <c r="J51" s="403">
        <f>SUM('Príloha 2024'!J121)</f>
        <v>0</v>
      </c>
      <c r="K51" s="403">
        <f>SUM('Príloha 2024'!K121)</f>
        <v>0</v>
      </c>
      <c r="L51" s="403">
        <f>SUM('Príloha 2024'!L121)</f>
        <v>0</v>
      </c>
    </row>
    <row r="52" spans="1:13" x14ac:dyDescent="0.2">
      <c r="A52" s="6"/>
      <c r="B52" s="23"/>
      <c r="C52" s="24">
        <v>312012</v>
      </c>
      <c r="D52" s="24" t="s">
        <v>789</v>
      </c>
      <c r="E52" s="38"/>
      <c r="F52" s="403">
        <f>SUM('Príloha 2024'!F122)</f>
        <v>1.1000000000000001</v>
      </c>
      <c r="G52" s="403">
        <f>SUM('Príloha 2024'!G122)</f>
        <v>1</v>
      </c>
      <c r="H52" s="403">
        <f>SUM('Príloha 2024'!H122)</f>
        <v>1</v>
      </c>
      <c r="I52" s="403">
        <f>SUM('Príloha 2024'!I122)</f>
        <v>1</v>
      </c>
      <c r="J52" s="403">
        <f>SUM('Príloha 2024'!J122)</f>
        <v>1.1000000000000001</v>
      </c>
      <c r="K52" s="403">
        <f>SUM('Príloha 2024'!K122)</f>
        <v>1.1000000000000001</v>
      </c>
      <c r="L52" s="403">
        <f>SUM('Príloha 2024'!L122)</f>
        <v>1.1000000000000001</v>
      </c>
    </row>
    <row r="53" spans="1:13" x14ac:dyDescent="0.2">
      <c r="A53" s="6"/>
      <c r="B53" s="23"/>
      <c r="C53" s="24">
        <v>312012</v>
      </c>
      <c r="D53" s="24" t="s">
        <v>790</v>
      </c>
      <c r="E53" s="38"/>
      <c r="F53" s="403">
        <f>SUM('Príloha 2024'!F123)</f>
        <v>21.2</v>
      </c>
      <c r="G53" s="403">
        <f>SUM('Príloha 2024'!G123)</f>
        <v>23</v>
      </c>
      <c r="H53" s="403">
        <f>SUM('Príloha 2024'!H123)</f>
        <v>21</v>
      </c>
      <c r="I53" s="403">
        <f>SUM('Príloha 2024'!I123)</f>
        <v>26</v>
      </c>
      <c r="J53" s="403">
        <f>SUM('Príloha 2024'!J123)</f>
        <v>29</v>
      </c>
      <c r="K53" s="403">
        <f>SUM('Príloha 2024'!K123)</f>
        <v>28</v>
      </c>
      <c r="L53" s="403">
        <f>SUM('Príloha 2024'!L123)</f>
        <v>28</v>
      </c>
    </row>
    <row r="54" spans="1:13" x14ac:dyDescent="0.2">
      <c r="A54" s="6"/>
      <c r="B54" s="23"/>
      <c r="C54" s="24">
        <v>312012</v>
      </c>
      <c r="D54" s="24" t="s">
        <v>791</v>
      </c>
      <c r="E54" s="38"/>
      <c r="F54" s="403">
        <f>SUM('Príloha 2024'!F124)</f>
        <v>0</v>
      </c>
      <c r="G54" s="403">
        <f>SUM('Príloha 2024'!G124)</f>
        <v>2.8</v>
      </c>
      <c r="H54" s="403">
        <f>SUM('Príloha 2024'!H124)</f>
        <v>2.7</v>
      </c>
      <c r="I54" s="403">
        <f>SUM('Príloha 2024'!I124)</f>
        <v>2.7</v>
      </c>
      <c r="J54" s="403">
        <f>SUM('Príloha 2024'!J124)</f>
        <v>2.4</v>
      </c>
      <c r="K54" s="403">
        <f>SUM('Príloha 2024'!K124)</f>
        <v>2.4</v>
      </c>
      <c r="L54" s="403">
        <f>SUM('Príloha 2024'!L124)</f>
        <v>2.2999999999999998</v>
      </c>
      <c r="M54" s="428"/>
    </row>
    <row r="55" spans="1:13" x14ac:dyDescent="0.2">
      <c r="A55" s="6"/>
      <c r="B55" s="23"/>
      <c r="C55" s="24">
        <v>312012</v>
      </c>
      <c r="D55" s="24" t="s">
        <v>941</v>
      </c>
      <c r="E55" s="38"/>
      <c r="F55" s="403">
        <f>SUM('Príloha 2024'!F125)</f>
        <v>0.5</v>
      </c>
      <c r="G55" s="403">
        <f>SUM('Príloha 2024'!G125)</f>
        <v>0.4</v>
      </c>
      <c r="H55" s="403">
        <f>SUM('Príloha 2024'!H125)</f>
        <v>1</v>
      </c>
      <c r="I55" s="403">
        <f>SUM('Príloha 2024'!I125)</f>
        <v>1</v>
      </c>
      <c r="J55" s="403">
        <f>SUM('Príloha 2024'!J125)</f>
        <v>1</v>
      </c>
      <c r="K55" s="403">
        <f>SUM('Príloha 2024'!K125)</f>
        <v>1</v>
      </c>
      <c r="L55" s="403">
        <f>SUM('Príloha 2024'!L125)</f>
        <v>1</v>
      </c>
    </row>
    <row r="56" spans="1:13" x14ac:dyDescent="0.2">
      <c r="A56" s="6"/>
      <c r="B56" s="23"/>
      <c r="C56" s="24">
        <v>312012</v>
      </c>
      <c r="D56" s="24" t="s">
        <v>792</v>
      </c>
      <c r="E56" s="38"/>
      <c r="F56" s="403">
        <f>SUM('Príloha 2024'!F126)</f>
        <v>0.2</v>
      </c>
      <c r="G56" s="403">
        <f>SUM('Príloha 2024'!G126)</f>
        <v>0.2</v>
      </c>
      <c r="H56" s="403">
        <f>SUM('Príloha 2024'!H126)</f>
        <v>0.2</v>
      </c>
      <c r="I56" s="403">
        <f>SUM('Príloha 2024'!I126)</f>
        <v>0.2</v>
      </c>
      <c r="J56" s="403">
        <f>SUM('Príloha 2024'!J126)</f>
        <v>0.2</v>
      </c>
      <c r="K56" s="403">
        <f>SUM('Príloha 2024'!K126)</f>
        <v>0.2</v>
      </c>
      <c r="L56" s="403">
        <f>SUM('Príloha 2024'!L126)</f>
        <v>0.2</v>
      </c>
    </row>
    <row r="57" spans="1:13" x14ac:dyDescent="0.2">
      <c r="A57" s="6"/>
      <c r="B57" s="23"/>
      <c r="C57" s="24">
        <v>312012</v>
      </c>
      <c r="D57" s="24" t="s">
        <v>793</v>
      </c>
      <c r="E57" s="38"/>
      <c r="F57" s="403">
        <f>SUM('Príloha 2024'!F127)</f>
        <v>0.7</v>
      </c>
      <c r="G57" s="403">
        <f>SUM('Príloha 2024'!G127)</f>
        <v>1.4</v>
      </c>
      <c r="H57" s="403">
        <f>SUM('Príloha 2024'!H127)</f>
        <v>0.8</v>
      </c>
      <c r="I57" s="403">
        <f>SUM('Príloha 2024'!I127)</f>
        <v>0.8</v>
      </c>
      <c r="J57" s="403">
        <f>SUM('Príloha 2024'!J127)</f>
        <v>0.8</v>
      </c>
      <c r="K57" s="403">
        <f>SUM('Príloha 2024'!K127)</f>
        <v>0.8</v>
      </c>
      <c r="L57" s="403">
        <f>SUM('Príloha 2024'!L127)</f>
        <v>0.8</v>
      </c>
    </row>
    <row r="58" spans="1:13" x14ac:dyDescent="0.2">
      <c r="A58" s="6"/>
      <c r="B58" s="23"/>
      <c r="C58" s="24">
        <v>312012</v>
      </c>
      <c r="D58" s="24" t="s">
        <v>794</v>
      </c>
      <c r="E58" s="38"/>
      <c r="F58" s="403">
        <f>SUM('Príloha 2024'!F128)</f>
        <v>0.3</v>
      </c>
      <c r="G58" s="403">
        <f>SUM('Príloha 2024'!G128)</f>
        <v>0.4</v>
      </c>
      <c r="H58" s="403">
        <f>SUM('Príloha 2024'!H128)</f>
        <v>0.4</v>
      </c>
      <c r="I58" s="403">
        <f>SUM('Príloha 2024'!I128)</f>
        <v>0.4</v>
      </c>
      <c r="J58" s="403">
        <f>SUM('Príloha 2024'!J128)</f>
        <v>0.5</v>
      </c>
      <c r="K58" s="403">
        <f>SUM('Príloha 2024'!K128)</f>
        <v>0.5</v>
      </c>
      <c r="L58" s="403">
        <f>SUM('Príloha 2024'!L128)</f>
        <v>0.5</v>
      </c>
    </row>
    <row r="59" spans="1:13" x14ac:dyDescent="0.2">
      <c r="A59" s="6"/>
      <c r="B59" s="23"/>
      <c r="C59" s="24">
        <v>312015</v>
      </c>
      <c r="D59" s="24" t="s">
        <v>795</v>
      </c>
      <c r="E59" s="38"/>
      <c r="F59" s="403">
        <f>SUM('Príloha 2024'!F129)</f>
        <v>0</v>
      </c>
      <c r="G59" s="403">
        <f>SUM('Príloha 2024'!G129)</f>
        <v>0</v>
      </c>
      <c r="H59" s="403">
        <f>SUM('Príloha 2024'!H129)</f>
        <v>0</v>
      </c>
      <c r="I59" s="403">
        <f>SUM('Príloha 2024'!I129)</f>
        <v>0</v>
      </c>
      <c r="J59" s="403">
        <f>SUM('Príloha 2024'!J129)</f>
        <v>0</v>
      </c>
      <c r="K59" s="403">
        <f>SUM('Príloha 2024'!K129)</f>
        <v>0</v>
      </c>
      <c r="L59" s="403">
        <f>SUM('Príloha 2024'!L129)</f>
        <v>0</v>
      </c>
      <c r="M59" s="429"/>
    </row>
    <row r="60" spans="1:13" x14ac:dyDescent="0.2">
      <c r="A60" s="6"/>
      <c r="B60" s="23"/>
      <c r="C60" s="24">
        <v>312012</v>
      </c>
      <c r="D60" s="24" t="s">
        <v>993</v>
      </c>
      <c r="E60" s="38"/>
      <c r="F60" s="403">
        <f>SUM('Príloha 2024'!F130)</f>
        <v>0</v>
      </c>
      <c r="G60" s="403">
        <f>SUM('Príloha 2024'!G130)</f>
        <v>0</v>
      </c>
      <c r="H60" s="403">
        <f>SUM('Príloha 2024'!H130)</f>
        <v>0</v>
      </c>
      <c r="I60" s="403">
        <f>SUM('Príloha 2024'!I130)</f>
        <v>0</v>
      </c>
      <c r="J60" s="403">
        <f>SUM('Príloha 2024'!J130)</f>
        <v>0</v>
      </c>
      <c r="K60" s="403">
        <f>SUM('Príloha 2024'!K130)</f>
        <v>0</v>
      </c>
      <c r="L60" s="403">
        <f>SUM('Príloha 2024'!L130)</f>
        <v>0</v>
      </c>
      <c r="M60" s="428"/>
    </row>
    <row r="61" spans="1:13" x14ac:dyDescent="0.2">
      <c r="A61" s="6"/>
      <c r="B61" s="23"/>
      <c r="C61" s="24">
        <v>312012</v>
      </c>
      <c r="D61" s="24" t="s">
        <v>1220</v>
      </c>
      <c r="E61" s="38"/>
      <c r="F61" s="403">
        <f>SUM('Príloha 2024'!F131)</f>
        <v>1</v>
      </c>
      <c r="G61" s="403">
        <f>SUM('Príloha 2024'!G131)</f>
        <v>0</v>
      </c>
      <c r="H61" s="403">
        <f>SUM('Príloha 2024'!H131)</f>
        <v>0</v>
      </c>
      <c r="I61" s="403">
        <f>SUM('Príloha 2024'!I131)</f>
        <v>0</v>
      </c>
      <c r="J61" s="403">
        <f>SUM('Príloha 2024'!J131)</f>
        <v>0</v>
      </c>
      <c r="K61" s="403">
        <f>SUM('Príloha 2024'!K131)</f>
        <v>0</v>
      </c>
      <c r="L61" s="403">
        <f>SUM('Príloha 2024'!L131)</f>
        <v>0</v>
      </c>
      <c r="M61" s="428"/>
    </row>
    <row r="62" spans="1:13" x14ac:dyDescent="0.2">
      <c r="A62" s="6"/>
      <c r="B62" s="23"/>
      <c r="C62" s="24">
        <v>312012</v>
      </c>
      <c r="D62" s="24" t="s">
        <v>866</v>
      </c>
      <c r="E62" s="38"/>
      <c r="F62" s="403">
        <f>SUM('Príloha 2024'!F132)</f>
        <v>0</v>
      </c>
      <c r="G62" s="403">
        <f>SUM('Príloha 2024'!G132)</f>
        <v>6.8</v>
      </c>
      <c r="H62" s="403">
        <f>SUM('Príloha 2024'!H132)</f>
        <v>91.2</v>
      </c>
      <c r="I62" s="403">
        <f>SUM('Príloha 2024'!I132)</f>
        <v>81</v>
      </c>
      <c r="J62" s="403">
        <f>SUM('Príloha 2024'!J132)</f>
        <v>72</v>
      </c>
      <c r="K62" s="403">
        <f>SUM('Príloha 2024'!K132)</f>
        <v>4</v>
      </c>
      <c r="L62" s="403">
        <f>SUM('Príloha 2024'!L132)</f>
        <v>4</v>
      </c>
      <c r="M62" s="429" t="s">
        <v>1349</v>
      </c>
    </row>
    <row r="63" spans="1:13" x14ac:dyDescent="0.2">
      <c r="A63" s="6"/>
      <c r="B63" s="23"/>
      <c r="C63" s="24">
        <v>312012</v>
      </c>
      <c r="D63" s="24" t="s">
        <v>1098</v>
      </c>
      <c r="E63" s="38"/>
      <c r="F63" s="403">
        <f>SUM('Príloha 2024'!F133)</f>
        <v>12.2</v>
      </c>
      <c r="G63" s="403">
        <f>SUM('Príloha 2024'!G133)</f>
        <v>21.6</v>
      </c>
      <c r="H63" s="403">
        <f>SUM('Príloha 2024'!H133)</f>
        <v>15</v>
      </c>
      <c r="I63" s="403">
        <f>SUM('Príloha 2024'!I133)</f>
        <v>15</v>
      </c>
      <c r="J63" s="403">
        <f>SUM('Príloha 2024'!J133)</f>
        <v>16</v>
      </c>
      <c r="K63" s="403">
        <f>SUM('Príloha 2024'!K133)</f>
        <v>16</v>
      </c>
      <c r="L63" s="403">
        <f>SUM('Príloha 2024'!L133)</f>
        <v>16</v>
      </c>
      <c r="M63" s="429"/>
    </row>
    <row r="64" spans="1:13" x14ac:dyDescent="0.2">
      <c r="A64" s="6"/>
      <c r="B64" s="23"/>
      <c r="C64" s="24">
        <v>312012</v>
      </c>
      <c r="D64" s="24" t="s">
        <v>923</v>
      </c>
      <c r="E64" s="38"/>
      <c r="F64" s="403">
        <f>SUM('Príloha 2024'!F134)</f>
        <v>78.900000000000006</v>
      </c>
      <c r="G64" s="403">
        <f>SUM('Príloha 2024'!G134)</f>
        <v>91.6</v>
      </c>
      <c r="H64" s="403">
        <f>SUM('Príloha 2024'!H134)</f>
        <v>26.5</v>
      </c>
      <c r="I64" s="403">
        <f>SUM('Príloha 2024'!I134)</f>
        <v>59.7</v>
      </c>
      <c r="J64" s="403">
        <f>SUM('Príloha 2024'!J134)</f>
        <v>108</v>
      </c>
      <c r="K64" s="403">
        <f>SUM('Príloha 2024'!K134)</f>
        <v>0</v>
      </c>
      <c r="L64" s="403">
        <f>SUM('Príloha 2024'!L134)</f>
        <v>0</v>
      </c>
      <c r="M64" s="400"/>
    </row>
    <row r="65" spans="1:13" x14ac:dyDescent="0.2">
      <c r="A65" s="6"/>
      <c r="B65" s="23"/>
      <c r="C65" s="24">
        <v>312012</v>
      </c>
      <c r="D65" s="24" t="s">
        <v>796</v>
      </c>
      <c r="E65" s="50"/>
      <c r="F65" s="403">
        <f>SUM('Príloha 2024'!F135)</f>
        <v>49.2</v>
      </c>
      <c r="G65" s="403">
        <f>SUM('Príloha 2024'!G135)</f>
        <v>52.4</v>
      </c>
      <c r="H65" s="403">
        <f>SUM('Príloha 2024'!H135)</f>
        <v>31</v>
      </c>
      <c r="I65" s="403">
        <f>SUM('Príloha 2024'!I135)</f>
        <v>48.4</v>
      </c>
      <c r="J65" s="403">
        <f>SUM('Príloha 2024'!J135)</f>
        <v>64</v>
      </c>
      <c r="K65" s="403">
        <f>SUM('Príloha 2024'!K135)</f>
        <v>0</v>
      </c>
      <c r="L65" s="403">
        <f>SUM('Príloha 2024'!L135)</f>
        <v>0</v>
      </c>
      <c r="M65" s="429"/>
    </row>
    <row r="66" spans="1:13" x14ac:dyDescent="0.2">
      <c r="B66" s="23"/>
      <c r="C66" s="24">
        <v>312012</v>
      </c>
      <c r="D66" s="24" t="s">
        <v>964</v>
      </c>
      <c r="E66" s="403"/>
      <c r="F66" s="403">
        <f>SUM('Príloha 2024'!F136)</f>
        <v>113.5</v>
      </c>
      <c r="G66" s="403">
        <f>SUM('Príloha 2024'!G136)</f>
        <v>135.80000000000001</v>
      </c>
      <c r="H66" s="403">
        <f>SUM('Príloha 2024'!H136)</f>
        <v>58.6</v>
      </c>
      <c r="I66" s="403">
        <f>SUM('Príloha 2024'!I136)</f>
        <v>58.6</v>
      </c>
      <c r="J66" s="403">
        <f>SUM('Príloha 2024'!J136)</f>
        <v>195</v>
      </c>
      <c r="K66" s="403">
        <f>SUM('Príloha 2024'!K136)</f>
        <v>203</v>
      </c>
      <c r="L66" s="403">
        <f>SUM('Príloha 2024'!L136)</f>
        <v>90</v>
      </c>
      <c r="M66" s="429"/>
    </row>
    <row r="67" spans="1:13" x14ac:dyDescent="0.2">
      <c r="B67" s="23"/>
      <c r="C67" s="24">
        <v>312001</v>
      </c>
      <c r="D67" s="24" t="s">
        <v>1253</v>
      </c>
      <c r="E67" s="403"/>
      <c r="F67" s="403">
        <f>SUM('Príloha 2024'!F137)</f>
        <v>1.2</v>
      </c>
      <c r="G67" s="403">
        <f>SUM('Príloha 2024'!G137)</f>
        <v>0</v>
      </c>
      <c r="H67" s="403">
        <f>SUM('Príloha 2024'!H137)</f>
        <v>1</v>
      </c>
      <c r="I67" s="403">
        <f>SUM('Príloha 2024'!I137)</f>
        <v>1</v>
      </c>
      <c r="J67" s="403">
        <f>SUM('Príloha 2024'!J137)</f>
        <v>1</v>
      </c>
      <c r="K67" s="403">
        <f>SUM('Príloha 2024'!K137)</f>
        <v>1</v>
      </c>
      <c r="L67" s="403">
        <f>SUM('Príloha 2024'!L137)</f>
        <v>1</v>
      </c>
      <c r="M67" s="429"/>
    </row>
    <row r="68" spans="1:13" x14ac:dyDescent="0.2">
      <c r="B68" s="23">
        <v>331</v>
      </c>
      <c r="C68" s="24">
        <v>331002</v>
      </c>
      <c r="D68" s="24" t="s">
        <v>797</v>
      </c>
      <c r="E68" s="323"/>
      <c r="F68" s="403">
        <f>SUM('Príloha 2024'!F138)</f>
        <v>0</v>
      </c>
      <c r="G68" s="403">
        <f>SUM('Príloha 2024'!G138)</f>
        <v>0</v>
      </c>
      <c r="H68" s="403">
        <f>SUM('Príloha 2024'!H138)</f>
        <v>3</v>
      </c>
      <c r="I68" s="403">
        <f>SUM('Príloha 2024'!I138)</f>
        <v>3</v>
      </c>
      <c r="J68" s="403">
        <f>SUM('Príloha 2024'!J138)</f>
        <v>0</v>
      </c>
      <c r="K68" s="403">
        <f>SUM('Príloha 2024'!K138)</f>
        <v>0</v>
      </c>
      <c r="L68" s="403">
        <f>SUM('Príloha 2024'!L138)</f>
        <v>0</v>
      </c>
      <c r="M68" s="429"/>
    </row>
    <row r="69" spans="1:13" x14ac:dyDescent="0.2">
      <c r="B69" s="23"/>
      <c r="C69" s="24">
        <v>331001</v>
      </c>
      <c r="D69" s="24" t="s">
        <v>1099</v>
      </c>
      <c r="E69" s="323"/>
      <c r="F69" s="403">
        <f>SUM('Príloha 2024'!F139)</f>
        <v>0</v>
      </c>
      <c r="G69" s="403">
        <f>SUM('Príloha 2024'!G139)</f>
        <v>0</v>
      </c>
      <c r="H69" s="403">
        <f>SUM('Príloha 2024'!H139)</f>
        <v>0</v>
      </c>
      <c r="I69" s="403">
        <f>SUM('Príloha 2024'!I139)</f>
        <v>0</v>
      </c>
      <c r="J69" s="403">
        <f>SUM('Príloha 2024'!J139)</f>
        <v>0</v>
      </c>
      <c r="K69" s="403">
        <f>SUM('Príloha 2024'!K139)</f>
        <v>0</v>
      </c>
      <c r="L69" s="403">
        <f>SUM('Príloha 2024'!L139)</f>
        <v>0</v>
      </c>
      <c r="M69" s="429"/>
    </row>
    <row r="70" spans="1:13" x14ac:dyDescent="0.2">
      <c r="A70" s="6"/>
      <c r="B70" s="23"/>
      <c r="C70" s="24">
        <v>331001</v>
      </c>
      <c r="D70" s="24" t="s">
        <v>947</v>
      </c>
      <c r="E70" s="323"/>
      <c r="F70" s="403">
        <f>SUM('Príloha 2024'!F140)</f>
        <v>41.5</v>
      </c>
      <c r="G70" s="403">
        <f>SUM('Príloha 2024'!G140)</f>
        <v>0</v>
      </c>
      <c r="H70" s="403">
        <f>SUM('Príloha 2024'!H140)</f>
        <v>0</v>
      </c>
      <c r="I70" s="403">
        <f>SUM('Príloha 2024'!I140)</f>
        <v>5.2</v>
      </c>
      <c r="J70" s="403">
        <f>SUM('Príloha 2024'!J140)</f>
        <v>0</v>
      </c>
      <c r="K70" s="403">
        <f>SUM('Príloha 2024'!K140)</f>
        <v>0</v>
      </c>
      <c r="L70" s="403">
        <f>SUM('Príloha 2024'!L140)</f>
        <v>0</v>
      </c>
    </row>
    <row r="71" spans="1:13" x14ac:dyDescent="0.2">
      <c r="A71" s="6"/>
      <c r="B71" s="23"/>
      <c r="C71" s="24">
        <v>331002</v>
      </c>
      <c r="D71" s="24" t="s">
        <v>798</v>
      </c>
      <c r="E71" s="38"/>
      <c r="F71" s="403">
        <f>SUM('Príloha 2024'!F141)</f>
        <v>0</v>
      </c>
      <c r="G71" s="403">
        <f>SUM('Príloha 2024'!G141)</f>
        <v>0.3</v>
      </c>
      <c r="H71" s="403">
        <f>SUM('Príloha 2024'!H141)</f>
        <v>0</v>
      </c>
      <c r="I71" s="403">
        <f>SUM('Príloha 2024'!I141)</f>
        <v>0</v>
      </c>
      <c r="J71" s="403">
        <f>SUM('Príloha 2024'!J141)</f>
        <v>0</v>
      </c>
      <c r="K71" s="403">
        <f>SUM('Príloha 2024'!K141)</f>
        <v>0</v>
      </c>
      <c r="L71" s="403">
        <f>SUM('Príloha 2024'!L141)</f>
        <v>0</v>
      </c>
      <c r="M71" s="429"/>
    </row>
    <row r="72" spans="1:13" s="1" customFormat="1" x14ac:dyDescent="0.2">
      <c r="A72" s="13"/>
      <c r="B72" s="22"/>
      <c r="C72" s="22"/>
      <c r="D72" s="22" t="s">
        <v>40</v>
      </c>
      <c r="E72" s="25"/>
      <c r="F72" s="358">
        <f>SUM(F73:F74)</f>
        <v>1031.8000000000002</v>
      </c>
      <c r="G72" s="358">
        <f>SUM(G73:G74)</f>
        <v>736.40000000000009</v>
      </c>
      <c r="H72" s="358">
        <f t="shared" ref="H72:L72" si="2">SUM(H73:H74)</f>
        <v>346.6</v>
      </c>
      <c r="I72" s="358">
        <f t="shared" si="2"/>
        <v>328</v>
      </c>
      <c r="J72" s="358">
        <f t="shared" si="2"/>
        <v>268.89999999999998</v>
      </c>
      <c r="K72" s="358">
        <f t="shared" si="2"/>
        <v>68.599999999999994</v>
      </c>
      <c r="L72" s="358">
        <f t="shared" si="2"/>
        <v>68.599999999999994</v>
      </c>
      <c r="M72" s="429"/>
    </row>
    <row r="73" spans="1:13" s="1" customFormat="1" x14ac:dyDescent="0.2">
      <c r="A73" s="7"/>
      <c r="B73" s="23">
        <v>400</v>
      </c>
      <c r="C73" s="62"/>
      <c r="D73" s="24" t="s">
        <v>250</v>
      </c>
      <c r="E73" s="38"/>
      <c r="F73" s="403">
        <f>SUM('Príloha 2024'!F143)</f>
        <v>747.80000000000007</v>
      </c>
      <c r="G73" s="403">
        <f>SUM('Príloha 2024'!G143)</f>
        <v>371.70000000000005</v>
      </c>
      <c r="H73" s="403">
        <f>SUM('Príloha 2024'!H143)</f>
        <v>218.6</v>
      </c>
      <c r="I73" s="403">
        <f>SUM('Príloha 2024'!I143)</f>
        <v>200</v>
      </c>
      <c r="J73" s="403">
        <f>SUM('Príloha 2024'!J143)</f>
        <v>68.599999999999994</v>
      </c>
      <c r="K73" s="403">
        <f>SUM('Príloha 2024'!K143)</f>
        <v>68.599999999999994</v>
      </c>
      <c r="L73" s="403">
        <f>SUM('Príloha 2024'!L143)</f>
        <v>68.599999999999994</v>
      </c>
      <c r="M73" s="428"/>
    </row>
    <row r="74" spans="1:13" ht="11.25" customHeight="1" x14ac:dyDescent="0.2">
      <c r="A74" s="6"/>
      <c r="B74" s="23">
        <v>500</v>
      </c>
      <c r="C74" s="23"/>
      <c r="D74" s="24" t="s">
        <v>278</v>
      </c>
      <c r="E74" s="38"/>
      <c r="F74" s="403">
        <f>SUM('Príloha 2024'!F164)</f>
        <v>284</v>
      </c>
      <c r="G74" s="403">
        <f>SUM('Príloha 2024'!G164)</f>
        <v>364.70000000000005</v>
      </c>
      <c r="H74" s="403">
        <f>SUM('Príloha 2024'!H164)</f>
        <v>128</v>
      </c>
      <c r="I74" s="403">
        <f>SUM('Príloha 2024'!I164)</f>
        <v>128</v>
      </c>
      <c r="J74" s="403">
        <f>SUM('Príloha 2024'!J164)</f>
        <v>200.3</v>
      </c>
      <c r="K74" s="403">
        <f>SUM('Príloha 2024'!K164)</f>
        <v>0</v>
      </c>
      <c r="L74" s="403">
        <f>SUM('Príloha 2024'!L164)</f>
        <v>0</v>
      </c>
      <c r="M74" s="428"/>
    </row>
    <row r="75" spans="1:13" s="1" customFormat="1" ht="11.25" customHeight="1" x14ac:dyDescent="0.2">
      <c r="A75" s="13"/>
      <c r="B75" s="22"/>
      <c r="C75" s="22"/>
      <c r="D75" s="22" t="s">
        <v>41</v>
      </c>
      <c r="E75" s="25"/>
      <c r="F75" s="358">
        <f>SUM(F76:F77)</f>
        <v>362.3</v>
      </c>
      <c r="G75" s="358">
        <f>SUM(G76:G77)</f>
        <v>485.9</v>
      </c>
      <c r="H75" s="358">
        <f>SUM(H76:H77)</f>
        <v>3305.3</v>
      </c>
      <c r="I75" s="358">
        <f>SUM(I76:I77)</f>
        <v>1510.1</v>
      </c>
      <c r="J75" s="358">
        <f>SUM('Príloha 2024'!J173)</f>
        <v>1186.3</v>
      </c>
      <c r="K75" s="358">
        <f>SUM('Príloha 2024'!K173)</f>
        <v>0</v>
      </c>
      <c r="L75" s="358">
        <f>SUM('Príloha 2024'!L173)</f>
        <v>0</v>
      </c>
      <c r="M75" s="429"/>
    </row>
    <row r="76" spans="1:13" s="1" customFormat="1" x14ac:dyDescent="0.2">
      <c r="A76" s="7"/>
      <c r="B76" s="23">
        <v>230</v>
      </c>
      <c r="C76" s="23"/>
      <c r="D76" s="24" t="s">
        <v>42</v>
      </c>
      <c r="E76" s="38"/>
      <c r="F76" s="403">
        <f>SUM('Príloha 2024'!F174)</f>
        <v>20.2</v>
      </c>
      <c r="G76" s="403">
        <f>SUM('Príloha 2024'!G174)</f>
        <v>9.9</v>
      </c>
      <c r="H76" s="403">
        <f>SUM('Príloha 2024'!H174)</f>
        <v>20</v>
      </c>
      <c r="I76" s="403">
        <f>SUM('Príloha 2024'!I174)</f>
        <v>20</v>
      </c>
      <c r="J76" s="403">
        <f>SUM('Príloha 2024'!J174)</f>
        <v>20</v>
      </c>
      <c r="K76" s="403">
        <f>SUM('Príloha 2024'!K174)</f>
        <v>0</v>
      </c>
      <c r="L76" s="403">
        <f>SUM('Príloha 2024'!L174)</f>
        <v>0</v>
      </c>
      <c r="M76" s="428"/>
    </row>
    <row r="77" spans="1:13" ht="11.25" customHeight="1" x14ac:dyDescent="0.2">
      <c r="A77" s="6"/>
      <c r="B77" s="23">
        <v>300</v>
      </c>
      <c r="C77" s="23"/>
      <c r="D77" s="24" t="s">
        <v>44</v>
      </c>
      <c r="E77" s="38"/>
      <c r="F77" s="403">
        <f>SUM('Príloha 2024'!F178)</f>
        <v>342.1</v>
      </c>
      <c r="G77" s="403">
        <f>SUM('Príloha 2024'!G178)</f>
        <v>476</v>
      </c>
      <c r="H77" s="403">
        <f>SUM('Príloha 2024'!H178)</f>
        <v>3285.3</v>
      </c>
      <c r="I77" s="403">
        <f>SUM('Príloha 2024'!I178)</f>
        <v>1490.1</v>
      </c>
      <c r="J77" s="403">
        <f>SUM('Príloha 2024'!J178)</f>
        <v>1166.3</v>
      </c>
      <c r="K77" s="403">
        <f>SUM('Príloha 2024'!K178)</f>
        <v>0</v>
      </c>
      <c r="L77" s="403">
        <f>SUM('Príloha 2024'!L178)</f>
        <v>0</v>
      </c>
      <c r="M77" s="429" t="s">
        <v>1349</v>
      </c>
    </row>
    <row r="78" spans="1:13" s="400" customFormat="1" ht="11.25" customHeight="1" x14ac:dyDescent="0.2">
      <c r="A78" s="13"/>
      <c r="B78" s="475"/>
      <c r="C78" s="476"/>
      <c r="D78" s="477" t="s">
        <v>1044</v>
      </c>
      <c r="E78" s="478"/>
      <c r="F78" s="546">
        <f>SUM('Príloha 2024'!F202)</f>
        <v>425.4</v>
      </c>
      <c r="G78" s="546">
        <f>SUM('Príloha 2024'!G202)</f>
        <v>279.7</v>
      </c>
      <c r="H78" s="546">
        <f>SUM('Príloha 2024'!H202)</f>
        <v>209.8</v>
      </c>
      <c r="I78" s="546">
        <f>SUM('Príloha 2024'!I202)</f>
        <v>221</v>
      </c>
      <c r="J78" s="546">
        <f>SUM('Príloha 2024'!J202)</f>
        <v>179.4</v>
      </c>
      <c r="K78" s="546">
        <f>SUM('Príloha 2024'!K202)</f>
        <v>194.1</v>
      </c>
      <c r="L78" s="546">
        <f>SUM('Príloha 2024'!L202)</f>
        <v>194.1</v>
      </c>
      <c r="M78" s="429" t="s">
        <v>1349</v>
      </c>
    </row>
    <row r="79" spans="1:13" s="400" customFormat="1" ht="11.25" customHeight="1" x14ac:dyDescent="0.2">
      <c r="A79" s="13"/>
      <c r="B79" s="23"/>
      <c r="C79" s="24"/>
      <c r="D79" s="24"/>
      <c r="E79" s="403"/>
      <c r="F79" s="403"/>
      <c r="G79" s="403"/>
      <c r="H79" s="403"/>
      <c r="I79" s="403"/>
      <c r="J79" s="403"/>
      <c r="K79" s="403"/>
      <c r="L79" s="403"/>
    </row>
    <row r="80" spans="1:13" ht="15" customHeight="1" x14ac:dyDescent="0.2">
      <c r="B80" s="23"/>
      <c r="C80" s="24"/>
      <c r="D80" s="24"/>
      <c r="E80" s="403"/>
      <c r="F80" s="403"/>
      <c r="G80" s="403"/>
      <c r="H80" s="403"/>
      <c r="I80" s="403"/>
      <c r="J80" s="403"/>
      <c r="K80" s="403"/>
      <c r="L80" s="403"/>
    </row>
    <row r="81" spans="1:14" ht="15.75" x14ac:dyDescent="0.25">
      <c r="A81" s="12"/>
      <c r="B81" s="32" t="s">
        <v>46</v>
      </c>
      <c r="C81" s="33"/>
      <c r="D81" s="33"/>
      <c r="E81" s="146"/>
      <c r="F81" s="356"/>
      <c r="G81" s="356"/>
      <c r="H81" s="146"/>
      <c r="I81" s="146"/>
      <c r="J81" s="146"/>
      <c r="K81" s="146"/>
      <c r="L81" s="146"/>
    </row>
    <row r="82" spans="1:14" s="1" customFormat="1" ht="15" customHeight="1" x14ac:dyDescent="0.2">
      <c r="A82" s="8"/>
      <c r="B82" s="34"/>
      <c r="C82" s="34"/>
      <c r="D82" s="34" t="s">
        <v>330</v>
      </c>
      <c r="E82" s="35"/>
      <c r="F82" s="359">
        <f>SUM('Príloha 2024'!F238)</f>
        <v>2810.5000000000005</v>
      </c>
      <c r="G82" s="359">
        <f>SUM('Príloha 2024'!G238)</f>
        <v>3229.4</v>
      </c>
      <c r="H82" s="359">
        <f>SUM('Príloha 2024'!H238)</f>
        <v>3455.8</v>
      </c>
      <c r="I82" s="359">
        <f>SUM('Príloha 2024'!I238)</f>
        <v>3565.5000000000009</v>
      </c>
      <c r="J82" s="359">
        <f>SUM('Príloha 2024'!J238)</f>
        <v>3759.5000000000005</v>
      </c>
      <c r="K82" s="359">
        <f>SUM('Príloha 2024'!K238)</f>
        <v>3396.3</v>
      </c>
      <c r="L82" s="359">
        <f>SUM('Príloha 2024'!L238)</f>
        <v>3742.8000000000006</v>
      </c>
    </row>
    <row r="83" spans="1:14" s="1" customFormat="1" ht="15" customHeight="1" x14ac:dyDescent="0.2">
      <c r="A83" s="8"/>
      <c r="B83" s="34"/>
      <c r="C83" s="34"/>
      <c r="D83" s="34" t="s">
        <v>48</v>
      </c>
      <c r="E83" s="35" t="str">
        <f>'Príloha 2024'!E239</f>
        <v>01.1.1</v>
      </c>
      <c r="F83" s="359">
        <f>SUM('Príloha 2024'!F239)</f>
        <v>772.5</v>
      </c>
      <c r="G83" s="359">
        <f>SUM('Príloha 2024'!G239)</f>
        <v>803.40000000000009</v>
      </c>
      <c r="H83" s="359">
        <f>SUM('Príloha 2024'!H239)</f>
        <v>801.7</v>
      </c>
      <c r="I83" s="359">
        <f>SUM('Príloha 2024'!I239)</f>
        <v>853.7</v>
      </c>
      <c r="J83" s="359">
        <f>SUM('Príloha 2024'!J239)</f>
        <v>867.7</v>
      </c>
      <c r="K83" s="359">
        <f>SUM('Príloha 2024'!K239)</f>
        <v>861.7</v>
      </c>
      <c r="L83" s="359">
        <f>SUM('Príloha 2024'!L239)</f>
        <v>891.7</v>
      </c>
    </row>
    <row r="84" spans="1:14" s="1" customFormat="1" ht="11.25" customHeight="1" x14ac:dyDescent="0.2">
      <c r="A84" s="9"/>
      <c r="B84" s="36"/>
      <c r="C84" s="36"/>
      <c r="D84" s="36" t="s">
        <v>49</v>
      </c>
      <c r="E84" s="547"/>
      <c r="F84" s="548">
        <f>SUM(F85+F86)</f>
        <v>554.5</v>
      </c>
      <c r="G84" s="548">
        <f t="shared" ref="G84:L84" si="3">SUM(G85+G86)</f>
        <v>568.1</v>
      </c>
      <c r="H84" s="548">
        <f t="shared" si="3"/>
        <v>554</v>
      </c>
      <c r="I84" s="548">
        <f t="shared" si="3"/>
        <v>570</v>
      </c>
      <c r="J84" s="548">
        <f t="shared" si="3"/>
        <v>556</v>
      </c>
      <c r="K84" s="548">
        <f t="shared" si="3"/>
        <v>575</v>
      </c>
      <c r="L84" s="548">
        <f t="shared" si="3"/>
        <v>605</v>
      </c>
    </row>
    <row r="85" spans="1:14" x14ac:dyDescent="0.2">
      <c r="A85" s="10"/>
      <c r="B85" s="36">
        <v>610</v>
      </c>
      <c r="C85" s="37"/>
      <c r="D85" s="37" t="s">
        <v>332</v>
      </c>
      <c r="E85" s="38"/>
      <c r="F85" s="555">
        <f>SUM('Príloha 2024'!F241)</f>
        <v>397.6</v>
      </c>
      <c r="G85" s="555">
        <f>SUM('Príloha 2024'!G241)</f>
        <v>409.3</v>
      </c>
      <c r="H85" s="555">
        <f>SUM('Príloha 2024'!H241)</f>
        <v>410</v>
      </c>
      <c r="I85" s="555">
        <f>SUM('Príloha 2024'!I241)</f>
        <v>410</v>
      </c>
      <c r="J85" s="555">
        <f>SUM('Príloha 2024'!J241)</f>
        <v>411</v>
      </c>
      <c r="K85" s="555">
        <f>SUM('Príloha 2024'!K241)</f>
        <v>420</v>
      </c>
      <c r="L85" s="555">
        <f>SUM('Príloha 2024'!L241)</f>
        <v>440</v>
      </c>
      <c r="M85" s="428"/>
    </row>
    <row r="86" spans="1:14" s="410" customFormat="1" x14ac:dyDescent="0.2">
      <c r="A86" s="411"/>
      <c r="B86" s="36">
        <v>620</v>
      </c>
      <c r="C86" s="37"/>
      <c r="D86" s="37" t="s">
        <v>333</v>
      </c>
      <c r="E86" s="38"/>
      <c r="F86" s="555">
        <f>SUM('Príloha 2024'!F242)</f>
        <v>156.9</v>
      </c>
      <c r="G86" s="555">
        <f>SUM('Príloha 2024'!G242)</f>
        <v>158.80000000000001</v>
      </c>
      <c r="H86" s="555">
        <f>SUM('Príloha 2024'!H242)</f>
        <v>144</v>
      </c>
      <c r="I86" s="555">
        <f>SUM('Príloha 2024'!I242)</f>
        <v>160</v>
      </c>
      <c r="J86" s="555">
        <f>SUM('Príloha 2024'!J242)</f>
        <v>145</v>
      </c>
      <c r="K86" s="555">
        <f>SUM('Príloha 2024'!K242)</f>
        <v>155</v>
      </c>
      <c r="L86" s="555">
        <f>SUM('Príloha 2024'!L242)</f>
        <v>165</v>
      </c>
      <c r="M86" s="428"/>
    </row>
    <row r="87" spans="1:14" s="1" customFormat="1" x14ac:dyDescent="0.2">
      <c r="A87" s="9"/>
      <c r="B87" s="404">
        <v>631</v>
      </c>
      <c r="C87" s="404"/>
      <c r="D87" s="404" t="s">
        <v>52</v>
      </c>
      <c r="E87" s="482"/>
      <c r="F87" s="555">
        <f>SUM('Príloha 2024'!F243)</f>
        <v>2.7</v>
      </c>
      <c r="G87" s="555">
        <f>SUM('Príloha 2024'!G243)</f>
        <v>5.0999999999999996</v>
      </c>
      <c r="H87" s="555">
        <f>SUM('Príloha 2024'!H243)</f>
        <v>5</v>
      </c>
      <c r="I87" s="555">
        <f>SUM('Príloha 2024'!I243)</f>
        <v>5</v>
      </c>
      <c r="J87" s="555">
        <f>SUM('Príloha 2024'!J243)</f>
        <v>5</v>
      </c>
      <c r="K87" s="555">
        <f>SUM('Príloha 2024'!K243)</f>
        <v>5</v>
      </c>
      <c r="L87" s="555">
        <f>SUM('Príloha 2024'!L243)</f>
        <v>5</v>
      </c>
      <c r="M87" s="429"/>
    </row>
    <row r="88" spans="1:14" s="1" customFormat="1" x14ac:dyDescent="0.2">
      <c r="A88" s="9"/>
      <c r="B88" s="36">
        <v>632</v>
      </c>
      <c r="C88" s="36"/>
      <c r="D88" s="37" t="s">
        <v>55</v>
      </c>
      <c r="E88" s="38"/>
      <c r="F88" s="555">
        <f>SUM('Príloha 2024'!F246)</f>
        <v>51.899999999999991</v>
      </c>
      <c r="G88" s="555">
        <f>SUM('Príloha 2024'!G246)</f>
        <v>60.8</v>
      </c>
      <c r="H88" s="555">
        <f>SUM('Príloha 2024'!H246)</f>
        <v>81</v>
      </c>
      <c r="I88" s="555">
        <f>SUM('Príloha 2024'!I246)</f>
        <v>81</v>
      </c>
      <c r="J88" s="555">
        <f>SUM('Príloha 2024'!J246)</f>
        <v>81</v>
      </c>
      <c r="K88" s="555">
        <f>SUM('Príloha 2024'!K246)</f>
        <v>81</v>
      </c>
      <c r="L88" s="555">
        <f>SUM('Príloha 2024'!L246)</f>
        <v>81</v>
      </c>
      <c r="M88" s="429"/>
    </row>
    <row r="89" spans="1:14" s="1" customFormat="1" x14ac:dyDescent="0.2">
      <c r="A89" s="9"/>
      <c r="B89" s="36">
        <v>633</v>
      </c>
      <c r="C89" s="36"/>
      <c r="D89" s="37" t="s">
        <v>63</v>
      </c>
      <c r="E89" s="38"/>
      <c r="F89" s="555">
        <f>SUM('Príloha 2024'!F254)</f>
        <v>23.4</v>
      </c>
      <c r="G89" s="555">
        <f>SUM('Príloha 2024'!G254)</f>
        <v>22.2</v>
      </c>
      <c r="H89" s="555">
        <f>SUM('Príloha 2024'!H254)</f>
        <v>25.7</v>
      </c>
      <c r="I89" s="555">
        <f>SUM('Príloha 2024'!I254)</f>
        <v>26.9</v>
      </c>
      <c r="J89" s="555">
        <f>SUM('Príloha 2024'!J254)</f>
        <v>27.9</v>
      </c>
      <c r="K89" s="555">
        <f>SUM('Príloha 2024'!K254)</f>
        <v>27.9</v>
      </c>
      <c r="L89" s="555">
        <f>SUM('Príloha 2024'!L254)</f>
        <v>27.9</v>
      </c>
      <c r="M89" s="429"/>
    </row>
    <row r="90" spans="1:14" s="1" customFormat="1" x14ac:dyDescent="0.2">
      <c r="A90" s="9"/>
      <c r="B90" s="36">
        <v>634</v>
      </c>
      <c r="C90" s="36"/>
      <c r="D90" s="37" t="s">
        <v>76</v>
      </c>
      <c r="E90" s="38"/>
      <c r="F90" s="555">
        <f>SUM('Príloha 2024'!F270)</f>
        <v>2.5</v>
      </c>
      <c r="G90" s="555">
        <f>SUM('Príloha 2024'!G270)</f>
        <v>1.6</v>
      </c>
      <c r="H90" s="555">
        <f>SUM('Príloha 2024'!H270)</f>
        <v>3.4000000000000004</v>
      </c>
      <c r="I90" s="555">
        <f>SUM('Príloha 2024'!I270)</f>
        <v>3.4000000000000004</v>
      </c>
      <c r="J90" s="555">
        <f>SUM('Príloha 2024'!J270)</f>
        <v>3.4000000000000004</v>
      </c>
      <c r="K90" s="555">
        <f>SUM('Príloha 2024'!K270)</f>
        <v>3.4000000000000004</v>
      </c>
      <c r="L90" s="555">
        <f>SUM('Príloha 2024'!L270)</f>
        <v>3.4000000000000004</v>
      </c>
      <c r="M90" s="428"/>
    </row>
    <row r="91" spans="1:14" s="400" customFormat="1" x14ac:dyDescent="0.2">
      <c r="A91" s="401"/>
      <c r="B91" s="36">
        <v>635</v>
      </c>
      <c r="C91" s="36"/>
      <c r="D91" s="37" t="s">
        <v>82</v>
      </c>
      <c r="E91" s="38"/>
      <c r="F91" s="555">
        <f>SUM('Príloha 2024'!F277)</f>
        <v>1.2000000000000002</v>
      </c>
      <c r="G91" s="555">
        <f>SUM('Príloha 2024'!G277)</f>
        <v>17.3</v>
      </c>
      <c r="H91" s="555">
        <f>SUM('Príloha 2024'!H277)</f>
        <v>3</v>
      </c>
      <c r="I91" s="555">
        <f>SUM('Príloha 2024'!I277)</f>
        <v>6.2</v>
      </c>
      <c r="J91" s="555">
        <f>SUM('Príloha 2024'!J277)</f>
        <v>28.2</v>
      </c>
      <c r="K91" s="555">
        <f>SUM('Príloha 2024'!K277)</f>
        <v>6.2</v>
      </c>
      <c r="L91" s="555">
        <f>SUM('Príloha 2024'!L277)</f>
        <v>6.2</v>
      </c>
      <c r="M91" s="428"/>
    </row>
    <row r="92" spans="1:14" s="1" customFormat="1" x14ac:dyDescent="0.2">
      <c r="A92" s="9"/>
      <c r="B92" s="402">
        <v>636</v>
      </c>
      <c r="C92" s="402"/>
      <c r="D92" s="37" t="s">
        <v>1125</v>
      </c>
      <c r="E92" s="38"/>
      <c r="F92" s="555">
        <f>SUM('Príloha 2024'!F284)</f>
        <v>1.4</v>
      </c>
      <c r="G92" s="555">
        <f>SUM('Príloha 2024'!G284)</f>
        <v>0.7</v>
      </c>
      <c r="H92" s="555">
        <f>SUM('Príloha 2024'!H284)</f>
        <v>1.2</v>
      </c>
      <c r="I92" s="555">
        <f>SUM('Príloha 2024'!I284)</f>
        <v>1.2</v>
      </c>
      <c r="J92" s="555">
        <f>SUM('Príloha 2024'!J284)</f>
        <v>1.2</v>
      </c>
      <c r="K92" s="555">
        <f>SUM('Príloha 2024'!K284)</f>
        <v>1.2</v>
      </c>
      <c r="L92" s="555">
        <f>SUM('Príloha 2024'!L284)</f>
        <v>1.2</v>
      </c>
      <c r="M92" s="428"/>
    </row>
    <row r="93" spans="1:14" s="1" customFormat="1" x14ac:dyDescent="0.2">
      <c r="A93" s="9"/>
      <c r="B93" s="36">
        <v>637</v>
      </c>
      <c r="C93" s="36"/>
      <c r="D93" s="37" t="s">
        <v>88</v>
      </c>
      <c r="E93" s="38"/>
      <c r="F93" s="555">
        <f>SUM('Príloha 2024'!F286)</f>
        <v>121.50000000000001</v>
      </c>
      <c r="G93" s="555">
        <f>SUM('Príloha 2024'!G286)</f>
        <v>118.89999999999999</v>
      </c>
      <c r="H93" s="555">
        <f>SUM('Príloha 2024'!H286)</f>
        <v>117.9</v>
      </c>
      <c r="I93" s="555">
        <f>SUM('Príloha 2024'!I286)</f>
        <v>117.5</v>
      </c>
      <c r="J93" s="555">
        <f>SUM('Príloha 2024'!J286)</f>
        <v>122.5</v>
      </c>
      <c r="K93" s="555">
        <f>SUM('Príloha 2024'!K286)</f>
        <v>119.5</v>
      </c>
      <c r="L93" s="555">
        <f>SUM('Príloha 2024'!L286)</f>
        <v>119.5</v>
      </c>
      <c r="M93" s="429"/>
    </row>
    <row r="94" spans="1:14" s="1" customFormat="1" x14ac:dyDescent="0.2">
      <c r="A94" s="9"/>
      <c r="B94" s="36">
        <v>642</v>
      </c>
      <c r="C94" s="36"/>
      <c r="D94" s="37" t="s">
        <v>107</v>
      </c>
      <c r="E94" s="38"/>
      <c r="F94" s="555">
        <f>SUM('Príloha 2024'!F322)</f>
        <v>13.4</v>
      </c>
      <c r="G94" s="555">
        <f>SUM('Príloha 2024'!G322)</f>
        <v>8.6999999999999993</v>
      </c>
      <c r="H94" s="555">
        <f>SUM('Príloha 2024'!H322)</f>
        <v>10.5</v>
      </c>
      <c r="I94" s="555">
        <f>SUM('Príloha 2024'!I322)</f>
        <v>42.5</v>
      </c>
      <c r="J94" s="555">
        <f>SUM('Príloha 2024'!J322)</f>
        <v>42.5</v>
      </c>
      <c r="K94" s="555">
        <f>SUM('Príloha 2024'!K322)</f>
        <v>42.5</v>
      </c>
      <c r="L94" s="555">
        <f>SUM('Príloha 2024'!L322)</f>
        <v>42.5</v>
      </c>
      <c r="N94" s="303"/>
    </row>
    <row r="95" spans="1:14" s="1" customFormat="1" x14ac:dyDescent="0.2">
      <c r="A95" s="9"/>
      <c r="B95" s="36">
        <v>651</v>
      </c>
      <c r="C95" s="36"/>
      <c r="D95" s="37" t="s">
        <v>693</v>
      </c>
      <c r="E95" s="38"/>
      <c r="F95" s="555">
        <f>SUM('Príloha 2024'!F332)</f>
        <v>0</v>
      </c>
      <c r="G95" s="555">
        <f>SUM('Príloha 2024'!G332)</f>
        <v>0</v>
      </c>
      <c r="H95" s="555">
        <f>SUM('Príloha 2024'!H332)</f>
        <v>0</v>
      </c>
      <c r="I95" s="555">
        <f>SUM('Príloha 2024'!I332)</f>
        <v>0</v>
      </c>
      <c r="J95" s="555">
        <f>SUM('Príloha 2024'!J332)</f>
        <v>0</v>
      </c>
      <c r="K95" s="555">
        <f>SUM('Príloha 2024'!K332)</f>
        <v>0</v>
      </c>
      <c r="L95" s="555">
        <f>SUM('Príloha 2024'!L332)</f>
        <v>0</v>
      </c>
    </row>
    <row r="96" spans="1:14" s="400" customFormat="1" x14ac:dyDescent="0.2">
      <c r="A96" s="401"/>
      <c r="B96" s="281"/>
      <c r="C96" s="281"/>
      <c r="D96" s="153" t="s">
        <v>1172</v>
      </c>
      <c r="E96" s="278" t="s">
        <v>1161</v>
      </c>
      <c r="F96" s="549">
        <f>SUM('Príloha 2024'!F334)</f>
        <v>12.7</v>
      </c>
      <c r="G96" s="549">
        <f>SUM('Príloha 2024'!G334)</f>
        <v>1.7</v>
      </c>
      <c r="H96" s="549">
        <f>SUM('Príloha 2024'!H334)</f>
        <v>0</v>
      </c>
      <c r="I96" s="549">
        <f>SUM('Príloha 2024'!I314)</f>
        <v>0</v>
      </c>
      <c r="J96" s="549">
        <f>SUM('Príloha 2024'!J334)</f>
        <v>0</v>
      </c>
      <c r="K96" s="549">
        <f>SUM('Príloha 2024'!K334)</f>
        <v>0</v>
      </c>
      <c r="L96" s="549">
        <f>SUM('Príloha 2024'!L334)</f>
        <v>0</v>
      </c>
    </row>
    <row r="97" spans="1:13" s="400" customFormat="1" x14ac:dyDescent="0.2">
      <c r="A97" s="401"/>
      <c r="B97" s="402">
        <v>600</v>
      </c>
      <c r="C97" s="402"/>
      <c r="D97" s="37" t="s">
        <v>1168</v>
      </c>
      <c r="E97" s="38"/>
      <c r="F97" s="555">
        <f>SUM('Príloha 2024'!F335)</f>
        <v>12.7</v>
      </c>
      <c r="G97" s="555">
        <f>SUM('Príloha 2024'!G335)</f>
        <v>1.7</v>
      </c>
      <c r="H97" s="555">
        <f>SUM('Príloha 2024'!H335)</f>
        <v>0</v>
      </c>
      <c r="I97" s="555">
        <f>SUM('Príloha 2024'!I335)</f>
        <v>0</v>
      </c>
      <c r="J97" s="555">
        <f>SUM('Príloha 2024'!J335)</f>
        <v>0</v>
      </c>
      <c r="K97" s="555">
        <f>SUM('Príloha 2024'!K335)</f>
        <v>0</v>
      </c>
      <c r="L97" s="555">
        <f>SUM('Príloha 2024'!L335)</f>
        <v>0</v>
      </c>
      <c r="M97" s="428"/>
    </row>
    <row r="98" spans="1:13" s="1" customFormat="1" x14ac:dyDescent="0.2">
      <c r="A98" s="8"/>
      <c r="B98" s="34"/>
      <c r="C98" s="34"/>
      <c r="D98" s="34" t="s">
        <v>114</v>
      </c>
      <c r="E98" s="35" t="str">
        <f>'Príloha 2024'!E336</f>
        <v>01.3.3</v>
      </c>
      <c r="F98" s="359">
        <f>SUM('Príloha 2024'!F336)</f>
        <v>37.300000000000004</v>
      </c>
      <c r="G98" s="359">
        <f>SUM('Príloha 2024'!G336)</f>
        <v>37.300000000000004</v>
      </c>
      <c r="H98" s="359">
        <f>SUM('Príloha 2024'!H336)</f>
        <v>37.6</v>
      </c>
      <c r="I98" s="359">
        <f>SUM('Príloha 2024'!I336)</f>
        <v>38.700000000000003</v>
      </c>
      <c r="J98" s="359">
        <f>SUM('Príloha 2024'!J336)</f>
        <v>43.2</v>
      </c>
      <c r="K98" s="359">
        <f>SUM('Príloha 2024'!K336)</f>
        <v>45.2</v>
      </c>
      <c r="L98" s="359">
        <f>SUM('Príloha 2024'!L336)</f>
        <v>47.2</v>
      </c>
    </row>
    <row r="99" spans="1:13" x14ac:dyDescent="0.2">
      <c r="A99" s="10"/>
      <c r="B99" s="36">
        <v>610</v>
      </c>
      <c r="C99" s="37"/>
      <c r="D99" s="37" t="s">
        <v>280</v>
      </c>
      <c r="E99" s="50"/>
      <c r="F99" s="403">
        <f>SUM('Príloha 2024'!F337)</f>
        <v>25.3</v>
      </c>
      <c r="G99" s="403">
        <f>SUM('Príloha 2024'!G337)</f>
        <v>24.5</v>
      </c>
      <c r="H99" s="403">
        <f>SUM('Príloha 2024'!H337)</f>
        <v>25.5</v>
      </c>
      <c r="I99" s="403">
        <f>SUM('Príloha 2024'!I337)</f>
        <v>25.5</v>
      </c>
      <c r="J99" s="403">
        <f>SUM('Príloha 2024'!J337)</f>
        <v>29</v>
      </c>
      <c r="K99" s="403">
        <f>SUM('Príloha 2024'!K337)</f>
        <v>31</v>
      </c>
      <c r="L99" s="403">
        <f>SUM('Príloha 2024'!L337)</f>
        <v>33</v>
      </c>
      <c r="M99" s="428"/>
    </row>
    <row r="100" spans="1:13" x14ac:dyDescent="0.2">
      <c r="A100" s="10"/>
      <c r="B100" s="36">
        <v>620</v>
      </c>
      <c r="C100" s="37"/>
      <c r="D100" s="37" t="s">
        <v>279</v>
      </c>
      <c r="E100" s="50"/>
      <c r="F100" s="403">
        <f>SUM('Príloha 2024'!F338)</f>
        <v>8.9</v>
      </c>
      <c r="G100" s="403">
        <f>SUM('Príloha 2024'!G338)</f>
        <v>8.6999999999999993</v>
      </c>
      <c r="H100" s="403">
        <f>SUM('Príloha 2024'!H338)</f>
        <v>9</v>
      </c>
      <c r="I100" s="403">
        <f>SUM('Príloha 2024'!I338)</f>
        <v>9</v>
      </c>
      <c r="J100" s="403">
        <f>SUM('Príloha 2024'!J338)</f>
        <v>10</v>
      </c>
      <c r="K100" s="403">
        <f>SUM('Príloha 2024'!K338)</f>
        <v>10</v>
      </c>
      <c r="L100" s="403">
        <f>SUM('Príloha 2024'!L338)</f>
        <v>10</v>
      </c>
      <c r="M100" s="428"/>
    </row>
    <row r="101" spans="1:13" x14ac:dyDescent="0.2">
      <c r="A101" s="10"/>
      <c r="B101" s="36">
        <v>630</v>
      </c>
      <c r="C101" s="37"/>
      <c r="D101" s="37" t="s">
        <v>162</v>
      </c>
      <c r="E101" s="50"/>
      <c r="F101" s="403">
        <f>SUM('Príloha 2024'!F339)</f>
        <v>3.1</v>
      </c>
      <c r="G101" s="403">
        <f>SUM('Príloha 2024'!G339)</f>
        <v>4.0999999999999996</v>
      </c>
      <c r="H101" s="403">
        <f>SUM('Príloha 2024'!H339)</f>
        <v>3</v>
      </c>
      <c r="I101" s="403">
        <f>SUM('Príloha 2024'!I339)</f>
        <v>3</v>
      </c>
      <c r="J101" s="403">
        <f>SUM('Príloha 2024'!J339)</f>
        <v>3</v>
      </c>
      <c r="K101" s="403">
        <f>SUM('Príloha 2024'!K339)</f>
        <v>3</v>
      </c>
      <c r="L101" s="403">
        <f>SUM('Príloha 2024'!L339)</f>
        <v>3</v>
      </c>
    </row>
    <row r="102" spans="1:13" x14ac:dyDescent="0.2">
      <c r="A102" s="10"/>
      <c r="B102" s="36">
        <v>642</v>
      </c>
      <c r="C102" s="37"/>
      <c r="D102" s="37" t="s">
        <v>334</v>
      </c>
      <c r="E102" s="50"/>
      <c r="F102" s="403">
        <f>SUM('Príloha 2024'!F340)</f>
        <v>0</v>
      </c>
      <c r="G102" s="403">
        <f>SUM('Príloha 2024'!G340)</f>
        <v>0</v>
      </c>
      <c r="H102" s="403">
        <f>SUM('Príloha 2024'!H340)</f>
        <v>0.1</v>
      </c>
      <c r="I102" s="403">
        <f>SUM('Príloha 2024'!I340)</f>
        <v>1.2</v>
      </c>
      <c r="J102" s="403">
        <f>SUM('Príloha 2024'!J340)</f>
        <v>1.2</v>
      </c>
      <c r="K102" s="403">
        <f>SUM('Príloha 2024'!K340)</f>
        <v>1.2</v>
      </c>
      <c r="L102" s="403">
        <f>SUM('Príloha 2024'!L340)</f>
        <v>1.2</v>
      </c>
    </row>
    <row r="103" spans="1:13" s="1" customFormat="1" x14ac:dyDescent="0.2">
      <c r="A103" s="11"/>
      <c r="B103" s="39"/>
      <c r="C103" s="39"/>
      <c r="D103" s="39" t="s">
        <v>119</v>
      </c>
      <c r="E103" s="40" t="str">
        <f>'Príloha 2024'!E341</f>
        <v>01.6.0</v>
      </c>
      <c r="F103" s="359">
        <f>SUM('Príloha 2024'!F341)</f>
        <v>0</v>
      </c>
      <c r="G103" s="359">
        <f>SUM('Príloha 2024'!G341)</f>
        <v>18.7</v>
      </c>
      <c r="H103" s="359">
        <f>SUM('Príloha 2024'!H341)</f>
        <v>5</v>
      </c>
      <c r="I103" s="359">
        <f>SUM('Príloha 2024'!I341)</f>
        <v>16</v>
      </c>
      <c r="J103" s="359">
        <f>SUM('Príloha 2024'!J341)</f>
        <v>21</v>
      </c>
      <c r="K103" s="359">
        <f>SUM('Príloha 2024'!K341)</f>
        <v>0</v>
      </c>
      <c r="L103" s="359">
        <f>SUM('Príloha 2024'!L341)</f>
        <v>20</v>
      </c>
    </row>
    <row r="104" spans="1:13" x14ac:dyDescent="0.2">
      <c r="A104" s="10"/>
      <c r="B104" s="36">
        <v>630</v>
      </c>
      <c r="C104" s="37"/>
      <c r="D104" s="37" t="s">
        <v>335</v>
      </c>
      <c r="E104" s="50"/>
      <c r="F104" s="403">
        <f>SUM('Príloha 2024'!F342)</f>
        <v>0</v>
      </c>
      <c r="G104" s="403">
        <f>SUM('Príloha 2024'!G342)</f>
        <v>18.7</v>
      </c>
      <c r="H104" s="403">
        <f>SUM('Príloha 2024'!H342)</f>
        <v>5</v>
      </c>
      <c r="I104" s="403">
        <f>SUM('Príloha 2024'!I342)</f>
        <v>16</v>
      </c>
      <c r="J104" s="403">
        <f>SUM('Príloha 2024'!J342)</f>
        <v>21</v>
      </c>
      <c r="K104" s="403">
        <f>SUM('Príloha 2024'!K342)</f>
        <v>0</v>
      </c>
      <c r="L104" s="403">
        <f>SUM('Príloha 2024'!L342)</f>
        <v>20</v>
      </c>
      <c r="M104" s="428"/>
    </row>
    <row r="105" spans="1:13" s="1" customFormat="1" x14ac:dyDescent="0.2">
      <c r="A105" s="11"/>
      <c r="B105" s="39"/>
      <c r="C105" s="39"/>
      <c r="D105" s="39" t="s">
        <v>122</v>
      </c>
      <c r="E105" s="40" t="str">
        <f>'Príloha 2024'!E343</f>
        <v>01.7.0</v>
      </c>
      <c r="F105" s="359">
        <f>SUM('Príloha 2024'!F343)</f>
        <v>23.8</v>
      </c>
      <c r="G105" s="359">
        <f>SUM('Príloha 2024'!G343)</f>
        <v>22.2</v>
      </c>
      <c r="H105" s="359">
        <f>SUM('Príloha 2024'!H343)</f>
        <v>21.2</v>
      </c>
      <c r="I105" s="359">
        <f>SUM('Príloha 2024'!I343)</f>
        <v>21.2</v>
      </c>
      <c r="J105" s="359">
        <f>SUM('Príloha 2024'!J343)</f>
        <v>16.2</v>
      </c>
      <c r="K105" s="359">
        <f>SUM('Príloha 2024'!K343)</f>
        <v>11</v>
      </c>
      <c r="L105" s="359">
        <f>SUM('Príloha 2024'!L343)</f>
        <v>6</v>
      </c>
    </row>
    <row r="106" spans="1:13" x14ac:dyDescent="0.2">
      <c r="A106" s="10"/>
      <c r="B106" s="36"/>
      <c r="C106" s="37">
        <v>651002</v>
      </c>
      <c r="D106" s="37" t="s">
        <v>281</v>
      </c>
      <c r="E106" s="50"/>
      <c r="F106" s="403">
        <f>SUM('Príloha 2024'!F344)</f>
        <v>22.6</v>
      </c>
      <c r="G106" s="403">
        <f>SUM('Príloha 2024'!G344)</f>
        <v>20.9</v>
      </c>
      <c r="H106" s="403">
        <f>SUM('Príloha 2024'!H344)</f>
        <v>19.5</v>
      </c>
      <c r="I106" s="403">
        <f>SUM('Príloha 2024'!I344)</f>
        <v>19.5</v>
      </c>
      <c r="J106" s="403">
        <f>SUM('Príloha 2024'!J344)</f>
        <v>14.2</v>
      </c>
      <c r="K106" s="403">
        <f>SUM('Príloha 2024'!K344)</f>
        <v>10</v>
      </c>
      <c r="L106" s="403">
        <f>SUM('Príloha 2024'!L344)</f>
        <v>5</v>
      </c>
      <c r="M106" s="1"/>
    </row>
    <row r="107" spans="1:13" x14ac:dyDescent="0.2">
      <c r="A107" s="10"/>
      <c r="B107" s="36"/>
      <c r="C107" s="37">
        <v>653001</v>
      </c>
      <c r="D107" s="37" t="s">
        <v>322</v>
      </c>
      <c r="E107" s="50"/>
      <c r="F107" s="403">
        <f>SUM('Príloha 2024'!F345)</f>
        <v>1.2</v>
      </c>
      <c r="G107" s="403">
        <f>SUM('Príloha 2024'!G345)</f>
        <v>1.3</v>
      </c>
      <c r="H107" s="403">
        <f>SUM('Príloha 2024'!H345)</f>
        <v>1.7</v>
      </c>
      <c r="I107" s="403">
        <f>SUM('Príloha 2024'!I345)</f>
        <v>1.7</v>
      </c>
      <c r="J107" s="403">
        <f>SUM('Príloha 2024'!J345)</f>
        <v>2</v>
      </c>
      <c r="K107" s="403">
        <f>SUM('Príloha 2024'!K345)</f>
        <v>1</v>
      </c>
      <c r="L107" s="403">
        <f>SUM('Príloha 2024'!L345)</f>
        <v>1</v>
      </c>
    </row>
    <row r="108" spans="1:13" s="1" customFormat="1" x14ac:dyDescent="0.2">
      <c r="A108" s="8"/>
      <c r="B108" s="34"/>
      <c r="C108" s="34"/>
      <c r="D108" s="39" t="s">
        <v>673</v>
      </c>
      <c r="E108" s="40" t="str">
        <f>'Príloha 2024'!E346</f>
        <v>01.8.0</v>
      </c>
      <c r="F108" s="359">
        <f>SUM('Príloha 2024'!F346)</f>
        <v>4.5</v>
      </c>
      <c r="G108" s="359">
        <f>SUM('Príloha 2024'!G346)</f>
        <v>1.4</v>
      </c>
      <c r="H108" s="359">
        <f>SUM('Príloha 2024'!H346)</f>
        <v>1.5</v>
      </c>
      <c r="I108" s="359">
        <f>SUM('Príloha 2024'!I346)</f>
        <v>1.5</v>
      </c>
      <c r="J108" s="359">
        <f>SUM('Príloha 2024'!J346)</f>
        <v>1</v>
      </c>
      <c r="K108" s="359">
        <f>SUM('Príloha 2024'!K346)</f>
        <v>1</v>
      </c>
      <c r="L108" s="359">
        <f>SUM('Príloha 2024'!L346)</f>
        <v>1</v>
      </c>
      <c r="M108" s="429"/>
    </row>
    <row r="109" spans="1:13" s="400" customFormat="1" x14ac:dyDescent="0.2">
      <c r="A109" s="8"/>
      <c r="B109" s="36"/>
      <c r="C109" s="37">
        <v>6410011</v>
      </c>
      <c r="D109" s="37" t="s">
        <v>890</v>
      </c>
      <c r="E109" s="50"/>
      <c r="F109" s="403">
        <f>SUM('Príloha 2024'!F347)</f>
        <v>3.3</v>
      </c>
      <c r="G109" s="403">
        <f>SUM('Príloha 2024'!G347)</f>
        <v>1</v>
      </c>
      <c r="H109" s="403">
        <f>SUM('Príloha 2024'!H347)</f>
        <v>1</v>
      </c>
      <c r="I109" s="403">
        <f>SUM('Príloha 2024'!I347)</f>
        <v>1</v>
      </c>
      <c r="J109" s="403">
        <f>SUM('Príloha 2024'!J347)</f>
        <v>1</v>
      </c>
      <c r="K109" s="403">
        <f>SUM('Príloha 2024'!K347)</f>
        <v>1</v>
      </c>
      <c r="L109" s="403">
        <f>SUM('Príloha 2024'!L347)</f>
        <v>1</v>
      </c>
      <c r="M109" s="428"/>
    </row>
    <row r="110" spans="1:13" x14ac:dyDescent="0.2">
      <c r="A110" s="10"/>
      <c r="B110" s="402"/>
      <c r="C110" s="37">
        <v>641001</v>
      </c>
      <c r="D110" s="37" t="s">
        <v>990</v>
      </c>
      <c r="E110" s="403"/>
      <c r="F110" s="403">
        <f>SUM('Príloha 2024'!F348)</f>
        <v>0</v>
      </c>
      <c r="G110" s="403">
        <f>SUM('Príloha 2024'!G348)</f>
        <v>0</v>
      </c>
      <c r="H110" s="403">
        <f>SUM('Príloha 2024'!H348)</f>
        <v>0</v>
      </c>
      <c r="I110" s="403">
        <f>SUM('Príloha 2024'!I348)</f>
        <v>0</v>
      </c>
      <c r="J110" s="403">
        <f>SUM('Príloha 2024'!J348)</f>
        <v>0</v>
      </c>
      <c r="K110" s="403">
        <f>SUM('Príloha 2024'!K348)</f>
        <v>0</v>
      </c>
      <c r="L110" s="403">
        <f>SUM('Príloha 2024'!L348)</f>
        <v>0</v>
      </c>
      <c r="M110" s="1"/>
    </row>
    <row r="111" spans="1:13" x14ac:dyDescent="0.2">
      <c r="A111" s="10"/>
      <c r="B111" s="36"/>
      <c r="C111" s="37">
        <v>6410012</v>
      </c>
      <c r="D111" s="37" t="s">
        <v>818</v>
      </c>
      <c r="E111" s="50"/>
      <c r="F111" s="403">
        <f>SUM('Príloha 2024'!F349)</f>
        <v>0</v>
      </c>
      <c r="G111" s="403">
        <f>SUM('Príloha 2024'!G349)</f>
        <v>0</v>
      </c>
      <c r="H111" s="403">
        <f>SUM('Príloha 2024'!H349)</f>
        <v>0</v>
      </c>
      <c r="I111" s="403">
        <f>SUM('Príloha 2024'!I349)</f>
        <v>0</v>
      </c>
      <c r="J111" s="403">
        <f>SUM('Príloha 2024'!J349)</f>
        <v>0</v>
      </c>
      <c r="K111" s="403">
        <f>SUM('Príloha 2024'!K349)</f>
        <v>0</v>
      </c>
      <c r="L111" s="403">
        <f>SUM('Príloha 2024'!L349)</f>
        <v>0</v>
      </c>
    </row>
    <row r="112" spans="1:13" x14ac:dyDescent="0.2">
      <c r="A112" s="10"/>
      <c r="B112" s="36"/>
      <c r="C112" s="37">
        <v>6410013</v>
      </c>
      <c r="D112" s="37" t="s">
        <v>817</v>
      </c>
      <c r="E112" s="50"/>
      <c r="F112" s="403">
        <f>SUM('Príloha 2024'!F350)</f>
        <v>1.2</v>
      </c>
      <c r="G112" s="403">
        <f>SUM('Príloha 2024'!G350)</f>
        <v>0.4</v>
      </c>
      <c r="H112" s="403">
        <f>SUM('Príloha 2024'!H350)</f>
        <v>0.5</v>
      </c>
      <c r="I112" s="403">
        <f>SUM('Príloha 2024'!I350)</f>
        <v>0.5</v>
      </c>
      <c r="J112" s="403">
        <f>SUM('Príloha 2024'!J350)</f>
        <v>0</v>
      </c>
      <c r="K112" s="403">
        <f>SUM('Príloha 2024'!K350)</f>
        <v>0</v>
      </c>
      <c r="L112" s="403">
        <f>SUM('Príloha 2024'!L350)</f>
        <v>0</v>
      </c>
    </row>
    <row r="113" spans="1:14" s="1" customFormat="1" x14ac:dyDescent="0.2">
      <c r="A113" s="9"/>
      <c r="B113" s="34"/>
      <c r="C113" s="34"/>
      <c r="D113" s="34" t="s">
        <v>128</v>
      </c>
      <c r="E113" s="40" t="str">
        <f>'Príloha 2024'!E351</f>
        <v>03.1.0</v>
      </c>
      <c r="F113" s="359">
        <f>SUM('Príloha 2024'!F351)</f>
        <v>180.2</v>
      </c>
      <c r="G113" s="359">
        <f>SUM('Príloha 2024'!G351)</f>
        <v>186.8</v>
      </c>
      <c r="H113" s="359">
        <f>SUM('Príloha 2024'!H351)</f>
        <v>182.4</v>
      </c>
      <c r="I113" s="359">
        <f>SUM('Príloha 2024'!I351)</f>
        <v>181.5</v>
      </c>
      <c r="J113" s="359">
        <f>SUM('Príloha 2024'!J351)</f>
        <v>203</v>
      </c>
      <c r="K113" s="359">
        <f>SUM('Príloha 2024'!K351)</f>
        <v>212.5</v>
      </c>
      <c r="L113" s="359">
        <f>SUM('Príloha 2024'!L351)</f>
        <v>218.5</v>
      </c>
      <c r="M113" s="429"/>
    </row>
    <row r="114" spans="1:14" x14ac:dyDescent="0.2">
      <c r="A114" s="10"/>
      <c r="B114" s="36">
        <v>610</v>
      </c>
      <c r="C114" s="37"/>
      <c r="D114" s="37" t="s">
        <v>280</v>
      </c>
      <c r="E114" s="50"/>
      <c r="F114" s="403">
        <f>SUM('Príloha 2024'!F352)</f>
        <v>117.2</v>
      </c>
      <c r="G114" s="403">
        <f>SUM('Príloha 2024'!G352)</f>
        <v>125.3</v>
      </c>
      <c r="H114" s="403">
        <f>SUM('Príloha 2024'!H352)</f>
        <v>117</v>
      </c>
      <c r="I114" s="403">
        <f>SUM('Príloha 2024'!I352)</f>
        <v>117</v>
      </c>
      <c r="J114" s="403">
        <f>SUM('Príloha 2024'!J352)</f>
        <v>133</v>
      </c>
      <c r="K114" s="403">
        <f>SUM('Príloha 2024'!K352)</f>
        <v>138</v>
      </c>
      <c r="L114" s="403">
        <f>SUM('Príloha 2024'!L352)</f>
        <v>142</v>
      </c>
      <c r="M114" s="428"/>
    </row>
    <row r="115" spans="1:14" x14ac:dyDescent="0.2">
      <c r="A115" s="10"/>
      <c r="B115" s="36">
        <v>620</v>
      </c>
      <c r="C115" s="37"/>
      <c r="D115" s="37" t="s">
        <v>279</v>
      </c>
      <c r="E115" s="50"/>
      <c r="F115" s="403">
        <f>SUM('Príloha 2024'!F353)</f>
        <v>42.5</v>
      </c>
      <c r="G115" s="403">
        <f>SUM('Príloha 2024'!G353)</f>
        <v>45.2</v>
      </c>
      <c r="H115" s="403">
        <f>SUM('Príloha 2024'!H353)</f>
        <v>41</v>
      </c>
      <c r="I115" s="403">
        <f>SUM('Príloha 2024'!I353)</f>
        <v>41</v>
      </c>
      <c r="J115" s="403">
        <f>SUM('Príloha 2024'!J353)</f>
        <v>46.5</v>
      </c>
      <c r="K115" s="403">
        <f>SUM('Príloha 2024'!K353)</f>
        <v>51</v>
      </c>
      <c r="L115" s="403">
        <f>SUM('Príloha 2024'!L353)</f>
        <v>53</v>
      </c>
      <c r="M115" s="428"/>
    </row>
    <row r="116" spans="1:14" x14ac:dyDescent="0.2">
      <c r="A116" s="10"/>
      <c r="B116" s="36">
        <v>630</v>
      </c>
      <c r="C116" s="37"/>
      <c r="D116" s="37" t="s">
        <v>162</v>
      </c>
      <c r="E116" s="50"/>
      <c r="F116" s="403">
        <f>SUM('Príloha 2024'!F354)</f>
        <v>20.500000000000004</v>
      </c>
      <c r="G116" s="403">
        <f>SUM('Príloha 2024'!G354)</f>
        <v>16.3</v>
      </c>
      <c r="H116" s="403">
        <f>SUM('Príloha 2024'!H354)</f>
        <v>24.4</v>
      </c>
      <c r="I116" s="403">
        <f>SUM('Príloha 2024'!I354)</f>
        <v>23.500000000000004</v>
      </c>
      <c r="J116" s="403">
        <f>SUM('Príloha 2024'!J354)</f>
        <v>23.500000000000004</v>
      </c>
      <c r="K116" s="403">
        <f>SUM('Príloha 2024'!K354)</f>
        <v>23.500000000000004</v>
      </c>
      <c r="L116" s="403">
        <f>SUM('Príloha 2024'!L354)</f>
        <v>23.500000000000004</v>
      </c>
      <c r="M116" s="428"/>
    </row>
    <row r="117" spans="1:14" s="1" customFormat="1" x14ac:dyDescent="0.2">
      <c r="A117" s="8"/>
      <c r="B117" s="34"/>
      <c r="C117" s="34"/>
      <c r="D117" s="34" t="s">
        <v>143</v>
      </c>
      <c r="E117" s="40" t="str">
        <f>'Príloha 2024'!E383</f>
        <v>04.1.2</v>
      </c>
      <c r="F117" s="359">
        <f>SUM('Príloha 2024'!F383)</f>
        <v>63.7</v>
      </c>
      <c r="G117" s="359">
        <f>SUM('Príloha 2024'!G383)</f>
        <v>34.799999999999997</v>
      </c>
      <c r="H117" s="359">
        <f>SUM('Príloha 2024'!H383)</f>
        <v>30.4</v>
      </c>
      <c r="I117" s="359">
        <f>SUM('Príloha 2024'!I383)</f>
        <v>31</v>
      </c>
      <c r="J117" s="359">
        <f>SUM('Príloha 2024'!J383)</f>
        <v>50.5</v>
      </c>
      <c r="K117" s="359">
        <f>SUM('Príloha 2024'!K383)</f>
        <v>0</v>
      </c>
      <c r="L117" s="359">
        <f>SUM('Príloha 2024'!L383)</f>
        <v>0</v>
      </c>
      <c r="N117" s="303"/>
    </row>
    <row r="118" spans="1:14" s="1" customFormat="1" x14ac:dyDescent="0.2">
      <c r="A118" s="9"/>
      <c r="B118" s="36"/>
      <c r="C118" s="36"/>
      <c r="D118" s="100" t="s">
        <v>144</v>
      </c>
      <c r="E118" s="147"/>
      <c r="F118" s="357">
        <f>SUM('Príloha 2024'!F384)</f>
        <v>26.1</v>
      </c>
      <c r="G118" s="357">
        <f>SUM('Príloha 2024'!G384)</f>
        <v>14.7</v>
      </c>
      <c r="H118" s="357">
        <f>SUM('Príloha 2024'!H384)</f>
        <v>14.4</v>
      </c>
      <c r="I118" s="357">
        <f>SUM('Príloha 2024'!I384)</f>
        <v>15</v>
      </c>
      <c r="J118" s="357">
        <f>SUM('Príloha 2024'!J384)</f>
        <v>50.5</v>
      </c>
      <c r="K118" s="357">
        <f>SUM('Príloha 2024'!K384)</f>
        <v>0</v>
      </c>
      <c r="L118" s="357">
        <f>SUM('Príloha 2024'!L384)</f>
        <v>0</v>
      </c>
    </row>
    <row r="119" spans="1:14" x14ac:dyDescent="0.2">
      <c r="A119" s="10"/>
      <c r="B119" s="36">
        <v>610</v>
      </c>
      <c r="C119" s="37"/>
      <c r="D119" s="37" t="s">
        <v>280</v>
      </c>
      <c r="E119" s="50"/>
      <c r="F119" s="403">
        <f>SUM('Príloha 2024'!F385)</f>
        <v>9.5</v>
      </c>
      <c r="G119" s="403">
        <f>SUM('Príloha 2024'!G385)</f>
        <v>8.6999999999999993</v>
      </c>
      <c r="H119" s="403">
        <f>SUM('Príloha 2024'!H385)</f>
        <v>8.4</v>
      </c>
      <c r="I119" s="403">
        <f>SUM('Príloha 2024'!I385)</f>
        <v>8.4</v>
      </c>
      <c r="J119" s="403">
        <f>SUM('Príloha 2024'!J385)</f>
        <v>19</v>
      </c>
      <c r="K119" s="403">
        <f>SUM('Príloha 2024'!K385)</f>
        <v>0</v>
      </c>
      <c r="L119" s="403">
        <f>SUM('Príloha 2024'!L385)</f>
        <v>0</v>
      </c>
      <c r="M119" s="428"/>
    </row>
    <row r="120" spans="1:14" x14ac:dyDescent="0.2">
      <c r="A120" s="10"/>
      <c r="B120" s="36">
        <v>620</v>
      </c>
      <c r="C120" s="37"/>
      <c r="D120" s="37" t="s">
        <v>279</v>
      </c>
      <c r="E120" s="50"/>
      <c r="F120" s="403">
        <f>SUM('Príloha 2024'!F386)</f>
        <v>3.3</v>
      </c>
      <c r="G120" s="403">
        <f>SUM('Príloha 2024'!G386)</f>
        <v>2.9</v>
      </c>
      <c r="H120" s="403">
        <f>SUM('Príloha 2024'!H386)</f>
        <v>2.9</v>
      </c>
      <c r="I120" s="403">
        <f>SUM('Príloha 2024'!I386)</f>
        <v>2.9</v>
      </c>
      <c r="J120" s="403">
        <f>SUM('Príloha 2024'!J386)</f>
        <v>6.5</v>
      </c>
      <c r="K120" s="403">
        <f>SUM('Príloha 2024'!K386)</f>
        <v>0</v>
      </c>
      <c r="L120" s="403">
        <f>SUM('Príloha 2024'!L386)</f>
        <v>0</v>
      </c>
    </row>
    <row r="121" spans="1:14" x14ac:dyDescent="0.2">
      <c r="A121" s="10"/>
      <c r="B121" s="36">
        <v>630</v>
      </c>
      <c r="C121" s="37"/>
      <c r="D121" s="37" t="s">
        <v>162</v>
      </c>
      <c r="E121" s="50"/>
      <c r="F121" s="403">
        <f>SUM('Príloha 2024'!F387)</f>
        <v>12.8</v>
      </c>
      <c r="G121" s="403">
        <f>SUM('Príloha 2024'!G387)</f>
        <v>2.5</v>
      </c>
      <c r="H121" s="403">
        <f>SUM('Príloha 2024'!H387)</f>
        <v>3</v>
      </c>
      <c r="I121" s="403">
        <f>SUM('Príloha 2024'!I387)</f>
        <v>3</v>
      </c>
      <c r="J121" s="403">
        <f>SUM('Príloha 2024'!J387)</f>
        <v>25</v>
      </c>
      <c r="K121" s="403">
        <f>SUM('Príloha 2024'!K387)</f>
        <v>0</v>
      </c>
      <c r="L121" s="403">
        <f>SUM('Príloha 2024'!L387)</f>
        <v>0</v>
      </c>
    </row>
    <row r="122" spans="1:14" s="364" customFormat="1" x14ac:dyDescent="0.2">
      <c r="A122" s="363"/>
      <c r="B122" s="402"/>
      <c r="C122" s="37">
        <v>637014</v>
      </c>
      <c r="D122" s="37" t="s">
        <v>1028</v>
      </c>
      <c r="E122" s="403"/>
      <c r="F122" s="403">
        <f>SUM('Príloha 2024'!F388)</f>
        <v>0.5</v>
      </c>
      <c r="G122" s="403">
        <f>SUM('Príloha 2024'!G388)</f>
        <v>0.6</v>
      </c>
      <c r="H122" s="403">
        <f>SUM('Príloha 2024'!H388)</f>
        <v>0.1</v>
      </c>
      <c r="I122" s="403">
        <f>SUM('Príloha 2024'!I388)</f>
        <v>0.7</v>
      </c>
      <c r="J122" s="403">
        <f>SUM('Príloha 2024'!J388)</f>
        <v>0</v>
      </c>
      <c r="K122" s="403">
        <f>SUM('Príloha 2024'!K388)</f>
        <v>0</v>
      </c>
      <c r="L122" s="403">
        <f>SUM('Príloha 2024'!L388)</f>
        <v>0</v>
      </c>
    </row>
    <row r="123" spans="1:14" x14ac:dyDescent="0.2">
      <c r="A123" s="10"/>
      <c r="B123" s="100"/>
      <c r="C123" s="100"/>
      <c r="D123" s="100" t="s">
        <v>1043</v>
      </c>
      <c r="E123" s="147"/>
      <c r="F123" s="357">
        <f>SUM('Príloha 2024'!F389)</f>
        <v>37.6</v>
      </c>
      <c r="G123" s="357">
        <f>SUM('Príloha 2024'!G389)</f>
        <v>20.100000000000001</v>
      </c>
      <c r="H123" s="357">
        <f>SUM('Príloha 2024'!H389)</f>
        <v>16</v>
      </c>
      <c r="I123" s="357">
        <f>SUM('Príloha 2024'!I389)</f>
        <v>16</v>
      </c>
      <c r="J123" s="357">
        <f>SUM('Príloha 2024'!J389)</f>
        <v>0</v>
      </c>
      <c r="K123" s="357">
        <f>SUM('Príloha 2024'!K389)</f>
        <v>0</v>
      </c>
      <c r="L123" s="357">
        <f>SUM('Príloha 2024'!L389)</f>
        <v>0</v>
      </c>
      <c r="M123" s="429"/>
    </row>
    <row r="124" spans="1:14" x14ac:dyDescent="0.2">
      <c r="A124" s="10"/>
      <c r="B124" s="36">
        <v>610</v>
      </c>
      <c r="C124" s="37"/>
      <c r="D124" s="37" t="s">
        <v>280</v>
      </c>
      <c r="E124" s="50"/>
      <c r="F124" s="403">
        <f>SUM('Príloha 2024'!F390)</f>
        <v>27.3</v>
      </c>
      <c r="G124" s="403">
        <f>SUM('Príloha 2024'!G390)</f>
        <v>14.6</v>
      </c>
      <c r="H124" s="403">
        <f>SUM('Príloha 2024'!H390)</f>
        <v>10</v>
      </c>
      <c r="I124" s="403">
        <f>SUM('Príloha 2024'!I390)</f>
        <v>10</v>
      </c>
      <c r="J124" s="403">
        <f>SUM('Príloha 2024'!J390)</f>
        <v>0</v>
      </c>
      <c r="K124" s="403">
        <f>SUM('Príloha 2024'!K390)</f>
        <v>0</v>
      </c>
      <c r="L124" s="403">
        <f>SUM('Príloha 2024'!L390)</f>
        <v>0</v>
      </c>
      <c r="M124" s="429"/>
    </row>
    <row r="125" spans="1:14" x14ac:dyDescent="0.2">
      <c r="A125" s="10"/>
      <c r="B125" s="36">
        <v>620</v>
      </c>
      <c r="C125" s="37"/>
      <c r="D125" s="37" t="s">
        <v>279</v>
      </c>
      <c r="E125" s="50"/>
      <c r="F125" s="403">
        <f>SUM('Príloha 2024'!F391)</f>
        <v>9.6</v>
      </c>
      <c r="G125" s="403">
        <f>SUM('Príloha 2024'!G391)</f>
        <v>5.2</v>
      </c>
      <c r="H125" s="403">
        <f>SUM('Príloha 2024'!H391)</f>
        <v>4</v>
      </c>
      <c r="I125" s="403">
        <f>SUM('Príloha 2024'!I391)</f>
        <v>4</v>
      </c>
      <c r="J125" s="403">
        <f>SUM('Príloha 2024'!J391)</f>
        <v>0</v>
      </c>
      <c r="K125" s="403">
        <f>SUM('Príloha 2024'!K391)</f>
        <v>0</v>
      </c>
      <c r="L125" s="403">
        <f>SUM('Príloha 2024'!L391)</f>
        <v>0</v>
      </c>
    </row>
    <row r="126" spans="1:14" x14ac:dyDescent="0.2">
      <c r="A126" s="10"/>
      <c r="B126" s="36">
        <v>630</v>
      </c>
      <c r="C126" s="37"/>
      <c r="D126" s="37" t="s">
        <v>162</v>
      </c>
      <c r="E126" s="50"/>
      <c r="F126" s="403">
        <f>SUM('Príloha 2024'!F392)</f>
        <v>0.7</v>
      </c>
      <c r="G126" s="403">
        <f>SUM('Príloha 2024'!G392)</f>
        <v>0.3</v>
      </c>
      <c r="H126" s="403">
        <f>SUM('Príloha 2024'!H392)</f>
        <v>2</v>
      </c>
      <c r="I126" s="403">
        <f>SUM('Príloha 2024'!I392)</f>
        <v>2</v>
      </c>
      <c r="J126" s="403">
        <f>SUM('Príloha 2024'!J392)</f>
        <v>0</v>
      </c>
      <c r="K126" s="403">
        <f>SUM('Príloha 2024'!K392)</f>
        <v>0</v>
      </c>
      <c r="L126" s="403">
        <f>SUM('Príloha 2024'!L392)</f>
        <v>0</v>
      </c>
    </row>
    <row r="127" spans="1:14" s="1" customFormat="1" x14ac:dyDescent="0.2">
      <c r="A127" s="8"/>
      <c r="B127" s="34"/>
      <c r="C127" s="34"/>
      <c r="D127" s="34" t="s">
        <v>147</v>
      </c>
      <c r="E127" s="40" t="str">
        <f>'Príloha 2024'!E393</f>
        <v>04.4.3</v>
      </c>
      <c r="F127" s="359">
        <f>SUM('Príloha 2024'!F393)</f>
        <v>46</v>
      </c>
      <c r="G127" s="359">
        <f>SUM('Príloha 2024'!G393)</f>
        <v>47.4</v>
      </c>
      <c r="H127" s="359">
        <f>SUM('Príloha 2024'!H393)</f>
        <v>49.5</v>
      </c>
      <c r="I127" s="359">
        <f>SUM('Príloha 2024'!I393)</f>
        <v>50.4</v>
      </c>
      <c r="J127" s="359">
        <f>SUM('Príloha 2024'!J393)</f>
        <v>59</v>
      </c>
      <c r="K127" s="359">
        <f>SUM('Príloha 2024'!K393)</f>
        <v>63</v>
      </c>
      <c r="L127" s="359">
        <f>SUM('Príloha 2024'!L393)</f>
        <v>68</v>
      </c>
      <c r="M127" s="400"/>
    </row>
    <row r="128" spans="1:14" x14ac:dyDescent="0.2">
      <c r="A128" s="10"/>
      <c r="B128" s="36">
        <v>610</v>
      </c>
      <c r="C128" s="37"/>
      <c r="D128" s="37" t="s">
        <v>280</v>
      </c>
      <c r="E128" s="50"/>
      <c r="F128" s="403">
        <f>SUM('Príloha 2024'!F394)</f>
        <v>31.8</v>
      </c>
      <c r="G128" s="403">
        <f>SUM('Príloha 2024'!G394)</f>
        <v>32.799999999999997</v>
      </c>
      <c r="H128" s="403">
        <f>SUM('Príloha 2024'!H394)</f>
        <v>34.4</v>
      </c>
      <c r="I128" s="403">
        <f>SUM('Príloha 2024'!I394)</f>
        <v>34.4</v>
      </c>
      <c r="J128" s="403">
        <f>SUM('Príloha 2024'!J394)</f>
        <v>41</v>
      </c>
      <c r="K128" s="403">
        <f>SUM('Príloha 2024'!K394)</f>
        <v>43</v>
      </c>
      <c r="L128" s="403">
        <f>SUM('Príloha 2024'!L394)</f>
        <v>46</v>
      </c>
      <c r="M128" s="428"/>
    </row>
    <row r="129" spans="1:13" x14ac:dyDescent="0.2">
      <c r="A129" s="10"/>
      <c r="B129" s="36">
        <v>620</v>
      </c>
      <c r="C129" s="37"/>
      <c r="D129" s="37" t="s">
        <v>279</v>
      </c>
      <c r="E129" s="50"/>
      <c r="F129" s="403">
        <f>SUM('Príloha 2024'!F395)</f>
        <v>11.1</v>
      </c>
      <c r="G129" s="403">
        <f>SUM('Príloha 2024'!G395)</f>
        <v>11.1</v>
      </c>
      <c r="H129" s="403">
        <f>SUM('Príloha 2024'!H395)</f>
        <v>12.1</v>
      </c>
      <c r="I129" s="403">
        <f>SUM('Príloha 2024'!I395)</f>
        <v>12.1</v>
      </c>
      <c r="J129" s="403">
        <f>SUM('Príloha 2024'!J395)</f>
        <v>14</v>
      </c>
      <c r="K129" s="403">
        <f>SUM('Príloha 2024'!K395)</f>
        <v>16</v>
      </c>
      <c r="L129" s="403">
        <f>SUM('Príloha 2024'!L395)</f>
        <v>18</v>
      </c>
      <c r="M129" s="428"/>
    </row>
    <row r="130" spans="1:13" s="1" customFormat="1" x14ac:dyDescent="0.2">
      <c r="A130" s="8"/>
      <c r="B130" s="36">
        <v>630</v>
      </c>
      <c r="C130" s="37"/>
      <c r="D130" s="37" t="s">
        <v>162</v>
      </c>
      <c r="E130" s="50"/>
      <c r="F130" s="403">
        <f>SUM('Príloha 2024'!F396)</f>
        <v>3.1</v>
      </c>
      <c r="G130" s="403">
        <f>SUM('Príloha 2024'!G396)</f>
        <v>3.5</v>
      </c>
      <c r="H130" s="403">
        <f>SUM('Príloha 2024'!H396)</f>
        <v>3</v>
      </c>
      <c r="I130" s="403">
        <f>SUM('Príloha 2024'!I396:I397)</f>
        <v>3.9</v>
      </c>
      <c r="J130" s="403">
        <f>SUM('Príloha 2024'!J396:J397)</f>
        <v>4</v>
      </c>
      <c r="K130" s="403">
        <f>SUM('Príloha 2024'!K396:K397)</f>
        <v>4</v>
      </c>
      <c r="L130" s="403">
        <f>SUM('Príloha 2024'!L396:L397)</f>
        <v>4</v>
      </c>
    </row>
    <row r="131" spans="1:13" s="1" customFormat="1" ht="12.75" x14ac:dyDescent="0.2">
      <c r="A131" s="8"/>
      <c r="B131" s="595"/>
      <c r="C131" s="596"/>
      <c r="D131" s="34" t="s">
        <v>149</v>
      </c>
      <c r="E131" s="279" t="s">
        <v>674</v>
      </c>
      <c r="F131" s="359">
        <f>SUM('Príloha 2024'!F398)</f>
        <v>19.2</v>
      </c>
      <c r="G131" s="359">
        <f>SUM('Príloha 2024'!G398)</f>
        <v>51.400000000000006</v>
      </c>
      <c r="H131" s="359">
        <f>SUM('Príloha 2024'!H398)</f>
        <v>21.599999999999998</v>
      </c>
      <c r="I131" s="359">
        <f>SUM('Príloha 2024'!I398)</f>
        <v>36.100000000000009</v>
      </c>
      <c r="J131" s="359">
        <f>SUM('Príloha 2024'!J398)</f>
        <v>74.400000000000006</v>
      </c>
      <c r="K131" s="359">
        <f>SUM('Príloha 2024'!K398)</f>
        <v>67.7</v>
      </c>
      <c r="L131" s="359">
        <f>SUM('Príloha 2024'!L398)</f>
        <v>75.900000000000006</v>
      </c>
      <c r="M131" s="429"/>
    </row>
    <row r="132" spans="1:13" x14ac:dyDescent="0.2">
      <c r="A132" s="10"/>
      <c r="B132" s="36">
        <v>630</v>
      </c>
      <c r="C132" s="37"/>
      <c r="D132" s="37" t="s">
        <v>704</v>
      </c>
      <c r="E132" s="50"/>
      <c r="F132" s="403">
        <f>SUM('Príloha 2024'!F399:F401)</f>
        <v>19.2</v>
      </c>
      <c r="G132" s="403">
        <f>SUM('Príloha 2024'!G399:G401)</f>
        <v>51.400000000000006</v>
      </c>
      <c r="H132" s="403">
        <f>SUM('Príloha 2024'!H399:H401)</f>
        <v>21.599999999999998</v>
      </c>
      <c r="I132" s="403">
        <f>SUM('Príloha 2024'!I399:I401)</f>
        <v>36.100000000000009</v>
      </c>
      <c r="J132" s="403">
        <f>SUM('Príloha 2024'!J399:J401)</f>
        <v>74.400000000000006</v>
      </c>
      <c r="K132" s="403">
        <f>SUM('Príloha 2024'!K399:K401)</f>
        <v>67.7</v>
      </c>
      <c r="L132" s="403">
        <f>SUM('Príloha 2024'!L399:L401)</f>
        <v>75.900000000000006</v>
      </c>
      <c r="M132" s="429"/>
    </row>
    <row r="133" spans="1:13" s="1" customFormat="1" ht="12.75" x14ac:dyDescent="0.2">
      <c r="A133" s="8"/>
      <c r="B133" s="595"/>
      <c r="C133" s="597"/>
      <c r="D133" s="39" t="s">
        <v>705</v>
      </c>
      <c r="E133" s="40" t="str">
        <f>'Príloha 2024'!E413</f>
        <v>05.1.0</v>
      </c>
      <c r="F133" s="359">
        <f>SUM('Príloha 2024'!F413)</f>
        <v>288.5</v>
      </c>
      <c r="G133" s="359">
        <f>SUM('Príloha 2024'!G413)</f>
        <v>309.90000000000003</v>
      </c>
      <c r="H133" s="359">
        <f>SUM('Príloha 2024'!H413)</f>
        <v>417.9</v>
      </c>
      <c r="I133" s="359">
        <f>SUM('Príloha 2024'!I413)</f>
        <v>419.9</v>
      </c>
      <c r="J133" s="359">
        <f>SUM('Príloha 2024'!J413)</f>
        <v>454.8</v>
      </c>
      <c r="K133" s="359">
        <f>SUM('Príloha 2024'!K413)</f>
        <v>432.4</v>
      </c>
      <c r="L133" s="359">
        <f>SUM('Príloha 2024'!L413)</f>
        <v>482.4</v>
      </c>
      <c r="M133" s="429"/>
    </row>
    <row r="134" spans="1:13" x14ac:dyDescent="0.2">
      <c r="A134" s="10"/>
      <c r="B134" s="36">
        <v>610</v>
      </c>
      <c r="C134" s="37"/>
      <c r="D134" s="37" t="s">
        <v>280</v>
      </c>
      <c r="E134" s="50"/>
      <c r="F134" s="403">
        <f>SUM('Príloha 2024'!F414)</f>
        <v>8.6999999999999993</v>
      </c>
      <c r="G134" s="403">
        <f>SUM('Príloha 2024'!G414)</f>
        <v>11.7</v>
      </c>
      <c r="H134" s="403">
        <f>SUM('Príloha 2024'!H414)</f>
        <v>14.6</v>
      </c>
      <c r="I134" s="403">
        <f>SUM('Príloha 2024'!I414)</f>
        <v>14.6</v>
      </c>
      <c r="J134" s="403">
        <f>SUM('Príloha 2024'!J414)</f>
        <v>22</v>
      </c>
      <c r="K134" s="403">
        <f>SUM('Príloha 2024'!K414)</f>
        <v>16.600000000000001</v>
      </c>
      <c r="L134" s="403">
        <f>SUM('Príloha 2024'!L414)</f>
        <v>16.600000000000001</v>
      </c>
      <c r="M134" s="428"/>
    </row>
    <row r="135" spans="1:13" x14ac:dyDescent="0.2">
      <c r="A135" s="10"/>
      <c r="B135" s="36">
        <v>620</v>
      </c>
      <c r="C135" s="37"/>
      <c r="D135" s="37" t="s">
        <v>279</v>
      </c>
      <c r="E135" s="50"/>
      <c r="F135" s="403">
        <f>SUM('Príloha 2024'!F415)</f>
        <v>3.4</v>
      </c>
      <c r="G135" s="403">
        <f>SUM('Príloha 2024'!G415)</f>
        <v>6.1</v>
      </c>
      <c r="H135" s="403">
        <f>SUM('Príloha 2024'!H415)</f>
        <v>5.0999999999999996</v>
      </c>
      <c r="I135" s="403">
        <f>SUM('Príloha 2024'!I415)</f>
        <v>5.0999999999999996</v>
      </c>
      <c r="J135" s="403">
        <f>SUM('Príloha 2024'!J415)</f>
        <v>7.8</v>
      </c>
      <c r="K135" s="403">
        <f>SUM('Príloha 2024'!K415)</f>
        <v>5.8</v>
      </c>
      <c r="L135" s="403">
        <f>SUM('Príloha 2024'!L415)</f>
        <v>5.8</v>
      </c>
      <c r="M135" s="428"/>
    </row>
    <row r="136" spans="1:13" x14ac:dyDescent="0.2">
      <c r="A136" s="10"/>
      <c r="B136" s="36">
        <v>630</v>
      </c>
      <c r="C136" s="37"/>
      <c r="D136" s="37" t="s">
        <v>162</v>
      </c>
      <c r="E136" s="50"/>
      <c r="F136" s="403">
        <f>SUM('Príloha 2024'!F416:F438)</f>
        <v>276.40000000000003</v>
      </c>
      <c r="G136" s="403">
        <f>SUM('Príloha 2024'!G416:G438)</f>
        <v>292.10000000000002</v>
      </c>
      <c r="H136" s="403">
        <f>SUM('Príloha 2024'!H416:H438)</f>
        <v>398.2</v>
      </c>
      <c r="I136" s="403">
        <f>SUM('Príloha 2024'!I416:I438)</f>
        <v>400.2</v>
      </c>
      <c r="J136" s="403">
        <f>SUM('Príloha 2024'!J416:J438)</f>
        <v>425</v>
      </c>
      <c r="K136" s="403">
        <f>SUM('Príloha 2024'!K416:K438)</f>
        <v>410</v>
      </c>
      <c r="L136" s="403">
        <f>SUM('Príloha 2024'!L416:L438)</f>
        <v>460</v>
      </c>
      <c r="M136" s="429"/>
    </row>
    <row r="137" spans="1:13" s="1" customFormat="1" x14ac:dyDescent="0.2">
      <c r="A137" s="8"/>
      <c r="B137" s="34"/>
      <c r="C137" s="34"/>
      <c r="D137" s="39" t="s">
        <v>708</v>
      </c>
      <c r="E137" s="40" t="str">
        <f>'Príloha 2024'!E439</f>
        <v>05.2.0</v>
      </c>
      <c r="F137" s="359">
        <f>SUM('Príloha 2024'!F439)</f>
        <v>40.800000000000004</v>
      </c>
      <c r="G137" s="359">
        <f>SUM('Príloha 2024'!G439)</f>
        <v>40.4</v>
      </c>
      <c r="H137" s="359">
        <f>SUM('Príloha 2024'!H439)</f>
        <v>40</v>
      </c>
      <c r="I137" s="359">
        <f>SUM('Príloha 2024'!I439)</f>
        <v>40</v>
      </c>
      <c r="J137" s="359">
        <f>SUM('Príloha 2024'!J439)</f>
        <v>43</v>
      </c>
      <c r="K137" s="359">
        <f>SUM('Príloha 2024'!K439)</f>
        <v>43</v>
      </c>
      <c r="L137" s="359">
        <f>SUM('Príloha 2024'!L439)</f>
        <v>43</v>
      </c>
      <c r="M137" s="429"/>
    </row>
    <row r="138" spans="1:13" s="499" customFormat="1" x14ac:dyDescent="0.2">
      <c r="A138" s="498"/>
      <c r="B138" s="36">
        <v>630</v>
      </c>
      <c r="C138" s="37"/>
      <c r="D138" s="37" t="s">
        <v>162</v>
      </c>
      <c r="E138" s="38"/>
      <c r="F138" s="403">
        <f>SUM('Príloha 2024'!F440:F449)</f>
        <v>40.800000000000004</v>
      </c>
      <c r="G138" s="403">
        <f>SUM('Príloha 2024'!G440:G449)</f>
        <v>40.4</v>
      </c>
      <c r="H138" s="403">
        <f>SUM('Príloha 2024'!H440:H449)</f>
        <v>40</v>
      </c>
      <c r="I138" s="403">
        <f>SUM('Príloha 2024'!I440:I449)</f>
        <v>40</v>
      </c>
      <c r="J138" s="403">
        <f>SUM('Príloha 2024'!J440:J449)</f>
        <v>43</v>
      </c>
      <c r="K138" s="403">
        <f>SUM('Príloha 2024'!K440:K449)</f>
        <v>43</v>
      </c>
      <c r="L138" s="403">
        <f>SUM('Príloha 2024'!L440:L449)</f>
        <v>43</v>
      </c>
      <c r="M138" s="428"/>
    </row>
    <row r="139" spans="1:13" s="1" customFormat="1" x14ac:dyDescent="0.2">
      <c r="A139" s="8"/>
      <c r="B139" s="34"/>
      <c r="C139" s="34"/>
      <c r="D139" s="34" t="s">
        <v>159</v>
      </c>
      <c r="E139" s="40" t="str">
        <f>'Príloha 2024'!E450</f>
        <v>06.1.0</v>
      </c>
      <c r="F139" s="359">
        <f>SUM('Príloha 2024'!F450)</f>
        <v>0</v>
      </c>
      <c r="G139" s="359">
        <f>SUM('Príloha 2024'!G450)</f>
        <v>0.2</v>
      </c>
      <c r="H139" s="359">
        <f>SUM('Príloha 2024'!H450)</f>
        <v>0</v>
      </c>
      <c r="I139" s="359">
        <f>SUM('Príloha 2024'!I450)</f>
        <v>0</v>
      </c>
      <c r="J139" s="359">
        <f>SUM('Príloha 2024'!J450)</f>
        <v>0</v>
      </c>
      <c r="K139" s="359">
        <f>SUM('Príloha 2024'!K450)</f>
        <v>0</v>
      </c>
      <c r="L139" s="359">
        <f>SUM('Príloha 2024'!L450)</f>
        <v>0</v>
      </c>
    </row>
    <row r="140" spans="1:13" x14ac:dyDescent="0.2">
      <c r="A140" s="10"/>
      <c r="B140" s="36">
        <v>630</v>
      </c>
      <c r="C140" s="201"/>
      <c r="D140" s="37" t="s">
        <v>162</v>
      </c>
      <c r="E140" s="50"/>
      <c r="F140" s="403">
        <f>SUM('Príloha 2024'!F451:F457)</f>
        <v>0</v>
      </c>
      <c r="G140" s="403">
        <f>SUM('Príloha 2024'!G451:G457)</f>
        <v>0.2</v>
      </c>
      <c r="H140" s="403">
        <f>SUM('Príloha 2024'!H451:H457)</f>
        <v>0</v>
      </c>
      <c r="I140" s="403">
        <f>SUM('Príloha 2024'!I451:I457)</f>
        <v>0</v>
      </c>
      <c r="J140" s="403">
        <f>SUM('Príloha 2024'!J451:J457)</f>
        <v>0</v>
      </c>
      <c r="K140" s="403">
        <f>SUM('Príloha 2024'!K451:K457)</f>
        <v>0</v>
      </c>
      <c r="L140" s="403">
        <f>SUM('Príloha 2024'!L451:L457)</f>
        <v>0</v>
      </c>
    </row>
    <row r="141" spans="1:13" s="1" customFormat="1" x14ac:dyDescent="0.2">
      <c r="A141" s="8"/>
      <c r="B141" s="34"/>
      <c r="C141" s="34"/>
      <c r="D141" s="34" t="s">
        <v>161</v>
      </c>
      <c r="E141" s="40" t="str">
        <f>'Príloha 2024'!E458</f>
        <v>06.2.0</v>
      </c>
      <c r="F141" s="359">
        <f>SUM('Príloha 2024'!F458)</f>
        <v>294.89999999999998</v>
      </c>
      <c r="G141" s="359">
        <f>SUM('Príloha 2024'!G458)</f>
        <v>346.7</v>
      </c>
      <c r="H141" s="359">
        <f>SUM('Príloha 2024'!H458)</f>
        <v>412.6</v>
      </c>
      <c r="I141" s="359">
        <f>SUM('Príloha 2024'!I458)</f>
        <v>437.79999999999995</v>
      </c>
      <c r="J141" s="359">
        <f>SUM('Príloha 2024'!J458)</f>
        <v>411.4</v>
      </c>
      <c r="K141" s="359">
        <f>SUM('Príloha 2024'!K458)</f>
        <v>412.9</v>
      </c>
      <c r="L141" s="359">
        <f>SUM('Príloha 2024'!L458)</f>
        <v>418.9</v>
      </c>
      <c r="M141" s="409"/>
    </row>
    <row r="142" spans="1:13" x14ac:dyDescent="0.2">
      <c r="A142" s="10"/>
      <c r="B142" s="36">
        <v>610</v>
      </c>
      <c r="C142" s="37"/>
      <c r="D142" s="37" t="s">
        <v>280</v>
      </c>
      <c r="E142" s="50"/>
      <c r="F142" s="403">
        <f>SUM('Príloha 2024'!F459)</f>
        <v>147.69999999999999</v>
      </c>
      <c r="G142" s="403">
        <f>SUM('Príloha 2024'!G459)</f>
        <v>174.9</v>
      </c>
      <c r="H142" s="403">
        <f>SUM('Príloha 2024'!H459)</f>
        <v>180</v>
      </c>
      <c r="I142" s="403">
        <f>SUM('Príloha 2024'!I459)</f>
        <v>180</v>
      </c>
      <c r="J142" s="403">
        <f>SUM('Príloha 2024'!J459)</f>
        <v>174</v>
      </c>
      <c r="K142" s="403">
        <f>SUM('Príloha 2024'!K459)</f>
        <v>176</v>
      </c>
      <c r="L142" s="403">
        <f>SUM('Príloha 2024'!L459)</f>
        <v>180</v>
      </c>
      <c r="M142" s="428"/>
    </row>
    <row r="143" spans="1:13" x14ac:dyDescent="0.2">
      <c r="A143" s="10"/>
      <c r="B143" s="36">
        <v>620</v>
      </c>
      <c r="C143" s="37"/>
      <c r="D143" s="37" t="s">
        <v>279</v>
      </c>
      <c r="E143" s="50"/>
      <c r="F143" s="403">
        <f>SUM('Príloha 2024'!F460)</f>
        <v>50.5</v>
      </c>
      <c r="G143" s="403">
        <f>SUM('Príloha 2024'!G460)</f>
        <v>60</v>
      </c>
      <c r="H143" s="403">
        <f>SUM('Príloha 2024'!H460)</f>
        <v>60</v>
      </c>
      <c r="I143" s="403">
        <f>SUM('Príloha 2024'!I460)</f>
        <v>60</v>
      </c>
      <c r="J143" s="403">
        <f>SUM('Príloha 2024'!J460)</f>
        <v>61</v>
      </c>
      <c r="K143" s="403">
        <f>SUM('Príloha 2024'!K460)</f>
        <v>63</v>
      </c>
      <c r="L143" s="403">
        <f>SUM('Príloha 2024'!L460)</f>
        <v>65</v>
      </c>
      <c r="M143" s="428"/>
    </row>
    <row r="144" spans="1:13" s="1" customFormat="1" x14ac:dyDescent="0.2">
      <c r="A144" s="9"/>
      <c r="B144" s="36">
        <v>630</v>
      </c>
      <c r="C144" s="36"/>
      <c r="D144" s="37" t="s">
        <v>162</v>
      </c>
      <c r="E144" s="50"/>
      <c r="F144" s="403">
        <f>SUM('Príloha 2024'!F461)</f>
        <v>96.699999999999974</v>
      </c>
      <c r="G144" s="403">
        <f>SUM('Príloha 2024'!G461)</f>
        <v>111.8</v>
      </c>
      <c r="H144" s="403">
        <f>SUM('Príloha 2024'!H461)</f>
        <v>172.6</v>
      </c>
      <c r="I144" s="403">
        <f>SUM('Príloha 2024'!I461)</f>
        <v>197.79999999999998</v>
      </c>
      <c r="J144" s="403">
        <f>SUM('Príloha 2024'!J461)</f>
        <v>176.4</v>
      </c>
      <c r="K144" s="403">
        <f>SUM('Príloha 2024'!K461)</f>
        <v>173.9</v>
      </c>
      <c r="L144" s="403">
        <f>SUM('Príloha 2024'!L461)</f>
        <v>173.9</v>
      </c>
      <c r="M144" s="428"/>
    </row>
    <row r="145" spans="1:13" s="1" customFormat="1" x14ac:dyDescent="0.2">
      <c r="A145" s="8"/>
      <c r="B145" s="34"/>
      <c r="C145" s="34"/>
      <c r="D145" s="34" t="s">
        <v>174</v>
      </c>
      <c r="E145" s="40" t="str">
        <f>'Príloha 2024'!E505</f>
        <v>06.4.0</v>
      </c>
      <c r="F145" s="359">
        <f>SUM('Príloha 2024'!F505)</f>
        <v>34.300000000000004</v>
      </c>
      <c r="G145" s="359">
        <f>SUM('Príloha 2024'!G505)</f>
        <v>69.800000000000011</v>
      </c>
      <c r="H145" s="359">
        <f>SUM('Príloha 2024'!H505)</f>
        <v>61.5</v>
      </c>
      <c r="I145" s="359">
        <f>SUM('Príloha 2024'!I505)</f>
        <v>86.5</v>
      </c>
      <c r="J145" s="359">
        <f>SUM('Príloha 2024'!J505)</f>
        <v>106.5</v>
      </c>
      <c r="K145" s="359">
        <f>SUM('Príloha 2024'!K505)</f>
        <v>86.5</v>
      </c>
      <c r="L145" s="359">
        <f>SUM('Príloha 2024'!L505)</f>
        <v>86.5</v>
      </c>
      <c r="M145" s="400"/>
    </row>
    <row r="146" spans="1:13" x14ac:dyDescent="0.2">
      <c r="A146" s="10"/>
      <c r="B146" s="36">
        <v>630</v>
      </c>
      <c r="C146" s="37"/>
      <c r="D146" s="37" t="s">
        <v>162</v>
      </c>
      <c r="E146" s="50"/>
      <c r="F146" s="403">
        <f>SUM('Príloha 2024'!F506:F510)</f>
        <v>34.300000000000004</v>
      </c>
      <c r="G146" s="403">
        <f>SUM('Príloha 2024'!G506:G510)</f>
        <v>69.800000000000011</v>
      </c>
      <c r="H146" s="403">
        <f>SUM('Príloha 2024'!H506:H510)</f>
        <v>61.5</v>
      </c>
      <c r="I146" s="403">
        <f>SUM('Príloha 2024'!I506:I510)</f>
        <v>86.5</v>
      </c>
      <c r="J146" s="403">
        <f>SUM('Príloha 2024'!J506:J510)</f>
        <v>106.5</v>
      </c>
      <c r="K146" s="403">
        <f>SUM('Príloha 2024'!K506:K510)</f>
        <v>86.5</v>
      </c>
      <c r="L146" s="403">
        <f>SUM('Príloha 2024'!L506:L510)</f>
        <v>86.5</v>
      </c>
    </row>
    <row r="147" spans="1:13" x14ac:dyDescent="0.2">
      <c r="A147" s="10"/>
      <c r="B147" s="272"/>
      <c r="C147" s="274"/>
      <c r="D147" s="153" t="s">
        <v>503</v>
      </c>
      <c r="E147" s="278" t="s">
        <v>680</v>
      </c>
      <c r="F147" s="360">
        <f>SUM('Príloha 2024'!F511)</f>
        <v>209.3</v>
      </c>
      <c r="G147" s="360">
        <f>SUM('Príloha 2024'!G511)</f>
        <v>220.9</v>
      </c>
      <c r="H147" s="360">
        <f>SUM('Príloha 2024'!H511)</f>
        <v>554</v>
      </c>
      <c r="I147" s="360">
        <f>SUM('Príloha 2024'!I511)</f>
        <v>341</v>
      </c>
      <c r="J147" s="360">
        <f>SUM('Príloha 2024'!J511)</f>
        <v>399.29999999999995</v>
      </c>
      <c r="K147" s="360">
        <f>SUM('Príloha 2024'!K511)</f>
        <v>347.29999999999995</v>
      </c>
      <c r="L147" s="360">
        <f>SUM('Príloha 2024'!L511)</f>
        <v>654.79999999999995</v>
      </c>
      <c r="M147" s="429"/>
    </row>
    <row r="148" spans="1:13" x14ac:dyDescent="0.2">
      <c r="A148" s="10"/>
      <c r="B148" s="36">
        <v>610</v>
      </c>
      <c r="C148" s="37"/>
      <c r="D148" s="37" t="s">
        <v>280</v>
      </c>
      <c r="E148" s="29"/>
      <c r="F148" s="29">
        <f>SUM('Príloha 2024'!F512)</f>
        <v>84.4</v>
      </c>
      <c r="G148" s="29">
        <f>SUM('Príloha 2024'!G512)</f>
        <v>94.4</v>
      </c>
      <c r="H148" s="29">
        <f>SUM('Príloha 2024'!H512)</f>
        <v>98.9</v>
      </c>
      <c r="I148" s="29">
        <f>SUM('Príloha 2024'!I512)</f>
        <v>98.9</v>
      </c>
      <c r="J148" s="29">
        <f>SUM('Príloha 2024'!J512)</f>
        <v>115</v>
      </c>
      <c r="K148" s="29">
        <f>SUM('Príloha 2024'!K512)</f>
        <v>120</v>
      </c>
      <c r="L148" s="29">
        <f>SUM('Príloha 2024'!L512)</f>
        <v>124</v>
      </c>
      <c r="M148" s="428"/>
    </row>
    <row r="149" spans="1:13" x14ac:dyDescent="0.2">
      <c r="A149" s="10"/>
      <c r="B149" s="36">
        <v>620</v>
      </c>
      <c r="C149" s="37"/>
      <c r="D149" s="37" t="s">
        <v>279</v>
      </c>
      <c r="E149" s="29"/>
      <c r="F149" s="29">
        <f>SUM('Príloha 2024'!F513)</f>
        <v>29.7</v>
      </c>
      <c r="G149" s="29">
        <f>SUM('Príloha 2024'!G513)</f>
        <v>33.299999999999997</v>
      </c>
      <c r="H149" s="29">
        <f>SUM('Príloha 2024'!H513)</f>
        <v>34</v>
      </c>
      <c r="I149" s="29">
        <f>SUM('Príloha 2024'!I513)</f>
        <v>34</v>
      </c>
      <c r="J149" s="29">
        <f>SUM('Príloha 2024'!J513)</f>
        <v>40</v>
      </c>
      <c r="K149" s="29">
        <f>SUM('Príloha 2024'!K513)</f>
        <v>42</v>
      </c>
      <c r="L149" s="29">
        <f>SUM('Príloha 2024'!L513)</f>
        <v>45</v>
      </c>
      <c r="M149" s="428"/>
    </row>
    <row r="150" spans="1:13" x14ac:dyDescent="0.2">
      <c r="A150" s="10"/>
      <c r="B150" s="36">
        <v>630</v>
      </c>
      <c r="C150" s="37"/>
      <c r="D150" s="37" t="s">
        <v>162</v>
      </c>
      <c r="E150" s="29"/>
      <c r="F150" s="29">
        <f>SUM('Príloha 2024'!F514)</f>
        <v>95.2</v>
      </c>
      <c r="G150" s="29">
        <f>SUM('Príloha 2024'!G514)</f>
        <v>92.399999999999991</v>
      </c>
      <c r="H150" s="29">
        <f>SUM('Príloha 2024'!H514)</f>
        <v>420.09999999999997</v>
      </c>
      <c r="I150" s="29">
        <f>SUM('Príloha 2024'!I514)</f>
        <v>202.09999999999997</v>
      </c>
      <c r="J150" s="29">
        <f>SUM('Príloha 2024'!J514)</f>
        <v>244.29999999999998</v>
      </c>
      <c r="K150" s="29">
        <f>SUM('Príloha 2024'!K514)</f>
        <v>185.29999999999998</v>
      </c>
      <c r="L150" s="29">
        <f>SUM('Príloha 2024'!L514)</f>
        <v>485.8</v>
      </c>
      <c r="M150" s="428"/>
    </row>
    <row r="151" spans="1:13" x14ac:dyDescent="0.2">
      <c r="A151" s="10"/>
      <c r="B151" s="402">
        <v>640</v>
      </c>
      <c r="C151" s="37"/>
      <c r="D151" s="37" t="s">
        <v>1127</v>
      </c>
      <c r="E151" s="29"/>
      <c r="F151" s="29">
        <f>SUM('Príloha 2024'!F547)</f>
        <v>0</v>
      </c>
      <c r="G151" s="29">
        <f>SUM('Príloha 2024'!G547)</f>
        <v>0.8</v>
      </c>
      <c r="H151" s="29">
        <f>SUM('Príloha 2024'!H547)</f>
        <v>1</v>
      </c>
      <c r="I151" s="29">
        <f>SUM('Príloha 2024'!I547)</f>
        <v>6</v>
      </c>
      <c r="J151" s="29">
        <f>SUM('Príloha 2024'!J547)</f>
        <v>0</v>
      </c>
      <c r="K151" s="29">
        <f>SUM('Príloha 2024'!K547)</f>
        <v>0</v>
      </c>
      <c r="L151" s="29">
        <f>SUM('Príloha 2024'!L547)</f>
        <v>0</v>
      </c>
      <c r="M151" s="429"/>
    </row>
    <row r="152" spans="1:13" x14ac:dyDescent="0.2">
      <c r="A152" s="10"/>
      <c r="B152" s="281">
        <v>630</v>
      </c>
      <c r="C152" s="281"/>
      <c r="D152" s="153" t="s">
        <v>722</v>
      </c>
      <c r="E152" s="282"/>
      <c r="F152" s="361">
        <f>SUM('Príloha 2024'!F550)</f>
        <v>1.9</v>
      </c>
      <c r="G152" s="361">
        <f>SUM('Príloha 2024'!G550)</f>
        <v>1</v>
      </c>
      <c r="H152" s="361">
        <f>SUM('Príloha 2024'!H550)</f>
        <v>2</v>
      </c>
      <c r="I152" s="361">
        <f>SUM('Príloha 2024'!I550)</f>
        <v>2</v>
      </c>
      <c r="J152" s="361">
        <f>SUM('Príloha 2024'!J550)</f>
        <v>2</v>
      </c>
      <c r="K152" s="361">
        <f>SUM('Príloha 2024'!K550)</f>
        <v>0</v>
      </c>
      <c r="L152" s="361">
        <f>SUM('Príloha 2024'!L550)</f>
        <v>0</v>
      </c>
    </row>
    <row r="153" spans="1:13" ht="12.75" x14ac:dyDescent="0.2">
      <c r="A153" s="10"/>
      <c r="B153" s="598"/>
      <c r="C153" s="599"/>
      <c r="D153" s="153" t="s">
        <v>710</v>
      </c>
      <c r="E153" s="278" t="s">
        <v>676</v>
      </c>
      <c r="F153" s="362">
        <f>SUM('Príloha 2024'!F552)</f>
        <v>0</v>
      </c>
      <c r="G153" s="362">
        <f>SUM('Príloha 2024'!G552)</f>
        <v>0</v>
      </c>
      <c r="H153" s="362">
        <f>SUM('Príloha 2024'!H552)</f>
        <v>0.4</v>
      </c>
      <c r="I153" s="362">
        <f>SUM('Príloha 2024'!I552)</f>
        <v>0.4</v>
      </c>
      <c r="J153" s="362">
        <f>SUM('Príloha 2024'!J552)</f>
        <v>0.4</v>
      </c>
      <c r="K153" s="362">
        <f>SUM('Príloha 2024'!K552)</f>
        <v>0</v>
      </c>
      <c r="L153" s="362">
        <f>SUM('Príloha 2024'!L552)</f>
        <v>0</v>
      </c>
    </row>
    <row r="154" spans="1:13" x14ac:dyDescent="0.2">
      <c r="A154" s="10"/>
      <c r="B154" s="36"/>
      <c r="C154" s="37"/>
      <c r="D154" s="37" t="s">
        <v>162</v>
      </c>
      <c r="E154" s="29"/>
      <c r="F154" s="29">
        <f>SUM('Príloha 2024'!F553)</f>
        <v>0</v>
      </c>
      <c r="G154" s="29">
        <f>SUM('Príloha 2024'!G553)</f>
        <v>0</v>
      </c>
      <c r="H154" s="29">
        <f>SUM('Príloha 2024'!H553)</f>
        <v>0.4</v>
      </c>
      <c r="I154" s="29">
        <f>SUM('Príloha 2024'!I553)</f>
        <v>0.4</v>
      </c>
      <c r="J154" s="29">
        <f>SUM('Príloha 2024'!J553)</f>
        <v>0.4</v>
      </c>
      <c r="K154" s="29">
        <f>SUM('Príloha 2024'!K553)</f>
        <v>0</v>
      </c>
      <c r="L154" s="29">
        <f>SUM('Príloha 2024'!L553)</f>
        <v>0</v>
      </c>
    </row>
    <row r="155" spans="1:13" x14ac:dyDescent="0.2">
      <c r="A155" s="10"/>
      <c r="B155" s="281"/>
      <c r="C155" s="508"/>
      <c r="D155" s="153" t="s">
        <v>1175</v>
      </c>
      <c r="E155" s="278" t="s">
        <v>1173</v>
      </c>
      <c r="F155" s="360">
        <f>SUM('Príloha 2024'!F554)</f>
        <v>105.5</v>
      </c>
      <c r="G155" s="360">
        <f>SUM('Príloha 2024'!G554)</f>
        <v>0.5</v>
      </c>
      <c r="H155" s="360">
        <f>SUM('Príloha 2024'!H554)</f>
        <v>0</v>
      </c>
      <c r="I155" s="360">
        <f>SUM('Príloha 2024'!I554)</f>
        <v>0</v>
      </c>
      <c r="J155" s="360">
        <f>SUM('Príloha 2024'!J554)</f>
        <v>0</v>
      </c>
      <c r="K155" s="360">
        <f>SUM('Príloha 2024'!K554)</f>
        <v>0</v>
      </c>
      <c r="L155" s="360">
        <f>SUM('Príloha 2024'!L554)</f>
        <v>0</v>
      </c>
    </row>
    <row r="156" spans="1:13" x14ac:dyDescent="0.2">
      <c r="A156" s="10"/>
      <c r="B156" s="402">
        <v>630</v>
      </c>
      <c r="C156" s="37"/>
      <c r="D156" s="37" t="s">
        <v>162</v>
      </c>
      <c r="E156" s="29"/>
      <c r="F156" s="29">
        <f>SUM('Príloha 2024'!F555)</f>
        <v>105.5</v>
      </c>
      <c r="G156" s="29">
        <f>SUM('Príloha 2024'!G555)</f>
        <v>0.5</v>
      </c>
      <c r="H156" s="29">
        <f>SUM('Príloha 2024'!H555)</f>
        <v>0</v>
      </c>
      <c r="I156" s="29">
        <f>SUM('Príloha 2024'!I555)</f>
        <v>0</v>
      </c>
      <c r="J156" s="29">
        <f>SUM('Príloha 2024'!J555)</f>
        <v>0</v>
      </c>
      <c r="K156" s="29">
        <f>SUM('Príloha 2024'!K555)</f>
        <v>0</v>
      </c>
      <c r="L156" s="29">
        <f>SUM('Príloha 2024'!L555)</f>
        <v>0</v>
      </c>
      <c r="M156" s="429"/>
    </row>
    <row r="157" spans="1:13" s="1" customFormat="1" x14ac:dyDescent="0.2">
      <c r="A157" s="8"/>
      <c r="B157" s="34"/>
      <c r="C157" s="34"/>
      <c r="D157" s="34" t="s">
        <v>336</v>
      </c>
      <c r="E157" s="279" t="s">
        <v>682</v>
      </c>
      <c r="F157" s="359">
        <f>SUM('Príloha 2024'!F556)</f>
        <v>160.30000000000001</v>
      </c>
      <c r="G157" s="359">
        <f>SUM('Príloha 2024'!G556)</f>
        <v>250.7</v>
      </c>
      <c r="H157" s="359">
        <f>SUM('Príloha 2024'!H556)</f>
        <v>292.20000000000005</v>
      </c>
      <c r="I157" s="359">
        <f>SUM('Príloha 2024'!I556)</f>
        <v>324.70000000000005</v>
      </c>
      <c r="J157" s="359">
        <f>SUM('Príloha 2024'!J556)</f>
        <v>272.3</v>
      </c>
      <c r="K157" s="359">
        <f>SUM('Príloha 2024'!K556)</f>
        <v>293.79999999999995</v>
      </c>
      <c r="L157" s="359">
        <f>SUM('Príloha 2024'!L556)</f>
        <v>321.89999999999998</v>
      </c>
      <c r="M157" s="429"/>
    </row>
    <row r="158" spans="1:13" x14ac:dyDescent="0.2">
      <c r="A158" s="10"/>
      <c r="B158" s="36">
        <v>630</v>
      </c>
      <c r="C158" s="36"/>
      <c r="D158" s="100" t="s">
        <v>1204</v>
      </c>
      <c r="E158" s="147"/>
      <c r="F158" s="357">
        <f>SUM('Príloha 2024'!F558)</f>
        <v>46.9</v>
      </c>
      <c r="G158" s="357">
        <f>SUM('Príloha 2024'!G558)</f>
        <v>74</v>
      </c>
      <c r="H158" s="357">
        <f>SUM('Príloha 2024'!H558)</f>
        <v>61.7</v>
      </c>
      <c r="I158" s="357">
        <f>SUM('Príloha 2024'!I558)</f>
        <v>80</v>
      </c>
      <c r="J158" s="357">
        <f>SUM('Príloha 2024'!J558)</f>
        <v>52.7</v>
      </c>
      <c r="K158" s="357">
        <f>SUM('Príloha 2024'!K558)</f>
        <v>80.7</v>
      </c>
      <c r="L158" s="357">
        <f>SUM('Príloha 2024'!L558)</f>
        <v>81.300000000000011</v>
      </c>
      <c r="M158" s="429"/>
    </row>
    <row r="159" spans="1:13" x14ac:dyDescent="0.2">
      <c r="A159" s="10"/>
      <c r="B159" s="402"/>
      <c r="C159" s="402"/>
      <c r="D159" s="100" t="s">
        <v>1209</v>
      </c>
      <c r="E159" s="147"/>
      <c r="F159" s="357">
        <f>SUM('Príloha 2024'!F572)</f>
        <v>9.9</v>
      </c>
      <c r="G159" s="357">
        <f>SUM('Príloha 2024'!G572)</f>
        <v>24.6</v>
      </c>
      <c r="H159" s="357">
        <f>SUM('Príloha 2024'!H572)</f>
        <v>52.8</v>
      </c>
      <c r="I159" s="357">
        <f>SUM('Príloha 2024'!I572)</f>
        <v>61.5</v>
      </c>
      <c r="J159" s="357">
        <f>SUM('Príloha 2024'!J572)</f>
        <v>53.3</v>
      </c>
      <c r="K159" s="357">
        <f>SUM('Príloha 2024'!K572)</f>
        <v>53</v>
      </c>
      <c r="L159" s="357">
        <f>SUM('Príloha 2024'!L572)</f>
        <v>55.5</v>
      </c>
      <c r="M159" s="428" t="s">
        <v>1349</v>
      </c>
    </row>
    <row r="160" spans="1:13" x14ac:dyDescent="0.2">
      <c r="A160" s="10"/>
      <c r="B160" s="36"/>
      <c r="C160" s="36"/>
      <c r="D160" s="100" t="s">
        <v>723</v>
      </c>
      <c r="E160" s="147" t="str">
        <f>'Príloha 2024'!E583</f>
        <v>08.2</v>
      </c>
      <c r="F160" s="357">
        <f>SUM('Príloha 2024'!F584)</f>
        <v>-0.5</v>
      </c>
      <c r="G160" s="357">
        <f>SUM('Príloha 2024'!G584)</f>
        <v>1.7000000000000002</v>
      </c>
      <c r="H160" s="357">
        <f>SUM('Príloha 2024'!H584)</f>
        <v>8.9999999999999982</v>
      </c>
      <c r="I160" s="357">
        <f>SUM('Príloha 2024'!I584)</f>
        <v>10.999999999999998</v>
      </c>
      <c r="J160" s="357">
        <f>SUM('Príloha 2024'!J584)</f>
        <v>10.999999999999998</v>
      </c>
      <c r="K160" s="357">
        <f>SUM('Príloha 2024'!K584)</f>
        <v>10.999999999999998</v>
      </c>
      <c r="L160" s="357">
        <f>SUM('Príloha 2024'!L584)</f>
        <v>10.999999999999998</v>
      </c>
      <c r="M160" s="429"/>
    </row>
    <row r="161" spans="1:13" s="1" customFormat="1" x14ac:dyDescent="0.2">
      <c r="A161" s="9"/>
      <c r="B161" s="36">
        <v>630</v>
      </c>
      <c r="C161" s="36"/>
      <c r="D161" s="37" t="s">
        <v>162</v>
      </c>
      <c r="E161" s="50"/>
      <c r="F161" s="403">
        <f>SUM('Príloha 2024'!F585)</f>
        <v>-0.5</v>
      </c>
      <c r="G161" s="403">
        <f>SUM('Príloha 2024'!G585)</f>
        <v>1.7000000000000002</v>
      </c>
      <c r="H161" s="403">
        <f>SUM('Príloha 2024'!H585)</f>
        <v>8.9999999999999982</v>
      </c>
      <c r="I161" s="403">
        <f>SUM('Príloha 2024'!I585)</f>
        <v>10.999999999999998</v>
      </c>
      <c r="J161" s="403">
        <f>SUM('Príloha 2024'!J585)</f>
        <v>10.999999999999998</v>
      </c>
      <c r="K161" s="403">
        <f>SUM('Príloha 2024'!K585)</f>
        <v>10.999999999999998</v>
      </c>
      <c r="L161" s="403">
        <f>SUM('Príloha 2024'!L585)</f>
        <v>10.999999999999998</v>
      </c>
      <c r="M161" s="429"/>
    </row>
    <row r="162" spans="1:13" s="1" customFormat="1" x14ac:dyDescent="0.2">
      <c r="A162" s="9"/>
      <c r="B162" s="36"/>
      <c r="C162" s="36"/>
      <c r="D162" s="100" t="s">
        <v>187</v>
      </c>
      <c r="E162" s="147" t="str">
        <f>'Príloha 2024'!E593</f>
        <v>08.2.0</v>
      </c>
      <c r="F162" s="357">
        <f>SUM('Príloha 2024'!F593)</f>
        <v>104</v>
      </c>
      <c r="G162" s="357">
        <f>SUM('Príloha 2024'!G593)</f>
        <v>150.39999999999998</v>
      </c>
      <c r="H162" s="357">
        <f>SUM('Príloha 2024'!H593)</f>
        <v>168.70000000000002</v>
      </c>
      <c r="I162" s="357">
        <f>SUM('Príloha 2024'!I593)</f>
        <v>172.20000000000002</v>
      </c>
      <c r="J162" s="357">
        <f>SUM('Príloha 2024'!J593)</f>
        <v>155.30000000000001</v>
      </c>
      <c r="K162" s="357">
        <f>SUM('Príloha 2024'!K593)</f>
        <v>149.1</v>
      </c>
      <c r="L162" s="357">
        <f>SUM('Príloha 2024'!L593)</f>
        <v>174.1</v>
      </c>
    </row>
    <row r="163" spans="1:13" x14ac:dyDescent="0.2">
      <c r="A163" s="10"/>
      <c r="B163" s="36">
        <v>610</v>
      </c>
      <c r="C163" s="37"/>
      <c r="D163" s="37" t="s">
        <v>819</v>
      </c>
      <c r="E163" s="50"/>
      <c r="F163" s="403">
        <f>SUM('Príloha 2024'!F594)</f>
        <v>42.2</v>
      </c>
      <c r="G163" s="403">
        <f>SUM('Príloha 2024'!G594)</f>
        <v>47.3</v>
      </c>
      <c r="H163" s="403">
        <f>SUM('Príloha 2024'!H594)</f>
        <v>56.5</v>
      </c>
      <c r="I163" s="403">
        <f>SUM('Príloha 2024'!I594)</f>
        <v>56.5</v>
      </c>
      <c r="J163" s="403">
        <f>SUM('Príloha 2024'!J594)</f>
        <v>38</v>
      </c>
      <c r="K163" s="403">
        <f>SUM('Príloha 2024'!K594)</f>
        <v>40</v>
      </c>
      <c r="L163" s="403">
        <f>SUM('Príloha 2024'!L594)</f>
        <v>43</v>
      </c>
      <c r="M163" s="428"/>
    </row>
    <row r="164" spans="1:13" x14ac:dyDescent="0.2">
      <c r="A164" s="10"/>
      <c r="B164" s="36">
        <v>620</v>
      </c>
      <c r="C164" s="37"/>
      <c r="D164" s="37" t="s">
        <v>279</v>
      </c>
      <c r="E164" s="50"/>
      <c r="F164" s="403">
        <f>SUM('Príloha 2024'!F595)</f>
        <v>18.100000000000001</v>
      </c>
      <c r="G164" s="403">
        <f>SUM('Príloha 2024'!G595)</f>
        <v>18.899999999999999</v>
      </c>
      <c r="H164" s="403">
        <f>SUM('Príloha 2024'!H595)</f>
        <v>20</v>
      </c>
      <c r="I164" s="403">
        <f>SUM('Príloha 2024'!I595)</f>
        <v>20</v>
      </c>
      <c r="J164" s="403">
        <f>SUM('Príloha 2024'!J595)</f>
        <v>13.5</v>
      </c>
      <c r="K164" s="403">
        <f>SUM('Príloha 2024'!K595)</f>
        <v>14</v>
      </c>
      <c r="L164" s="403">
        <f>SUM('Príloha 2024'!L595)</f>
        <v>16</v>
      </c>
      <c r="M164" s="428"/>
    </row>
    <row r="165" spans="1:13" s="1" customFormat="1" x14ac:dyDescent="0.2">
      <c r="A165" s="9"/>
      <c r="B165" s="36">
        <v>630</v>
      </c>
      <c r="C165" s="36"/>
      <c r="D165" s="37" t="s">
        <v>162</v>
      </c>
      <c r="E165" s="50"/>
      <c r="F165" s="403">
        <f>SUM('Príloha 2024'!F596)</f>
        <v>43.7</v>
      </c>
      <c r="G165" s="403">
        <f>SUM('Príloha 2024'!G596)</f>
        <v>84.2</v>
      </c>
      <c r="H165" s="403">
        <f>SUM('Príloha 2024'!H596)</f>
        <v>92.200000000000017</v>
      </c>
      <c r="I165" s="403">
        <f>SUM('Príloha 2024'!I596)</f>
        <v>95.700000000000017</v>
      </c>
      <c r="J165" s="403">
        <f>SUM('Príloha 2024'!J596)</f>
        <v>103.8</v>
      </c>
      <c r="K165" s="403">
        <f>SUM('Príloha 2024'!K596)</f>
        <v>95.1</v>
      </c>
      <c r="L165" s="403">
        <f>SUM('Príloha 2024'!L596)</f>
        <v>115.1</v>
      </c>
      <c r="M165" s="429"/>
    </row>
    <row r="166" spans="1:13" s="1" customFormat="1" x14ac:dyDescent="0.2">
      <c r="A166" s="8"/>
      <c r="B166" s="271"/>
      <c r="C166" s="273"/>
      <c r="D166" s="34" t="s">
        <v>177</v>
      </c>
      <c r="E166" s="40" t="str">
        <f>'Príloha 2024'!E644</f>
        <v>08.4.0</v>
      </c>
      <c r="F166" s="359">
        <f>SUM('Príloha 2024'!F644)</f>
        <v>10.1</v>
      </c>
      <c r="G166" s="359">
        <f>SUM('Príloha 2024'!G644)</f>
        <v>16.2</v>
      </c>
      <c r="H166" s="359">
        <f>SUM('Príloha 2024'!H644)</f>
        <v>27.999999999999996</v>
      </c>
      <c r="I166" s="359">
        <f>SUM('Príloha 2024'!I644)</f>
        <v>30.299999999999997</v>
      </c>
      <c r="J166" s="359">
        <f>SUM('Príloha 2024'!J644)</f>
        <v>16.099999999999998</v>
      </c>
      <c r="K166" s="359">
        <f>SUM('Príloha 2024'!K644)</f>
        <v>15.1</v>
      </c>
      <c r="L166" s="359">
        <f>SUM('Príloha 2024'!L644)</f>
        <v>15.1</v>
      </c>
      <c r="M166" s="429"/>
    </row>
    <row r="167" spans="1:13" x14ac:dyDescent="0.2">
      <c r="A167" s="10"/>
      <c r="B167" s="36">
        <v>630</v>
      </c>
      <c r="C167" s="37"/>
      <c r="D167" s="37" t="s">
        <v>162</v>
      </c>
      <c r="E167" s="50"/>
      <c r="F167" s="403">
        <f>SUM('Príloha 2024'!F645:F655)</f>
        <v>10.1</v>
      </c>
      <c r="G167" s="403">
        <f>SUM('Príloha 2024'!G645:G655)</f>
        <v>16.2</v>
      </c>
      <c r="H167" s="403">
        <f>SUM('Príloha 2024'!H645:H655)</f>
        <v>27.999999999999996</v>
      </c>
      <c r="I167" s="403">
        <f>SUM('Príloha 2024'!I645:I655)</f>
        <v>30.299999999999997</v>
      </c>
      <c r="J167" s="403">
        <f>SUM('Príloha 2024'!J645:J655)</f>
        <v>16.099999999999998</v>
      </c>
      <c r="K167" s="403">
        <f>SUM('Príloha 2024'!K645:K655)</f>
        <v>15.1</v>
      </c>
      <c r="L167" s="403">
        <f>SUM('Príloha 2024'!L645:L655)</f>
        <v>15.1</v>
      </c>
      <c r="M167" s="429"/>
    </row>
    <row r="168" spans="1:13" x14ac:dyDescent="0.2">
      <c r="A168" s="10"/>
      <c r="B168" s="36"/>
      <c r="C168" s="37">
        <v>642001</v>
      </c>
      <c r="D168" s="37" t="s">
        <v>820</v>
      </c>
      <c r="E168" s="50"/>
      <c r="F168" s="403">
        <f>SUM('Príloha 2024'!F656)</f>
        <v>0</v>
      </c>
      <c r="G168" s="403">
        <f>SUM('Príloha 2024'!G656)</f>
        <v>0</v>
      </c>
      <c r="H168" s="403">
        <f>SUM('Príloha 2024'!H656)</f>
        <v>0</v>
      </c>
      <c r="I168" s="403">
        <f>SUM('Príloha 2024'!I656)</f>
        <v>0</v>
      </c>
      <c r="J168" s="403">
        <f>SUM('Príloha 2024'!J656)</f>
        <v>0</v>
      </c>
      <c r="K168" s="403">
        <f>SUM('Príloha 2024'!K656)</f>
        <v>0</v>
      </c>
      <c r="L168" s="403">
        <f>SUM('Príloha 2024'!L656)</f>
        <v>0</v>
      </c>
    </row>
    <row r="169" spans="1:13" s="1" customFormat="1" x14ac:dyDescent="0.2">
      <c r="A169" s="8"/>
      <c r="B169" s="34"/>
      <c r="C169" s="34"/>
      <c r="D169" s="34" t="s">
        <v>201</v>
      </c>
      <c r="E169" s="279" t="s">
        <v>724</v>
      </c>
      <c r="F169" s="359">
        <f>SUM('Príloha 2024'!F657)</f>
        <v>337.8</v>
      </c>
      <c r="G169" s="359">
        <f>SUM('Príloha 2024'!G657)</f>
        <v>577.9</v>
      </c>
      <c r="H169" s="359">
        <f>SUM('Príloha 2024'!H657)</f>
        <v>304.5</v>
      </c>
      <c r="I169" s="359">
        <f>SUM('Príloha 2024'!I657)</f>
        <v>418.9</v>
      </c>
      <c r="J169" s="359">
        <f>SUM('Príloha 2024'!J657)</f>
        <v>520.9</v>
      </c>
      <c r="K169" s="359">
        <f>SUM('Príloha 2024'!K657)</f>
        <v>364.90000000000003</v>
      </c>
      <c r="L169" s="359">
        <f>SUM('Príloha 2024'!L657)</f>
        <v>253.60000000000002</v>
      </c>
    </row>
    <row r="170" spans="1:13" s="400" customFormat="1" x14ac:dyDescent="0.2">
      <c r="A170" s="8"/>
      <c r="B170" s="45"/>
      <c r="C170" s="36"/>
      <c r="D170" s="100" t="s">
        <v>1238</v>
      </c>
      <c r="E170" s="413" t="s">
        <v>862</v>
      </c>
      <c r="F170" s="357">
        <f>SUM('Príloha 2024'!F658)</f>
        <v>0</v>
      </c>
      <c r="G170" s="357">
        <f>SUM('Príloha 2024'!G658)</f>
        <v>147.30000000000001</v>
      </c>
      <c r="H170" s="357">
        <f>SUM('Príloha 2024'!H658)</f>
        <v>120.1</v>
      </c>
      <c r="I170" s="357">
        <f>SUM('Príloha 2024'!I658)</f>
        <v>123.3</v>
      </c>
      <c r="J170" s="357">
        <f>SUM('Príloha 2024'!J658)</f>
        <v>119.5</v>
      </c>
      <c r="K170" s="357">
        <f>SUM('Príloha 2024'!K658)</f>
        <v>121.4</v>
      </c>
      <c r="L170" s="357">
        <f>SUM('Príloha 2024'!L658)</f>
        <v>121.4</v>
      </c>
    </row>
    <row r="171" spans="1:13" s="400" customFormat="1" x14ac:dyDescent="0.2">
      <c r="A171" s="8"/>
      <c r="B171" s="45"/>
      <c r="C171" s="404">
        <v>642</v>
      </c>
      <c r="D171" s="404" t="s">
        <v>1239</v>
      </c>
      <c r="E171" s="413"/>
      <c r="F171" s="403">
        <f>SUM('Príloha 2024'!F659)</f>
        <v>0</v>
      </c>
      <c r="G171" s="403">
        <f>SUM('Príloha 2024'!G659)</f>
        <v>87.8</v>
      </c>
      <c r="H171" s="403">
        <f>SUM('Príloha 2024'!H659)</f>
        <v>120.1</v>
      </c>
      <c r="I171" s="403">
        <f>SUM('Príloha 2024'!I659)</f>
        <v>123.3</v>
      </c>
      <c r="J171" s="403">
        <f>SUM('Príloha 2024'!J659)</f>
        <v>119.5</v>
      </c>
      <c r="K171" s="403">
        <f>SUM('Príloha 2024'!K659)</f>
        <v>121.4</v>
      </c>
      <c r="L171" s="403">
        <f>SUM('Príloha 2024'!L659)</f>
        <v>121.4</v>
      </c>
      <c r="M171" s="429"/>
    </row>
    <row r="172" spans="1:13" s="400" customFormat="1" x14ac:dyDescent="0.2">
      <c r="A172" s="8"/>
      <c r="B172" s="45"/>
      <c r="C172" s="402"/>
      <c r="D172" s="100" t="s">
        <v>1049</v>
      </c>
      <c r="E172" s="480" t="s">
        <v>1047</v>
      </c>
      <c r="F172" s="357">
        <f>SUM('Príloha 2024'!F660)</f>
        <v>51.9</v>
      </c>
      <c r="G172" s="357">
        <f>SUM('Príloha 2024'!G660)</f>
        <v>59.5</v>
      </c>
      <c r="H172" s="357">
        <f>SUM('Príloha 2024'!H660)</f>
        <v>33.6</v>
      </c>
      <c r="I172" s="357">
        <f>SUM('Príloha 2024'!I660)</f>
        <v>50.2</v>
      </c>
      <c r="J172" s="357">
        <f>SUM('Príloha 2024'!J660)</f>
        <v>0</v>
      </c>
      <c r="K172" s="357">
        <f>SUM('Príloha 2024'!K660)</f>
        <v>0</v>
      </c>
      <c r="L172" s="357">
        <f>SUM('Príloha 2024'!L660)</f>
        <v>0</v>
      </c>
      <c r="M172" s="429"/>
    </row>
    <row r="173" spans="1:13" s="400" customFormat="1" x14ac:dyDescent="0.2">
      <c r="A173" s="8"/>
      <c r="B173" s="45"/>
      <c r="C173" s="404">
        <v>610</v>
      </c>
      <c r="D173" s="404" t="s">
        <v>280</v>
      </c>
      <c r="E173" s="413"/>
      <c r="F173" s="403">
        <f>SUM('Príloha 2024'!F661)</f>
        <v>33.799999999999997</v>
      </c>
      <c r="G173" s="403">
        <f>SUM('Príloha 2024'!G661)</f>
        <v>38</v>
      </c>
      <c r="H173" s="403">
        <f>SUM('Príloha 2024'!H661)</f>
        <v>22.7</v>
      </c>
      <c r="I173" s="403">
        <f>SUM('Príloha 2024'!I661)</f>
        <v>31.5</v>
      </c>
      <c r="J173" s="403">
        <f>SUM('Príloha 2024'!J661)</f>
        <v>0</v>
      </c>
      <c r="K173" s="403">
        <f>SUM('Príloha 2024'!K661)</f>
        <v>0</v>
      </c>
      <c r="L173" s="403">
        <f>SUM('Príloha 2024'!L661)</f>
        <v>0</v>
      </c>
      <c r="M173" s="429"/>
    </row>
    <row r="174" spans="1:13" s="400" customFormat="1" x14ac:dyDescent="0.2">
      <c r="A174" s="8"/>
      <c r="B174" s="45"/>
      <c r="C174" s="404">
        <v>620</v>
      </c>
      <c r="D174" s="404" t="s">
        <v>279</v>
      </c>
      <c r="E174" s="413"/>
      <c r="F174" s="403">
        <f>SUM('Príloha 2024'!F662)</f>
        <v>12.1</v>
      </c>
      <c r="G174" s="403">
        <f>SUM('Príloha 2024'!G662)</f>
        <v>13.6</v>
      </c>
      <c r="H174" s="403">
        <f>SUM('Príloha 2024'!H662)</f>
        <v>8.5</v>
      </c>
      <c r="I174" s="403">
        <f>SUM('Príloha 2024'!I662)</f>
        <v>11.2</v>
      </c>
      <c r="J174" s="403">
        <f>SUM('Príloha 2024'!J662)</f>
        <v>0</v>
      </c>
      <c r="K174" s="403">
        <f>SUM('Príloha 2024'!K662)</f>
        <v>0</v>
      </c>
      <c r="L174" s="403">
        <f>SUM('Príloha 2024'!L662)</f>
        <v>0</v>
      </c>
      <c r="M174" s="429"/>
    </row>
    <row r="175" spans="1:13" s="409" customFormat="1" x14ac:dyDescent="0.2">
      <c r="A175" s="366"/>
      <c r="B175" s="45"/>
      <c r="C175" s="404">
        <v>630</v>
      </c>
      <c r="D175" s="404" t="s">
        <v>162</v>
      </c>
      <c r="E175" s="413"/>
      <c r="F175" s="403">
        <f>SUM('Príloha 2024'!F663)</f>
        <v>6</v>
      </c>
      <c r="G175" s="403">
        <f>SUM('Príloha 2024'!G663)</f>
        <v>7.9</v>
      </c>
      <c r="H175" s="403">
        <f>SUM('Príloha 2024'!H663)</f>
        <v>2.4</v>
      </c>
      <c r="I175" s="403">
        <f>SUM('Príloha 2024'!I663)</f>
        <v>5</v>
      </c>
      <c r="J175" s="403">
        <f>SUM('Príloha 2024'!J663)</f>
        <v>0</v>
      </c>
      <c r="K175" s="403">
        <f>SUM('Príloha 2024'!K663)</f>
        <v>0</v>
      </c>
      <c r="L175" s="403">
        <f>SUM('Príloha 2024'!L663)</f>
        <v>0</v>
      </c>
    </row>
    <row r="176" spans="1:13" s="400" customFormat="1" x14ac:dyDescent="0.2">
      <c r="A176" s="8"/>
      <c r="B176" s="438"/>
      <c r="C176" s="100"/>
      <c r="D176" s="100" t="s">
        <v>1133</v>
      </c>
      <c r="E176" s="413"/>
      <c r="F176" s="357">
        <f>SUM('Príloha 2024'!F665)</f>
        <v>0</v>
      </c>
      <c r="G176" s="357">
        <f>SUM('Príloha 2024'!G665)</f>
        <v>62.9</v>
      </c>
      <c r="H176" s="357">
        <f>SUM('Príloha 2024'!H665)</f>
        <v>0</v>
      </c>
      <c r="I176" s="357">
        <f>SUM('Príloha 2024'!I665)</f>
        <v>52</v>
      </c>
      <c r="J176" s="357">
        <f>SUM('Príloha 2024'!J665)</f>
        <v>0</v>
      </c>
      <c r="K176" s="357">
        <f>SUM('Príloha 2024'!K665)</f>
        <v>0</v>
      </c>
      <c r="L176" s="357">
        <f>SUM('Príloha 2024'!L665)</f>
        <v>0</v>
      </c>
      <c r="M176" s="429"/>
    </row>
    <row r="177" spans="1:13" x14ac:dyDescent="0.2">
      <c r="A177" s="10"/>
      <c r="B177" s="45"/>
      <c r="C177" s="404">
        <v>630</v>
      </c>
      <c r="D177" s="404" t="s">
        <v>1139</v>
      </c>
      <c r="E177" s="413"/>
      <c r="F177" s="403">
        <f>SUM('Príloha 2024'!F666)</f>
        <v>0</v>
      </c>
      <c r="G177" s="403">
        <f>SUM('Príloha 2024'!G666)</f>
        <v>0</v>
      </c>
      <c r="H177" s="403">
        <f>SUM('Príloha 2024'!H666)</f>
        <v>0</v>
      </c>
      <c r="I177" s="403">
        <f>SUM('Príloha 2024'!I666)</f>
        <v>26</v>
      </c>
      <c r="J177" s="403">
        <f>SUM('Príloha 2024'!J666)</f>
        <v>0</v>
      </c>
      <c r="K177" s="403">
        <f>SUM('Príloha 2024'!K666)</f>
        <v>0</v>
      </c>
      <c r="L177" s="403">
        <f>SUM('Príloha 2024'!L666)</f>
        <v>0</v>
      </c>
      <c r="M177" s="428"/>
    </row>
    <row r="178" spans="1:13" x14ac:dyDescent="0.2">
      <c r="A178" s="10"/>
      <c r="B178" s="36"/>
      <c r="C178" s="37">
        <v>630</v>
      </c>
      <c r="D178" s="37" t="s">
        <v>821</v>
      </c>
      <c r="E178" s="50"/>
      <c r="F178" s="403">
        <f>SUM('Príloha 2024'!F667)</f>
        <v>0</v>
      </c>
      <c r="G178" s="403">
        <f>SUM('Príloha 2024'!G667)</f>
        <v>0.6</v>
      </c>
      <c r="H178" s="403">
        <f>SUM('Príloha 2024'!H667)</f>
        <v>0</v>
      </c>
      <c r="I178" s="403">
        <f>SUM('Príloha 2024'!I667)</f>
        <v>0</v>
      </c>
      <c r="J178" s="403">
        <f>SUM('Príloha 2024'!J667)</f>
        <v>0</v>
      </c>
      <c r="K178" s="403">
        <f>SUM('Príloha 2024'!K667)</f>
        <v>0</v>
      </c>
      <c r="L178" s="403">
        <f>SUM('Príloha 2024'!L667)</f>
        <v>0</v>
      </c>
    </row>
    <row r="179" spans="1:13" x14ac:dyDescent="0.2">
      <c r="A179" s="10"/>
      <c r="B179" s="402"/>
      <c r="C179" s="37">
        <v>630</v>
      </c>
      <c r="D179" s="37" t="s">
        <v>910</v>
      </c>
      <c r="E179" s="403"/>
      <c r="F179" s="403">
        <f>SUM('Príloha 2024'!F668)</f>
        <v>0</v>
      </c>
      <c r="G179" s="403">
        <f>SUM('Príloha 2024'!G668)</f>
        <v>62.3</v>
      </c>
      <c r="H179" s="403">
        <f>SUM('Príloha 2024'!H668)</f>
        <v>0</v>
      </c>
      <c r="I179" s="403">
        <f>SUM('Príloha 2024'!I668)</f>
        <v>26</v>
      </c>
      <c r="J179" s="403">
        <f>SUM('Príloha 2024'!J668)</f>
        <v>0</v>
      </c>
      <c r="K179" s="403">
        <f>SUM('Príloha 2024'!K668)</f>
        <v>0</v>
      </c>
      <c r="L179" s="403">
        <f>SUM('Príloha 2024'!L668)</f>
        <v>0</v>
      </c>
    </row>
    <row r="180" spans="1:13" x14ac:dyDescent="0.2">
      <c r="A180" s="10"/>
      <c r="B180" s="402"/>
      <c r="C180" s="37"/>
      <c r="D180" s="100" t="s">
        <v>1135</v>
      </c>
      <c r="E180" s="403"/>
      <c r="F180" s="357">
        <f>SUM('Príloha 2024'!F669)</f>
        <v>0</v>
      </c>
      <c r="G180" s="357">
        <f>SUM('Príloha 2024'!G669)</f>
        <v>47.1</v>
      </c>
      <c r="H180" s="357">
        <f>SUM('Príloha 2024'!H669)</f>
        <v>0</v>
      </c>
      <c r="I180" s="357">
        <f>SUM('Príloha 2024'!I669)</f>
        <v>0</v>
      </c>
      <c r="J180" s="357">
        <f>SUM('Príloha 2024'!J669)</f>
        <v>0</v>
      </c>
      <c r="K180" s="357">
        <f>SUM('Príloha 2024'!K669)</f>
        <v>0</v>
      </c>
      <c r="L180" s="357">
        <f>SUM('Príloha 2024'!L669)</f>
        <v>0</v>
      </c>
    </row>
    <row r="181" spans="1:13" x14ac:dyDescent="0.2">
      <c r="A181" s="10"/>
      <c r="B181" s="402"/>
      <c r="C181" s="37">
        <v>630</v>
      </c>
      <c r="D181" s="37" t="s">
        <v>1140</v>
      </c>
      <c r="E181" s="403"/>
      <c r="F181" s="403">
        <f>SUM('Príloha 2024'!F670)</f>
        <v>0</v>
      </c>
      <c r="G181" s="403">
        <f>SUM('Príloha 2024'!G670)</f>
        <v>0</v>
      </c>
      <c r="H181" s="403">
        <f>SUM('Príloha 2024'!H670)</f>
        <v>0</v>
      </c>
      <c r="I181" s="403">
        <f>SUM('Príloha 2024'!I670)</f>
        <v>0</v>
      </c>
      <c r="J181" s="403">
        <f>SUM('Príloha 2024'!J670)</f>
        <v>0</v>
      </c>
      <c r="K181" s="403">
        <f>SUM('Príloha 2024'!K670)</f>
        <v>0</v>
      </c>
      <c r="L181" s="403">
        <f>SUM('Príloha 2024'!L670)</f>
        <v>0</v>
      </c>
      <c r="M181" s="428"/>
    </row>
    <row r="182" spans="1:13" x14ac:dyDescent="0.2">
      <c r="A182" s="10"/>
      <c r="B182" s="402"/>
      <c r="C182" s="37">
        <v>637012</v>
      </c>
      <c r="D182" s="37" t="s">
        <v>1036</v>
      </c>
      <c r="E182" s="403"/>
      <c r="F182" s="403">
        <f>SUM('Príloha 2024'!F671)</f>
        <v>0</v>
      </c>
      <c r="G182" s="403">
        <f>SUM('Príloha 2024'!G671)</f>
        <v>0</v>
      </c>
      <c r="H182" s="403">
        <f>SUM('Príloha 2024'!H671)</f>
        <v>0</v>
      </c>
      <c r="I182" s="403">
        <f>SUM('Príloha 2024'!I671)</f>
        <v>0</v>
      </c>
      <c r="J182" s="403">
        <f>SUM('Príloha 2024'!J671)</f>
        <v>0</v>
      </c>
      <c r="K182" s="403">
        <f>SUM('Príloha 2024'!K671)</f>
        <v>0</v>
      </c>
      <c r="L182" s="403">
        <f>SUM('Príloha 2024'!L671)</f>
        <v>0</v>
      </c>
    </row>
    <row r="183" spans="1:13" x14ac:dyDescent="0.2">
      <c r="A183" s="10"/>
      <c r="B183" s="402"/>
      <c r="C183" s="37"/>
      <c r="D183" s="37" t="s">
        <v>1302</v>
      </c>
      <c r="E183" s="403"/>
      <c r="F183" s="403">
        <f>SUM('Príloha 2024'!F672)</f>
        <v>0</v>
      </c>
      <c r="G183" s="403">
        <f>SUM('Príloha 2024'!G672)</f>
        <v>47.1</v>
      </c>
      <c r="H183" s="403">
        <f>SUM('Príloha 2024'!H672)</f>
        <v>0</v>
      </c>
      <c r="I183" s="403">
        <f>SUM('Príloha 2024'!I672)</f>
        <v>0</v>
      </c>
      <c r="J183" s="403">
        <f>SUM('Príloha 2024'!J672)</f>
        <v>0</v>
      </c>
      <c r="K183" s="403">
        <f>SUM('Príloha 2024'!K672)</f>
        <v>0</v>
      </c>
      <c r="L183" s="403">
        <f>SUM('Príloha 2024'!L672)</f>
        <v>0</v>
      </c>
    </row>
    <row r="184" spans="1:13" x14ac:dyDescent="0.2">
      <c r="A184" s="10"/>
      <c r="B184" s="100"/>
      <c r="C184" s="100"/>
      <c r="D184" s="100" t="s">
        <v>719</v>
      </c>
      <c r="E184" s="147" t="s">
        <v>721</v>
      </c>
      <c r="F184" s="357">
        <f>SUM('Príloha 2024'!F673)</f>
        <v>0.1</v>
      </c>
      <c r="G184" s="357">
        <f>SUM('Príloha 2024'!G673)</f>
        <v>0</v>
      </c>
      <c r="H184" s="357">
        <f>SUM('Príloha 2024'!H673)</f>
        <v>0</v>
      </c>
      <c r="I184" s="357">
        <f>SUM('Príloha 2024'!I673)</f>
        <v>0</v>
      </c>
      <c r="J184" s="357">
        <f>SUM('Príloha 2024'!J673)</f>
        <v>0</v>
      </c>
      <c r="K184" s="357">
        <f>SUM('Príloha 2024'!K673)</f>
        <v>0</v>
      </c>
      <c r="L184" s="357">
        <f>SUM('Príloha 2024'!L673)</f>
        <v>0</v>
      </c>
    </row>
    <row r="185" spans="1:13" x14ac:dyDescent="0.2">
      <c r="A185" s="10"/>
      <c r="B185" s="100"/>
      <c r="C185" s="404">
        <v>610</v>
      </c>
      <c r="D185" s="84" t="s">
        <v>720</v>
      </c>
      <c r="E185" s="147"/>
      <c r="F185" s="403">
        <f>SUM('Príloha 2024'!F674)</f>
        <v>0</v>
      </c>
      <c r="G185" s="403">
        <f>SUM('Príloha 2024'!G674)</f>
        <v>0</v>
      </c>
      <c r="H185" s="403">
        <f>SUM('Príloha 2024'!H674)</f>
        <v>0</v>
      </c>
      <c r="I185" s="403">
        <f>SUM('Príloha 2024'!I674)</f>
        <v>0</v>
      </c>
      <c r="J185" s="403">
        <f>SUM('Príloha 2024'!J674)</f>
        <v>0</v>
      </c>
      <c r="K185" s="403">
        <f>SUM('Príloha 2024'!K674)</f>
        <v>0</v>
      </c>
      <c r="L185" s="403">
        <f>SUM('Príloha 2024'!L674)</f>
        <v>0</v>
      </c>
      <c r="M185" s="428"/>
    </row>
    <row r="186" spans="1:13" x14ac:dyDescent="0.2">
      <c r="A186" s="10"/>
      <c r="B186" s="100"/>
      <c r="C186" s="404">
        <v>620</v>
      </c>
      <c r="D186" s="84" t="s">
        <v>279</v>
      </c>
      <c r="E186" s="147"/>
      <c r="F186" s="403">
        <f>SUM('Príloha 2024'!F675)</f>
        <v>0</v>
      </c>
      <c r="G186" s="403">
        <f>SUM('Príloha 2024'!G675)</f>
        <v>0</v>
      </c>
      <c r="H186" s="403">
        <f>SUM('Príloha 2024'!H675)</f>
        <v>0</v>
      </c>
      <c r="I186" s="403">
        <f>SUM('Príloha 2024'!I675)</f>
        <v>0</v>
      </c>
      <c r="J186" s="403">
        <f>SUM('Príloha 2024'!J675)</f>
        <v>0</v>
      </c>
      <c r="K186" s="403">
        <f>SUM('Príloha 2024'!K675)</f>
        <v>0</v>
      </c>
      <c r="L186" s="403">
        <f>SUM('Príloha 2024'!L675)</f>
        <v>0</v>
      </c>
      <c r="M186" s="428"/>
    </row>
    <row r="187" spans="1:13" x14ac:dyDescent="0.2">
      <c r="A187" s="10"/>
      <c r="B187" s="100"/>
      <c r="C187" s="404">
        <v>630</v>
      </c>
      <c r="D187" s="84" t="s">
        <v>162</v>
      </c>
      <c r="E187" s="147"/>
      <c r="F187" s="403">
        <f>SUM('Príloha 2024'!F676)</f>
        <v>0.1</v>
      </c>
      <c r="G187" s="403">
        <f>SUM('Príloha 2024'!G676)</f>
        <v>0</v>
      </c>
      <c r="H187" s="403">
        <f>SUM('Príloha 2024'!H676)</f>
        <v>0</v>
      </c>
      <c r="I187" s="403">
        <f>SUM('Príloha 2024'!I676)</f>
        <v>0</v>
      </c>
      <c r="J187" s="403">
        <f>SUM('Príloha 2024'!J676)</f>
        <v>0</v>
      </c>
      <c r="K187" s="403">
        <f>SUM('Príloha 2024'!K676)</f>
        <v>0</v>
      </c>
      <c r="L187" s="403">
        <f>SUM('Príloha 2024'!L676)</f>
        <v>0</v>
      </c>
      <c r="M187" s="400"/>
    </row>
    <row r="188" spans="1:13" x14ac:dyDescent="0.2">
      <c r="A188" s="10"/>
      <c r="B188" s="100"/>
      <c r="C188" s="100"/>
      <c r="D188" s="84" t="s">
        <v>775</v>
      </c>
      <c r="E188" s="147"/>
      <c r="F188" s="403">
        <f>SUM('Príloha 2024'!F677)</f>
        <v>0</v>
      </c>
      <c r="G188" s="403">
        <f>SUM('Príloha 2024'!G677)</f>
        <v>0</v>
      </c>
      <c r="H188" s="403">
        <f>SUM('Príloha 2024'!H677)</f>
        <v>0</v>
      </c>
      <c r="I188" s="403">
        <f>SUM('Príloha 2024'!I677)</f>
        <v>0</v>
      </c>
      <c r="J188" s="403">
        <f>SUM('Príloha 2024'!J677)</f>
        <v>0</v>
      </c>
      <c r="K188" s="403">
        <f>SUM('Príloha 2024'!K677)</f>
        <v>0</v>
      </c>
      <c r="L188" s="403">
        <f>SUM('Príloha 2024'!L677)</f>
        <v>0</v>
      </c>
      <c r="M188" s="400"/>
    </row>
    <row r="189" spans="1:13" s="409" customFormat="1" x14ac:dyDescent="0.2">
      <c r="A189" s="408"/>
      <c r="B189" s="100"/>
      <c r="C189" s="404">
        <v>642</v>
      </c>
      <c r="D189" s="404" t="s">
        <v>807</v>
      </c>
      <c r="E189" s="147"/>
      <c r="F189" s="403">
        <f>SUM('Príloha 2024'!F678)</f>
        <v>0</v>
      </c>
      <c r="G189" s="403">
        <f>SUM('Príloha 2024'!G678)</f>
        <v>0</v>
      </c>
      <c r="H189" s="403">
        <f>SUM('Príloha 2024'!H678)</f>
        <v>0</v>
      </c>
      <c r="I189" s="403">
        <f>SUM('Príloha 2024'!I678)</f>
        <v>0</v>
      </c>
      <c r="J189" s="403">
        <f>SUM('Príloha 2024'!J678)</f>
        <v>0</v>
      </c>
      <c r="K189" s="403">
        <f>SUM('Príloha 2024'!K678)</f>
        <v>0</v>
      </c>
      <c r="L189" s="403">
        <f>SUM('Príloha 2024'!L678)</f>
        <v>0</v>
      </c>
    </row>
    <row r="190" spans="1:13" x14ac:dyDescent="0.2">
      <c r="A190" s="10"/>
      <c r="B190" s="100"/>
      <c r="C190" s="100"/>
      <c r="D190" s="100" t="s">
        <v>921</v>
      </c>
      <c r="E190" s="371" t="s">
        <v>861</v>
      </c>
      <c r="F190" s="357">
        <f>SUM('Príloha 2024'!F679)</f>
        <v>94.6</v>
      </c>
      <c r="G190" s="357">
        <f>SUM('Príloha 2024'!G679)</f>
        <v>99.600000000000009</v>
      </c>
      <c r="H190" s="357">
        <f>SUM('Príloha 2024'!H679)</f>
        <v>24.8</v>
      </c>
      <c r="I190" s="357">
        <f>SUM('Príloha 2024'!I679)</f>
        <v>59</v>
      </c>
      <c r="J190" s="357">
        <f>SUM('Príloha 2024'!J679)</f>
        <v>108</v>
      </c>
      <c r="K190" s="357">
        <f>SUM('Príloha 2024'!K679)</f>
        <v>0</v>
      </c>
      <c r="L190" s="357">
        <f>SUM('Príloha 2024'!L679)</f>
        <v>0</v>
      </c>
      <c r="M190" s="429"/>
    </row>
    <row r="191" spans="1:13" x14ac:dyDescent="0.2">
      <c r="A191" s="10"/>
      <c r="B191" s="100"/>
      <c r="C191" s="404">
        <v>610</v>
      </c>
      <c r="D191" s="404" t="s">
        <v>280</v>
      </c>
      <c r="E191" s="147"/>
      <c r="F191" s="403">
        <f>SUM('Príloha 2024'!F680)</f>
        <v>68.599999999999994</v>
      </c>
      <c r="G191" s="403">
        <f>SUM('Príloha 2024'!G680)</f>
        <v>72.2</v>
      </c>
      <c r="H191" s="403">
        <f>SUM('Príloha 2024'!H680)</f>
        <v>18</v>
      </c>
      <c r="I191" s="403">
        <f>SUM('Príloha 2024'!I680)</f>
        <v>43</v>
      </c>
      <c r="J191" s="403">
        <f>SUM('Príloha 2024'!J680)</f>
        <v>79</v>
      </c>
      <c r="K191" s="403">
        <f>SUM('Príloha 2024'!K680)</f>
        <v>0</v>
      </c>
      <c r="L191" s="403">
        <f>SUM('Príloha 2024'!L680)</f>
        <v>0</v>
      </c>
      <c r="M191" s="429"/>
    </row>
    <row r="192" spans="1:13" x14ac:dyDescent="0.2">
      <c r="A192" s="10"/>
      <c r="B192" s="100"/>
      <c r="C192" s="404">
        <v>620</v>
      </c>
      <c r="D192" s="404" t="s">
        <v>279</v>
      </c>
      <c r="E192" s="147"/>
      <c r="F192" s="403">
        <f>SUM('Príloha 2024'!F681)</f>
        <v>23.9</v>
      </c>
      <c r="G192" s="403">
        <f>SUM('Príloha 2024'!G681)</f>
        <v>25.2</v>
      </c>
      <c r="H192" s="403">
        <f>SUM('Príloha 2024'!H681)</f>
        <v>6.5</v>
      </c>
      <c r="I192" s="403">
        <f>SUM('Príloha 2024'!I681)</f>
        <v>15</v>
      </c>
      <c r="J192" s="403">
        <f>SUM('Príloha 2024'!J681)</f>
        <v>28</v>
      </c>
      <c r="K192" s="403">
        <f>SUM('Príloha 2024'!K681)</f>
        <v>0</v>
      </c>
      <c r="L192" s="403">
        <f>SUM('Príloha 2024'!L681)</f>
        <v>0</v>
      </c>
      <c r="M192" s="429"/>
    </row>
    <row r="193" spans="1:13" s="409" customFormat="1" x14ac:dyDescent="0.2">
      <c r="A193" s="408"/>
      <c r="B193" s="100"/>
      <c r="C193" s="404">
        <v>630</v>
      </c>
      <c r="D193" s="404" t="s">
        <v>162</v>
      </c>
      <c r="E193" s="147"/>
      <c r="F193" s="403">
        <f>SUM('Príloha 2024'!F682)</f>
        <v>2.1</v>
      </c>
      <c r="G193" s="403">
        <f>SUM('Príloha 2024'!G682)</f>
        <v>2.2000000000000002</v>
      </c>
      <c r="H193" s="403">
        <f>SUM('Príloha 2024'!H682)</f>
        <v>0.3</v>
      </c>
      <c r="I193" s="403">
        <f>SUM('Príloha 2024'!I682)</f>
        <v>1</v>
      </c>
      <c r="J193" s="403">
        <f>SUM('Príloha 2024'!J682)</f>
        <v>1</v>
      </c>
      <c r="K193" s="403">
        <f>SUM('Príloha 2024'!K682)</f>
        <v>0</v>
      </c>
      <c r="L193" s="403">
        <f>SUM('Príloha 2024'!L682)</f>
        <v>0</v>
      </c>
    </row>
    <row r="194" spans="1:13" x14ac:dyDescent="0.2">
      <c r="A194" s="10"/>
      <c r="B194" s="438"/>
      <c r="C194" s="100"/>
      <c r="D194" s="100" t="s">
        <v>875</v>
      </c>
      <c r="E194" s="371" t="s">
        <v>861</v>
      </c>
      <c r="F194" s="357">
        <f>SUM('Príloha 2024'!F683)</f>
        <v>59.4</v>
      </c>
      <c r="G194" s="357">
        <f>SUM('Príloha 2024'!G683)</f>
        <v>64.599999999999994</v>
      </c>
      <c r="H194" s="357">
        <f>SUM('Príloha 2024'!H683)</f>
        <v>30.8</v>
      </c>
      <c r="I194" s="357">
        <f>SUM('Príloha 2024'!I683)</f>
        <v>51.699999999999996</v>
      </c>
      <c r="J194" s="357">
        <f>SUM('Príloha 2024'!J683)</f>
        <v>64</v>
      </c>
      <c r="K194" s="357">
        <f>SUM('Príloha 2024'!K683)</f>
        <v>0</v>
      </c>
      <c r="L194" s="357">
        <f>SUM('Príloha 2024'!L683)</f>
        <v>0</v>
      </c>
      <c r="M194" s="400"/>
    </row>
    <row r="195" spans="1:13" x14ac:dyDescent="0.2">
      <c r="A195" s="10"/>
      <c r="B195" s="100"/>
      <c r="C195" s="404">
        <v>610</v>
      </c>
      <c r="D195" s="404" t="s">
        <v>280</v>
      </c>
      <c r="E195" s="147"/>
      <c r="F195" s="403">
        <f>SUM('Príloha 2024'!F684)</f>
        <v>39.5</v>
      </c>
      <c r="G195" s="403">
        <f>SUM('Príloha 2024'!G684)</f>
        <v>41.5</v>
      </c>
      <c r="H195" s="403">
        <f>SUM('Príloha 2024'!H684)</f>
        <v>21.6</v>
      </c>
      <c r="I195" s="403">
        <f>SUM('Príloha 2024'!I684)</f>
        <v>31.3</v>
      </c>
      <c r="J195" s="403">
        <f>SUM('Príloha 2024'!J684)</f>
        <v>40</v>
      </c>
      <c r="K195" s="403">
        <f>SUM('Príloha 2024'!K684)</f>
        <v>0</v>
      </c>
      <c r="L195" s="403">
        <f>SUM('Príloha 2024'!L684)</f>
        <v>0</v>
      </c>
      <c r="M195" s="400"/>
    </row>
    <row r="196" spans="1:13" x14ac:dyDescent="0.2">
      <c r="A196" s="10"/>
      <c r="B196" s="100"/>
      <c r="C196" s="404">
        <v>620</v>
      </c>
      <c r="D196" s="404" t="s">
        <v>279</v>
      </c>
      <c r="E196" s="147"/>
      <c r="F196" s="403">
        <f>SUM('Príloha 2024'!F685)</f>
        <v>12.4</v>
      </c>
      <c r="G196" s="403">
        <f>SUM('Príloha 2024'!G685)</f>
        <v>13</v>
      </c>
      <c r="H196" s="403">
        <f>SUM('Príloha 2024'!H685)</f>
        <v>7.4</v>
      </c>
      <c r="I196" s="403">
        <f>SUM('Príloha 2024'!I685)</f>
        <v>10</v>
      </c>
      <c r="J196" s="403">
        <f>SUM('Príloha 2024'!J685)</f>
        <v>14</v>
      </c>
      <c r="K196" s="403">
        <f>SUM('Príloha 2024'!K685)</f>
        <v>0</v>
      </c>
      <c r="L196" s="403">
        <f>SUM('Príloha 2024'!L685)</f>
        <v>0</v>
      </c>
      <c r="M196" s="428"/>
    </row>
    <row r="197" spans="1:13" s="409" customFormat="1" x14ac:dyDescent="0.2">
      <c r="A197" s="408"/>
      <c r="B197" s="100"/>
      <c r="C197" s="404">
        <v>630</v>
      </c>
      <c r="D197" s="404" t="s">
        <v>162</v>
      </c>
      <c r="E197" s="147"/>
      <c r="F197" s="403">
        <f>SUM('Príloha 2024'!F686)</f>
        <v>7.5</v>
      </c>
      <c r="G197" s="403">
        <f>SUM('Príloha 2024'!G686)</f>
        <v>10.1</v>
      </c>
      <c r="H197" s="403">
        <f>SUM('Príloha 2024'!H686)</f>
        <v>1.8</v>
      </c>
      <c r="I197" s="403">
        <f>SUM('Príloha 2024'!I686)</f>
        <v>10.4</v>
      </c>
      <c r="J197" s="403">
        <f>SUM('Príloha 2024'!J686)</f>
        <v>10</v>
      </c>
      <c r="K197" s="403">
        <f>SUM('Príloha 2024'!K686)</f>
        <v>0</v>
      </c>
      <c r="L197" s="403">
        <f>SUM('Príloha 2024'!L686)</f>
        <v>0</v>
      </c>
    </row>
    <row r="198" spans="1:13" x14ac:dyDescent="0.2">
      <c r="A198" s="10"/>
      <c r="B198" s="100"/>
      <c r="C198" s="100"/>
      <c r="D198" s="100" t="s">
        <v>949</v>
      </c>
      <c r="E198" s="371" t="s">
        <v>861</v>
      </c>
      <c r="F198" s="357">
        <f>SUM('Príloha 2024'!F687)</f>
        <v>108.2</v>
      </c>
      <c r="G198" s="357">
        <f>SUM('Príloha 2024'!G687)</f>
        <v>131</v>
      </c>
      <c r="H198" s="357">
        <f>SUM('Príloha 2024'!H687)</f>
        <v>61.500000000000007</v>
      </c>
      <c r="I198" s="357">
        <f>SUM('Príloha 2024'!I687)</f>
        <v>74.5</v>
      </c>
      <c r="J198" s="357">
        <f>SUM('Príloha 2024'!J687)</f>
        <v>191</v>
      </c>
      <c r="K198" s="357">
        <f>SUM('Príloha 2024'!K687)</f>
        <v>203.8</v>
      </c>
      <c r="L198" s="357">
        <f>SUM('Príloha 2024'!L687)</f>
        <v>90</v>
      </c>
      <c r="M198" s="429"/>
    </row>
    <row r="199" spans="1:13" x14ac:dyDescent="0.2">
      <c r="A199" s="10"/>
      <c r="B199" s="100"/>
      <c r="C199" s="404">
        <v>610</v>
      </c>
      <c r="D199" s="404" t="s">
        <v>280</v>
      </c>
      <c r="E199" s="147"/>
      <c r="F199" s="403">
        <f>SUM('Príloha 2024'!F688)</f>
        <v>71.900000000000006</v>
      </c>
      <c r="G199" s="403">
        <f>SUM('Príloha 2024'!G688)</f>
        <v>88.5</v>
      </c>
      <c r="H199" s="403">
        <f>SUM('Príloha 2024'!H688)</f>
        <v>33.6</v>
      </c>
      <c r="I199" s="403">
        <f>SUM('Príloha 2024'!I688)</f>
        <v>40.5</v>
      </c>
      <c r="J199" s="403">
        <f>SUM('Príloha 2024'!J688)</f>
        <v>110</v>
      </c>
      <c r="K199" s="403">
        <f>SUM('Príloha 2024'!K688)</f>
        <v>117</v>
      </c>
      <c r="L199" s="403">
        <f>SUM('Príloha 2024'!L688)</f>
        <v>50</v>
      </c>
      <c r="M199" s="429"/>
    </row>
    <row r="200" spans="1:13" x14ac:dyDescent="0.2">
      <c r="A200" s="10"/>
      <c r="B200" s="100"/>
      <c r="C200" s="404">
        <v>620</v>
      </c>
      <c r="D200" s="404" t="s">
        <v>279</v>
      </c>
      <c r="E200" s="147"/>
      <c r="F200" s="403">
        <f>SUM('Príloha 2024'!F689)</f>
        <v>24.7</v>
      </c>
      <c r="G200" s="403">
        <f>SUM('Príloha 2024'!G689)</f>
        <v>31</v>
      </c>
      <c r="H200" s="403">
        <f>SUM('Príloha 2024'!H689)</f>
        <v>11.8</v>
      </c>
      <c r="I200" s="403">
        <f>SUM('Príloha 2024'!I689)</f>
        <v>13.9</v>
      </c>
      <c r="J200" s="403">
        <f>SUM('Príloha 2024'!J689)</f>
        <v>37</v>
      </c>
      <c r="K200" s="403">
        <f>SUM('Príloha 2024'!K689)</f>
        <v>40</v>
      </c>
      <c r="L200" s="403">
        <f>SUM('Príloha 2024'!L689)</f>
        <v>20</v>
      </c>
      <c r="M200" s="429"/>
    </row>
    <row r="201" spans="1:13" s="400" customFormat="1" x14ac:dyDescent="0.2">
      <c r="A201" s="401"/>
      <c r="B201" s="100"/>
      <c r="C201" s="404">
        <v>630</v>
      </c>
      <c r="D201" s="404" t="s">
        <v>162</v>
      </c>
      <c r="E201" s="147"/>
      <c r="F201" s="403">
        <f>SUM('Príloha 2024'!F690)</f>
        <v>11.6</v>
      </c>
      <c r="G201" s="403">
        <f>SUM('Príloha 2024'!G690)</f>
        <v>11.5</v>
      </c>
      <c r="H201" s="403">
        <f>SUM('Príloha 2024'!H690)</f>
        <v>16.100000000000001</v>
      </c>
      <c r="I201" s="403">
        <f>SUM('Príloha 2024'!I690:I691)</f>
        <v>20.100000000000001</v>
      </c>
      <c r="J201" s="403">
        <f>SUM('Príloha 2024'!J690:J691)</f>
        <v>44</v>
      </c>
      <c r="K201" s="403">
        <f>SUM('Príloha 2024'!K690:K691)</f>
        <v>46.8</v>
      </c>
      <c r="L201" s="403">
        <f>SUM('Príloha 2024'!L690:L691)</f>
        <v>20</v>
      </c>
    </row>
    <row r="202" spans="1:13" s="400" customFormat="1" x14ac:dyDescent="0.2">
      <c r="A202" s="401"/>
      <c r="B202" s="402"/>
      <c r="C202" s="37"/>
      <c r="D202" s="100" t="s">
        <v>892</v>
      </c>
      <c r="E202" s="439" t="s">
        <v>893</v>
      </c>
      <c r="F202" s="357">
        <f>SUM('Príloha 2024'!F692)</f>
        <v>23.599999999999998</v>
      </c>
      <c r="G202" s="357">
        <f>SUM('Príloha 2024'!G692)</f>
        <v>25.400000000000002</v>
      </c>
      <c r="H202" s="357">
        <f>SUM('Príloha 2024'!H692)</f>
        <v>33.700000000000003</v>
      </c>
      <c r="I202" s="357">
        <f>SUM('Príloha 2024'!I692)</f>
        <v>34.200000000000003</v>
      </c>
      <c r="J202" s="357">
        <f>SUM('Príloha 2024'!J692)</f>
        <v>38.400000000000006</v>
      </c>
      <c r="K202" s="357">
        <f>SUM('Príloha 2024'!K692)</f>
        <v>39.700000000000003</v>
      </c>
      <c r="L202" s="357">
        <f>SUM('Príloha 2024'!L692)</f>
        <v>42.2</v>
      </c>
    </row>
    <row r="203" spans="1:13" s="400" customFormat="1" x14ac:dyDescent="0.2">
      <c r="A203" s="401"/>
      <c r="B203" s="402"/>
      <c r="C203" s="404">
        <v>610</v>
      </c>
      <c r="D203" s="404" t="s">
        <v>720</v>
      </c>
      <c r="E203" s="403"/>
      <c r="F203" s="403">
        <f>SUM('Príloha 2024'!F693)</f>
        <v>16.399999999999999</v>
      </c>
      <c r="G203" s="403">
        <f>SUM('Príloha 2024'!G693)</f>
        <v>17.100000000000001</v>
      </c>
      <c r="H203" s="403">
        <f>SUM('Príloha 2024'!H693)</f>
        <v>19</v>
      </c>
      <c r="I203" s="403">
        <f>SUM('Príloha 2024'!I693)</f>
        <v>19</v>
      </c>
      <c r="J203" s="403">
        <f>SUM('Príloha 2024'!J693)</f>
        <v>22</v>
      </c>
      <c r="K203" s="403">
        <f>SUM('Príloha 2024'!K693)</f>
        <v>23</v>
      </c>
      <c r="L203" s="403">
        <f>SUM('Príloha 2024'!L693)</f>
        <v>25</v>
      </c>
      <c r="M203" s="428"/>
    </row>
    <row r="204" spans="1:13" s="400" customFormat="1" x14ac:dyDescent="0.2">
      <c r="A204" s="401"/>
      <c r="B204" s="402"/>
      <c r="C204" s="404">
        <v>620</v>
      </c>
      <c r="D204" s="404" t="s">
        <v>279</v>
      </c>
      <c r="E204" s="403"/>
      <c r="F204" s="403">
        <f>SUM('Príloha 2024'!F694)</f>
        <v>5.7</v>
      </c>
      <c r="G204" s="403">
        <f>SUM('Príloha 2024'!G694)</f>
        <v>6.3</v>
      </c>
      <c r="H204" s="403">
        <f>SUM('Príloha 2024'!H694)</f>
        <v>6.7</v>
      </c>
      <c r="I204" s="403">
        <f>SUM('Príloha 2024'!I694)</f>
        <v>6.7</v>
      </c>
      <c r="J204" s="403">
        <f>SUM('Príloha 2024'!J694)</f>
        <v>7.7</v>
      </c>
      <c r="K204" s="403">
        <f>SUM('Príloha 2024'!K694)</f>
        <v>8</v>
      </c>
      <c r="L204" s="403">
        <f>SUM('Príloha 2024'!L694)</f>
        <v>8.5</v>
      </c>
      <c r="M204" s="428"/>
    </row>
    <row r="205" spans="1:13" x14ac:dyDescent="0.2">
      <c r="A205" s="10"/>
      <c r="B205" s="402"/>
      <c r="C205" s="404">
        <v>630</v>
      </c>
      <c r="D205" s="404" t="s">
        <v>162</v>
      </c>
      <c r="E205" s="403"/>
      <c r="F205" s="403">
        <f>SUM('Príloha 2024'!F695)</f>
        <v>1.5</v>
      </c>
      <c r="G205" s="403">
        <f>SUM('Príloha 2024'!G695)</f>
        <v>2</v>
      </c>
      <c r="H205" s="403">
        <f>SUM('Príloha 2024'!H695)</f>
        <v>8</v>
      </c>
      <c r="I205" s="403">
        <f>SUM('Príloha 2024'!I695:I696)</f>
        <v>8.5</v>
      </c>
      <c r="J205" s="403">
        <f>SUM('Príloha 2024'!J695:J696)</f>
        <v>8.6999999999999993</v>
      </c>
      <c r="K205" s="403">
        <f>SUM('Príloha 2024'!K695:K696)</f>
        <v>8.6999999999999993</v>
      </c>
      <c r="L205" s="403">
        <f>SUM('Príloha 2024'!L695:L696)</f>
        <v>8.6999999999999993</v>
      </c>
      <c r="M205" s="428"/>
    </row>
    <row r="206" spans="1:13" s="1" customFormat="1" ht="12.75" x14ac:dyDescent="0.2">
      <c r="A206" s="8"/>
      <c r="B206" s="34"/>
      <c r="C206" s="34"/>
      <c r="D206" s="34" t="s">
        <v>210</v>
      </c>
      <c r="E206" s="35" t="str">
        <f>'Príloha 2024'!E698</f>
        <v>10.1.2</v>
      </c>
      <c r="F206" s="359">
        <f>SUM('Príloha 2024'!F697)</f>
        <v>59.3</v>
      </c>
      <c r="G206" s="359">
        <f>SUM('Príloha 2024'!G697)</f>
        <v>70.400000000000006</v>
      </c>
      <c r="H206" s="359">
        <f>SUM('Príloha 2024'!H697)</f>
        <v>75</v>
      </c>
      <c r="I206" s="359">
        <f>SUM('Príloha 2024'!I697)</f>
        <v>77.099999999999994</v>
      </c>
      <c r="J206" s="359">
        <f>SUM('Príloha 2024'!J697)</f>
        <v>80.5</v>
      </c>
      <c r="K206" s="359">
        <f>SUM('Príloha 2024'!K697)</f>
        <v>22</v>
      </c>
      <c r="L206" s="359">
        <f>SUM('Príloha 2024'!L697)</f>
        <v>22</v>
      </c>
      <c r="M206" s="350"/>
    </row>
    <row r="207" spans="1:13" x14ac:dyDescent="0.2">
      <c r="A207" s="10"/>
      <c r="B207" s="36">
        <v>610</v>
      </c>
      <c r="C207" s="37"/>
      <c r="D207" s="37" t="s">
        <v>280</v>
      </c>
      <c r="E207" s="50"/>
      <c r="F207" s="403">
        <f>SUM('Príloha 2024'!F699)</f>
        <v>41.5</v>
      </c>
      <c r="G207" s="403">
        <f>SUM('Príloha 2024'!G699)</f>
        <v>50.4</v>
      </c>
      <c r="H207" s="403">
        <f>SUM('Príloha 2024'!H699)</f>
        <v>55</v>
      </c>
      <c r="I207" s="403">
        <f>SUM('Príloha 2024'!I699)</f>
        <v>55</v>
      </c>
      <c r="J207" s="403">
        <f>SUM('Príloha 2024'!J699)</f>
        <v>57.5</v>
      </c>
      <c r="K207" s="403">
        <f>SUM('Príloha 2024'!K699)</f>
        <v>15</v>
      </c>
      <c r="L207" s="403">
        <f>SUM('Príloha 2024'!L699)</f>
        <v>15</v>
      </c>
      <c r="M207" s="428"/>
    </row>
    <row r="208" spans="1:13" x14ac:dyDescent="0.2">
      <c r="A208" s="10"/>
      <c r="B208" s="36">
        <v>620</v>
      </c>
      <c r="C208" s="37"/>
      <c r="D208" s="37" t="s">
        <v>116</v>
      </c>
      <c r="E208" s="50"/>
      <c r="F208" s="403">
        <f>SUM('Príloha 2024'!F700)</f>
        <v>13.8</v>
      </c>
      <c r="G208" s="403">
        <f>SUM('Príloha 2024'!G700)</f>
        <v>16.5</v>
      </c>
      <c r="H208" s="403">
        <f>SUM('Príloha 2024'!H700)</f>
        <v>19</v>
      </c>
      <c r="I208" s="403">
        <f>SUM('Príloha 2024'!I700)</f>
        <v>19</v>
      </c>
      <c r="J208" s="403">
        <f>SUM('Príloha 2024'!J700)</f>
        <v>20</v>
      </c>
      <c r="K208" s="403">
        <f>SUM('Príloha 2024'!K700)</f>
        <v>5</v>
      </c>
      <c r="L208" s="403">
        <f>SUM('Príloha 2024'!L700)</f>
        <v>5</v>
      </c>
      <c r="M208" s="428"/>
    </row>
    <row r="209" spans="1:13" x14ac:dyDescent="0.2">
      <c r="A209" s="10"/>
      <c r="B209" s="36">
        <v>630</v>
      </c>
      <c r="C209" s="37"/>
      <c r="D209" s="37" t="s">
        <v>162</v>
      </c>
      <c r="E209" s="50"/>
      <c r="F209" s="403">
        <f>SUM('Príloha 2024'!F701)</f>
        <v>3.5</v>
      </c>
      <c r="G209" s="403">
        <f>SUM('Príloha 2024'!G701)</f>
        <v>3.4</v>
      </c>
      <c r="H209" s="403">
        <f>SUM('Príloha 2024'!H701)</f>
        <v>1</v>
      </c>
      <c r="I209" s="403">
        <f>SUM('Príloha 2024'!I701)</f>
        <v>1</v>
      </c>
      <c r="J209" s="403">
        <f>SUM('Príloha 2024'!J701)</f>
        <v>1</v>
      </c>
      <c r="K209" s="403">
        <f>SUM('Príloha 2024'!K701)</f>
        <v>1</v>
      </c>
      <c r="L209" s="403">
        <f>SUM('Príloha 2024'!L701)</f>
        <v>1</v>
      </c>
      <c r="M209" s="428"/>
    </row>
    <row r="210" spans="1:13" x14ac:dyDescent="0.2">
      <c r="A210" s="10"/>
      <c r="B210" s="36">
        <v>642</v>
      </c>
      <c r="C210" s="37"/>
      <c r="D210" s="37" t="s">
        <v>334</v>
      </c>
      <c r="E210" s="50"/>
      <c r="F210" s="403">
        <f>SUM('Príloha 2024'!F702)</f>
        <v>0.5</v>
      </c>
      <c r="G210" s="403">
        <f>SUM('Príloha 2024'!G702)</f>
        <v>0.1</v>
      </c>
      <c r="H210" s="403">
        <f>SUM('Príloha 2024'!H702)</f>
        <v>0</v>
      </c>
      <c r="I210" s="403">
        <f>SUM('Príloha 2024'!I702)</f>
        <v>2.1</v>
      </c>
      <c r="J210" s="403">
        <f>SUM('Príloha 2024'!J702)</f>
        <v>2</v>
      </c>
      <c r="K210" s="403">
        <f>SUM('Príloha 2024'!K702)</f>
        <v>1</v>
      </c>
      <c r="L210" s="403">
        <f>SUM('Príloha 2024'!L702)</f>
        <v>1</v>
      </c>
    </row>
    <row r="211" spans="1:13" x14ac:dyDescent="0.2">
      <c r="A211" s="10"/>
      <c r="B211" s="34"/>
      <c r="C211" s="34"/>
      <c r="D211" s="34" t="s">
        <v>212</v>
      </c>
      <c r="E211" s="35" t="str">
        <f>'Príloha 2024'!E703</f>
        <v>10.7.0</v>
      </c>
      <c r="F211" s="359">
        <f>SUM('Príloha 2024'!F703)</f>
        <v>88</v>
      </c>
      <c r="G211" s="359">
        <f>SUM('Príloha 2024'!G703)</f>
        <v>119</v>
      </c>
      <c r="H211" s="359">
        <f>SUM('Príloha 2024'!H703)</f>
        <v>116.8</v>
      </c>
      <c r="I211" s="359">
        <f>SUM('Príloha 2024'!I703)</f>
        <v>156.80000000000001</v>
      </c>
      <c r="J211" s="359">
        <f>SUM('Príloha 2024'!J703)</f>
        <v>116.3</v>
      </c>
      <c r="K211" s="359">
        <f>SUM('Príloha 2024'!K703)</f>
        <v>116.3</v>
      </c>
      <c r="L211" s="359">
        <f>SUM('Príloha 2024'!L703)</f>
        <v>116.3</v>
      </c>
    </row>
    <row r="212" spans="1:13" x14ac:dyDescent="0.2">
      <c r="A212" s="10"/>
      <c r="B212" s="36"/>
      <c r="C212" s="36"/>
      <c r="D212" s="100" t="s">
        <v>145</v>
      </c>
      <c r="E212" s="147"/>
      <c r="F212" s="357">
        <f>SUM('Príloha 2024'!F704)</f>
        <v>0.5</v>
      </c>
      <c r="G212" s="357">
        <f>SUM('Príloha 2024'!G704)</f>
        <v>0</v>
      </c>
      <c r="H212" s="357">
        <f>SUM('Príloha 2024'!H704)</f>
        <v>0</v>
      </c>
      <c r="I212" s="357">
        <f>SUM('Príloha 2024'!I704)</f>
        <v>0</v>
      </c>
      <c r="J212" s="357">
        <f>SUM('Príloha 2024'!J704)</f>
        <v>0</v>
      </c>
      <c r="K212" s="357">
        <f>SUM('Príloha 2024'!K704)</f>
        <v>0</v>
      </c>
      <c r="L212" s="357">
        <f>SUM('Príloha 2024'!L704)</f>
        <v>0</v>
      </c>
      <c r="M212" s="429"/>
    </row>
    <row r="213" spans="1:13" x14ac:dyDescent="0.2">
      <c r="A213" s="10"/>
      <c r="B213" s="36">
        <v>610</v>
      </c>
      <c r="C213" s="37"/>
      <c r="D213" s="37" t="s">
        <v>280</v>
      </c>
      <c r="E213" s="50"/>
      <c r="F213" s="403">
        <f>SUM('Príloha 2024'!F705)</f>
        <v>0</v>
      </c>
      <c r="G213" s="403">
        <f>SUM('Príloha 2024'!G705)</f>
        <v>0</v>
      </c>
      <c r="H213" s="403">
        <f>SUM('Príloha 2024'!H705)</f>
        <v>0</v>
      </c>
      <c r="I213" s="403">
        <f>SUM('Príloha 2024'!I705)</f>
        <v>0</v>
      </c>
      <c r="J213" s="403">
        <f>SUM('Príloha 2024'!J705)</f>
        <v>0</v>
      </c>
      <c r="K213" s="403">
        <f>SUM('Príloha 2024'!K705)</f>
        <v>0</v>
      </c>
      <c r="L213" s="403">
        <f>SUM('Príloha 2024'!L705)</f>
        <v>0</v>
      </c>
      <c r="M213" s="429"/>
    </row>
    <row r="214" spans="1:13" x14ac:dyDescent="0.2">
      <c r="A214" s="10"/>
      <c r="B214" s="36">
        <v>620</v>
      </c>
      <c r="C214" s="37"/>
      <c r="D214" s="37" t="s">
        <v>279</v>
      </c>
      <c r="E214" s="50"/>
      <c r="F214" s="403">
        <f>SUM('Príloha 2024'!F706)</f>
        <v>0</v>
      </c>
      <c r="G214" s="403">
        <f>SUM('Príloha 2024'!G706)</f>
        <v>0</v>
      </c>
      <c r="H214" s="403">
        <f>SUM('Príloha 2024'!H706)</f>
        <v>0</v>
      </c>
      <c r="I214" s="403">
        <f>SUM('Príloha 2024'!I706)</f>
        <v>0</v>
      </c>
      <c r="J214" s="403">
        <f>SUM('Príloha 2024'!J706)</f>
        <v>0</v>
      </c>
      <c r="K214" s="403">
        <f>SUM('Príloha 2024'!K706)</f>
        <v>0</v>
      </c>
      <c r="L214" s="403">
        <f>SUM('Príloha 2024'!L706)</f>
        <v>0</v>
      </c>
      <c r="M214" s="429"/>
    </row>
    <row r="215" spans="1:13" x14ac:dyDescent="0.2">
      <c r="A215" s="10"/>
      <c r="B215" s="36">
        <v>630</v>
      </c>
      <c r="C215" s="37"/>
      <c r="D215" s="37" t="s">
        <v>162</v>
      </c>
      <c r="E215" s="50"/>
      <c r="F215" s="403">
        <f>SUM('Príloha 2024'!F707)</f>
        <v>0.5</v>
      </c>
      <c r="G215" s="403">
        <f>SUM('Príloha 2024'!G707)</f>
        <v>0</v>
      </c>
      <c r="H215" s="403">
        <f>SUM('Príloha 2024'!H707)</f>
        <v>0</v>
      </c>
      <c r="I215" s="403">
        <f>SUM('Príloha 2024'!I707)</f>
        <v>0</v>
      </c>
      <c r="J215" s="403">
        <f>SUM('Príloha 2024'!J707)</f>
        <v>0</v>
      </c>
      <c r="K215" s="403">
        <f>SUM('Príloha 2024'!K707)</f>
        <v>0</v>
      </c>
      <c r="L215" s="403">
        <f>SUM('Príloha 2024'!L707)</f>
        <v>0</v>
      </c>
      <c r="M215" s="429"/>
    </row>
    <row r="216" spans="1:13" x14ac:dyDescent="0.2">
      <c r="A216" s="10"/>
      <c r="B216" s="402">
        <v>640</v>
      </c>
      <c r="C216" s="37"/>
      <c r="D216" s="37" t="s">
        <v>1335</v>
      </c>
      <c r="E216" s="403"/>
      <c r="F216" s="403">
        <f>SUM('Príloha 2024'!F708)</f>
        <v>0</v>
      </c>
      <c r="G216" s="403">
        <f>SUM('Príloha 2024'!G708)</f>
        <v>28.8</v>
      </c>
      <c r="H216" s="403">
        <f>SUM('Príloha 2024'!H708)</f>
        <v>0</v>
      </c>
      <c r="I216" s="403">
        <f>SUM('Príloha 2024'!I708)</f>
        <v>40</v>
      </c>
      <c r="J216" s="403">
        <f>SUM('Príloha 2024'!J708)</f>
        <v>0</v>
      </c>
      <c r="K216" s="403">
        <f>SUM('Príloha 2024'!K708)</f>
        <v>0</v>
      </c>
      <c r="L216" s="403">
        <f>SUM('Príloha 2024'!L708)</f>
        <v>0</v>
      </c>
      <c r="M216" s="429"/>
    </row>
    <row r="217" spans="1:13" x14ac:dyDescent="0.2">
      <c r="A217" s="10"/>
      <c r="B217" s="402"/>
      <c r="C217" s="37">
        <v>642013</v>
      </c>
      <c r="D217" s="37" t="s">
        <v>1014</v>
      </c>
      <c r="E217" s="403"/>
      <c r="F217" s="403">
        <f>SUM('Príloha 2024'!F709)</f>
        <v>0</v>
      </c>
      <c r="G217" s="403">
        <f>SUM('Príloha 2024'!G709)</f>
        <v>0</v>
      </c>
      <c r="H217" s="403">
        <f>SUM('Príloha 2024'!H709)</f>
        <v>0</v>
      </c>
      <c r="I217" s="403">
        <f>SUM('Príloha 2024'!I709)</f>
        <v>0</v>
      </c>
      <c r="J217" s="403">
        <f>SUM('Príloha 2024'!J709)</f>
        <v>0</v>
      </c>
      <c r="K217" s="403">
        <f>SUM('Príloha 2024'!K709)</f>
        <v>0</v>
      </c>
      <c r="L217" s="403">
        <f>SUM('Príloha 2024'!L709)</f>
        <v>0</v>
      </c>
    </row>
    <row r="218" spans="1:13" x14ac:dyDescent="0.2">
      <c r="A218" s="10"/>
      <c r="B218" s="36"/>
      <c r="C218" s="199">
        <v>642002</v>
      </c>
      <c r="D218" s="37" t="s">
        <v>822</v>
      </c>
      <c r="E218" s="50"/>
      <c r="F218" s="403">
        <f>SUM('Príloha 2024'!F710)</f>
        <v>0</v>
      </c>
      <c r="G218" s="403">
        <f>SUM('Príloha 2024'!G710)</f>
        <v>0</v>
      </c>
      <c r="H218" s="403">
        <f>SUM('Príloha 2024'!H710)</f>
        <v>24</v>
      </c>
      <c r="I218" s="403">
        <f>SUM('Príloha 2024'!I710)</f>
        <v>24</v>
      </c>
      <c r="J218" s="403">
        <f>SUM('Príloha 2024'!J710)</f>
        <v>22</v>
      </c>
      <c r="K218" s="403">
        <f>SUM('Príloha 2024'!K710)</f>
        <v>22</v>
      </c>
      <c r="L218" s="403">
        <f>SUM('Príloha 2024'!L710)</f>
        <v>22</v>
      </c>
    </row>
    <row r="219" spans="1:13" x14ac:dyDescent="0.2">
      <c r="A219" s="10"/>
      <c r="B219" s="36"/>
      <c r="C219" s="199">
        <v>642014</v>
      </c>
      <c r="D219" s="37" t="s">
        <v>857</v>
      </c>
      <c r="E219" s="50"/>
      <c r="F219" s="403">
        <f>SUM('Príloha 2024'!F711)</f>
        <v>1.8</v>
      </c>
      <c r="G219" s="403">
        <f>SUM('Príloha 2024'!G711)</f>
        <v>1.6</v>
      </c>
      <c r="H219" s="403">
        <f>SUM('Príloha 2024'!H711)</f>
        <v>2.8</v>
      </c>
      <c r="I219" s="403">
        <f>SUM('Príloha 2024'!I711)</f>
        <v>2.8</v>
      </c>
      <c r="J219" s="403">
        <f>SUM('Príloha 2024'!J711)</f>
        <v>2.8</v>
      </c>
      <c r="K219" s="403">
        <f>SUM('Príloha 2024'!K711)</f>
        <v>2.8</v>
      </c>
      <c r="L219" s="403">
        <f>SUM('Príloha 2024'!L711)</f>
        <v>2.8</v>
      </c>
      <c r="M219" s="1"/>
    </row>
    <row r="220" spans="1:13" x14ac:dyDescent="0.2">
      <c r="A220" s="10"/>
      <c r="B220" s="36"/>
      <c r="C220" s="199">
        <v>642024</v>
      </c>
      <c r="D220" s="37" t="s">
        <v>823</v>
      </c>
      <c r="E220" s="50"/>
      <c r="F220" s="403">
        <f>SUM('Príloha 2024'!F712)</f>
        <v>0</v>
      </c>
      <c r="G220" s="403">
        <f>SUM('Príloha 2024'!G712)</f>
        <v>0</v>
      </c>
      <c r="H220" s="403">
        <f>SUM('Príloha 2024'!H712)</f>
        <v>0</v>
      </c>
      <c r="I220" s="403">
        <f>SUM('Príloha 2024'!I712)</f>
        <v>0</v>
      </c>
      <c r="J220" s="403">
        <f>SUM('Príloha 2024'!J712)</f>
        <v>1.5</v>
      </c>
      <c r="K220" s="403">
        <f>SUM('Príloha 2024'!K712)</f>
        <v>1.5</v>
      </c>
      <c r="L220" s="403">
        <f>SUM('Príloha 2024'!L712)</f>
        <v>1.5</v>
      </c>
    </row>
    <row r="221" spans="1:13" x14ac:dyDescent="0.2">
      <c r="A221" s="10"/>
      <c r="B221" s="36">
        <v>640</v>
      </c>
      <c r="C221" s="37"/>
      <c r="D221" s="37" t="s">
        <v>824</v>
      </c>
      <c r="E221" s="50"/>
      <c r="F221" s="403">
        <f>SUM('Príloha 2024'!F713)</f>
        <v>85.7</v>
      </c>
      <c r="G221" s="403">
        <f>SUM('Príloha 2024'!G713)</f>
        <v>88.6</v>
      </c>
      <c r="H221" s="403">
        <f>SUM('Príloha 2024'!H713)</f>
        <v>90</v>
      </c>
      <c r="I221" s="403">
        <f>SUM('Príloha 2024'!I713)</f>
        <v>90</v>
      </c>
      <c r="J221" s="403">
        <f>SUM('Príloha 2024'!J713)</f>
        <v>90</v>
      </c>
      <c r="K221" s="403">
        <f>SUM('Príloha 2024'!K713)</f>
        <v>90</v>
      </c>
      <c r="L221" s="403">
        <f>SUM('Príloha 2024'!L713)</f>
        <v>90</v>
      </c>
    </row>
    <row r="222" spans="1:13" x14ac:dyDescent="0.2">
      <c r="A222" s="10"/>
      <c r="B222" s="153"/>
      <c r="C222" s="153"/>
      <c r="D222" s="153" t="s">
        <v>1185</v>
      </c>
      <c r="E222" s="278" t="s">
        <v>943</v>
      </c>
      <c r="F222" s="361">
        <f>SUM('Príloha 2024'!F714)</f>
        <v>19.900000000000002</v>
      </c>
      <c r="G222" s="361">
        <f>SUM('Príloha 2024'!G714)</f>
        <v>0.7</v>
      </c>
      <c r="H222" s="361">
        <f>SUM('Príloha 2024'!H714)</f>
        <v>0</v>
      </c>
      <c r="I222" s="361">
        <f>SUM('Príloha 2024'!I714)</f>
        <v>0</v>
      </c>
      <c r="J222" s="361">
        <f>SUM('Príloha 2024'!J714)</f>
        <v>0</v>
      </c>
      <c r="K222" s="361">
        <f>SUM('Príloha 2024'!K714)</f>
        <v>0</v>
      </c>
      <c r="L222" s="361">
        <f>SUM('Príloha 2024'!L714)</f>
        <v>0</v>
      </c>
    </row>
    <row r="223" spans="1:13" x14ac:dyDescent="0.2">
      <c r="A223" s="10"/>
      <c r="B223" s="402">
        <v>600</v>
      </c>
      <c r="C223" s="37"/>
      <c r="D223" s="37" t="s">
        <v>1184</v>
      </c>
      <c r="E223" s="403"/>
      <c r="F223" s="403">
        <f>SUM('Príloha 2024'!F715:F719)</f>
        <v>19.900000000000002</v>
      </c>
      <c r="G223" s="403">
        <f>SUM('Príloha 2024'!G715:G719)</f>
        <v>0.7</v>
      </c>
      <c r="H223" s="403">
        <f>SUM('Príloha 2024'!H715:H719)</f>
        <v>0</v>
      </c>
      <c r="I223" s="403">
        <f>SUM('Príloha 2024'!I715:I719)</f>
        <v>0</v>
      </c>
      <c r="J223" s="403">
        <f>SUM('Príloha 2024'!J715:J719)</f>
        <v>0</v>
      </c>
      <c r="K223" s="403">
        <f>SUM('Príloha 2024'!K715:K719)</f>
        <v>0</v>
      </c>
      <c r="L223" s="403">
        <f>SUM('Príloha 2024'!L715:L719)</f>
        <v>0</v>
      </c>
    </row>
    <row r="224" spans="1:13" s="1" customFormat="1" ht="15" customHeight="1" x14ac:dyDescent="0.2">
      <c r="A224" s="8"/>
      <c r="B224" s="34"/>
      <c r="C224" s="34"/>
      <c r="D224" s="39" t="s">
        <v>715</v>
      </c>
      <c r="E224" s="35"/>
      <c r="F224" s="359">
        <f>SUM('Príloha 2024'!F720)</f>
        <v>504.5</v>
      </c>
      <c r="G224" s="359">
        <f>SUM('Príloha 2024'!G720)</f>
        <v>305.5</v>
      </c>
      <c r="H224" s="359">
        <f>SUM('Príloha 2024'!H720)</f>
        <v>207.70000000000002</v>
      </c>
      <c r="I224" s="359">
        <f>SUM('Príloha 2024'!I720)</f>
        <v>207.70000000000002</v>
      </c>
      <c r="J224" s="359">
        <f>SUM('Príloha 2024'!J720)</f>
        <v>242.8</v>
      </c>
      <c r="K224" s="359">
        <f>SUM('Príloha 2024'!K720)</f>
        <v>270.39999999999998</v>
      </c>
      <c r="L224" s="359">
        <f>SUM('Príloha 2024'!L720)</f>
        <v>200</v>
      </c>
      <c r="M224" s="303"/>
    </row>
    <row r="225" spans="1:14" s="1" customFormat="1" ht="11.25" customHeight="1" x14ac:dyDescent="0.2">
      <c r="A225" s="8"/>
      <c r="B225" s="36" t="s">
        <v>214</v>
      </c>
      <c r="C225" s="36"/>
      <c r="D225" s="100" t="s">
        <v>251</v>
      </c>
      <c r="E225" s="147"/>
      <c r="F225" s="357">
        <f>SUM('Príloha 2024'!F721)</f>
        <v>504.5</v>
      </c>
      <c r="G225" s="357">
        <f>SUM('Príloha 2024'!G721)</f>
        <v>305.5</v>
      </c>
      <c r="H225" s="357">
        <f>SUM('Príloha 2024'!H721)</f>
        <v>207.70000000000002</v>
      </c>
      <c r="I225" s="357">
        <f>SUM('Príloha 2024'!I721)</f>
        <v>207.70000000000002</v>
      </c>
      <c r="J225" s="357">
        <f>SUM('Príloha 2024'!J721)</f>
        <v>242.8</v>
      </c>
      <c r="K225" s="357">
        <f>SUM('Príloha 2024'!K721)</f>
        <v>270.39999999999998</v>
      </c>
      <c r="L225" s="357">
        <f>SUM('Príloha 2024'!L721)</f>
        <v>200</v>
      </c>
      <c r="M225" s="409"/>
    </row>
    <row r="226" spans="1:14" s="400" customFormat="1" ht="11.25" customHeight="1" x14ac:dyDescent="0.2">
      <c r="A226" s="8"/>
      <c r="B226" s="36"/>
      <c r="C226" s="381">
        <v>819002</v>
      </c>
      <c r="D226" s="84" t="s">
        <v>872</v>
      </c>
      <c r="E226" s="147"/>
      <c r="F226" s="403">
        <f>SUM('Príloha 2024'!F722)</f>
        <v>0</v>
      </c>
      <c r="G226" s="403">
        <f>SUM('Príloha 2024'!G722)</f>
        <v>1.8</v>
      </c>
      <c r="H226" s="403">
        <f>SUM('Príloha 2024'!H722)</f>
        <v>24</v>
      </c>
      <c r="I226" s="403">
        <f>SUM('Príloha 2024'!I722)</f>
        <v>24</v>
      </c>
      <c r="J226" s="403">
        <f>SUM('Príloha 2024'!J722)</f>
        <v>0</v>
      </c>
      <c r="K226" s="403">
        <f>SUM('Príloha 2024'!K722)</f>
        <v>0</v>
      </c>
      <c r="L226" s="403">
        <f>SUM('Príloha 2024'!L722)</f>
        <v>0</v>
      </c>
      <c r="M226" s="428"/>
    </row>
    <row r="227" spans="1:14" s="1" customFormat="1" x14ac:dyDescent="0.2">
      <c r="A227" s="9"/>
      <c r="B227" s="402"/>
      <c r="C227" s="381">
        <v>819002</v>
      </c>
      <c r="D227" s="404" t="s">
        <v>942</v>
      </c>
      <c r="E227" s="147"/>
      <c r="F227" s="403">
        <f>SUM('Príloha 2024'!F723)</f>
        <v>26</v>
      </c>
      <c r="G227" s="403">
        <f>SUM('Príloha 2024'!G723)</f>
        <v>24</v>
      </c>
      <c r="H227" s="403">
        <f>SUM('Príloha 2024'!H723)</f>
        <v>0</v>
      </c>
      <c r="I227" s="403">
        <f>SUM('Príloha 2024'!I723)</f>
        <v>0</v>
      </c>
      <c r="J227" s="403">
        <f>SUM('Príloha 2024'!J723)</f>
        <v>0</v>
      </c>
      <c r="K227" s="403">
        <f>SUM('Príloha 2024'!K723)</f>
        <v>0</v>
      </c>
      <c r="L227" s="403">
        <f>SUM('Príloha 2024'!L723)</f>
        <v>0</v>
      </c>
      <c r="M227" s="428"/>
    </row>
    <row r="228" spans="1:14" ht="11.25" customHeight="1" x14ac:dyDescent="0.2">
      <c r="A228" s="10"/>
      <c r="B228" s="36"/>
      <c r="C228" s="44">
        <v>821005</v>
      </c>
      <c r="D228" s="37" t="s">
        <v>825</v>
      </c>
      <c r="E228" s="50"/>
      <c r="F228" s="403">
        <f>SUM('Príloha 2024'!F724)</f>
        <v>243.8</v>
      </c>
      <c r="G228" s="403">
        <f>SUM('Príloha 2024'!G724)</f>
        <v>243.8</v>
      </c>
      <c r="H228" s="403">
        <f>SUM('Príloha 2024'!H724)</f>
        <v>155</v>
      </c>
      <c r="I228" s="403">
        <f>SUM('Príloha 2024'!I724)</f>
        <v>155</v>
      </c>
      <c r="J228" s="403">
        <f>SUM('Príloha 2024'!J724)</f>
        <v>214.1</v>
      </c>
      <c r="K228" s="403">
        <f>SUM('Príloha 2024'!K724)</f>
        <v>270.39999999999998</v>
      </c>
      <c r="L228" s="403">
        <f>SUM('Príloha 2024'!L724)</f>
        <v>200</v>
      </c>
      <c r="M228" s="1"/>
    </row>
    <row r="229" spans="1:14" ht="11.25" customHeight="1" x14ac:dyDescent="0.2">
      <c r="A229" s="10"/>
      <c r="B229" s="45"/>
      <c r="C229" s="44">
        <v>8210051</v>
      </c>
      <c r="D229" s="37" t="s">
        <v>826</v>
      </c>
      <c r="E229" s="50"/>
      <c r="F229" s="403">
        <f>SUM('Príloha 2024'!F726)</f>
        <v>0</v>
      </c>
      <c r="G229" s="403">
        <f>SUM('Príloha 2024'!G726)</f>
        <v>0.4</v>
      </c>
      <c r="H229" s="403">
        <f>SUM('Príloha 2024'!H726)</f>
        <v>0</v>
      </c>
      <c r="I229" s="403">
        <f>SUM('Príloha 2024'!I726)</f>
        <v>0</v>
      </c>
      <c r="J229" s="403">
        <f>SUM('Príloha 2024'!J726)</f>
        <v>0</v>
      </c>
      <c r="K229" s="403">
        <f>SUM('Príloha 2024'!K726)</f>
        <v>0</v>
      </c>
      <c r="L229" s="403">
        <f>SUM('Príloha 2024'!L726)</f>
        <v>0</v>
      </c>
    </row>
    <row r="230" spans="1:14" x14ac:dyDescent="0.2">
      <c r="B230" s="36"/>
      <c r="C230" s="44">
        <v>8210051</v>
      </c>
      <c r="D230" s="37" t="s">
        <v>827</v>
      </c>
      <c r="E230" s="50"/>
      <c r="F230" s="403">
        <f>SUM('Príloha 2024'!F727)</f>
        <v>24.8</v>
      </c>
      <c r="G230" s="403">
        <f>SUM('Príloha 2024'!G727)</f>
        <v>25.1</v>
      </c>
      <c r="H230" s="403">
        <f>SUM('Príloha 2024'!H727)</f>
        <v>24.8</v>
      </c>
      <c r="I230" s="403">
        <f>SUM('Príloha 2024'!I727)</f>
        <v>24.8</v>
      </c>
      <c r="J230" s="403">
        <f>SUM('Príloha 2024'!J727)</f>
        <v>24.8</v>
      </c>
      <c r="K230" s="403">
        <f>SUM('Príloha 2024'!K727)</f>
        <v>0</v>
      </c>
      <c r="L230" s="403">
        <f>SUM('Príloha 2024'!L727)</f>
        <v>0</v>
      </c>
      <c r="M230" s="428" t="s">
        <v>1349</v>
      </c>
    </row>
    <row r="231" spans="1:14" x14ac:dyDescent="0.2">
      <c r="B231" s="36"/>
      <c r="C231" s="44">
        <v>8210051</v>
      </c>
      <c r="D231" s="37" t="s">
        <v>828</v>
      </c>
      <c r="E231" s="50"/>
      <c r="F231" s="403">
        <f>SUM('Príloha 2024'!F728)</f>
        <v>3.9</v>
      </c>
      <c r="G231" s="403">
        <f>SUM('Príloha 2024'!G728)</f>
        <v>4</v>
      </c>
      <c r="H231" s="403">
        <f>SUM('Príloha 2024'!H728)</f>
        <v>3.9</v>
      </c>
      <c r="I231" s="403">
        <f>SUM('Príloha 2024'!I728)</f>
        <v>3.9</v>
      </c>
      <c r="J231" s="403">
        <f>SUM('Príloha 2024'!J728)</f>
        <v>3.9</v>
      </c>
      <c r="K231" s="403">
        <f>SUM('Príloha 2024'!K728)</f>
        <v>0</v>
      </c>
      <c r="L231" s="403">
        <f>SUM('Príloha 2024'!L728)</f>
        <v>0</v>
      </c>
      <c r="M231" s="428" t="s">
        <v>1349</v>
      </c>
    </row>
    <row r="232" spans="1:14" x14ac:dyDescent="0.2">
      <c r="B232" s="402"/>
      <c r="C232" s="44">
        <v>821005</v>
      </c>
      <c r="D232" s="37" t="s">
        <v>1027</v>
      </c>
      <c r="E232" s="403"/>
      <c r="F232" s="403">
        <f>SUM('Príloha 2024'!F729)</f>
        <v>205.2</v>
      </c>
      <c r="G232" s="403">
        <f>SUM('Príloha 2024'!G729)</f>
        <v>6.4</v>
      </c>
      <c r="H232" s="403">
        <f>SUM('Príloha 2024'!H729)</f>
        <v>0</v>
      </c>
      <c r="I232" s="403">
        <f>SUM('Príloha 2024'!I729)</f>
        <v>0</v>
      </c>
      <c r="J232" s="403">
        <f>SUM('Príloha 2024'!J729)</f>
        <v>0</v>
      </c>
      <c r="K232" s="403">
        <f>SUM('Príloha 2024'!K729)</f>
        <v>0</v>
      </c>
      <c r="L232" s="403">
        <f>SUM('Príloha 2024'!L729)</f>
        <v>0</v>
      </c>
      <c r="M232" s="409"/>
    </row>
    <row r="233" spans="1:14" ht="11.25" customHeight="1" x14ac:dyDescent="0.2">
      <c r="A233" s="10"/>
      <c r="B233" s="402"/>
      <c r="C233" s="44">
        <v>824</v>
      </c>
      <c r="D233" s="37" t="s">
        <v>902</v>
      </c>
      <c r="E233" s="403"/>
      <c r="F233" s="403">
        <f>SUM('Príloha 2024'!F730)</f>
        <v>0.8</v>
      </c>
      <c r="G233" s="403">
        <f>SUM('Príloha 2024'!G730)</f>
        <v>0</v>
      </c>
      <c r="H233" s="403">
        <f>SUM('Príloha 2024'!H730)</f>
        <v>0</v>
      </c>
      <c r="I233" s="403">
        <f>SUM('Príloha 2024'!I730)</f>
        <v>0</v>
      </c>
      <c r="J233" s="403">
        <f>SUM('Príloha 2024'!J730)</f>
        <v>0</v>
      </c>
      <c r="K233" s="403">
        <f>SUM('Príloha 2024'!K730)</f>
        <v>0</v>
      </c>
      <c r="L233" s="403">
        <f>SUM('Príloha 2024'!L730)</f>
        <v>0</v>
      </c>
      <c r="N233" s="202"/>
    </row>
    <row r="234" spans="1:14" s="364" customFormat="1" ht="11.25" customHeight="1" x14ac:dyDescent="0.2">
      <c r="A234" s="366"/>
      <c r="B234" s="34"/>
      <c r="C234" s="34"/>
      <c r="D234" s="39" t="s">
        <v>716</v>
      </c>
      <c r="E234" s="35"/>
      <c r="F234" s="359">
        <f>SUM('Príloha 2024'!F731)</f>
        <v>1160.1999999999998</v>
      </c>
      <c r="G234" s="359">
        <f>SUM('Príloha 2024'!G731)</f>
        <v>875.30000000000007</v>
      </c>
      <c r="H234" s="359">
        <f>SUM('Príloha 2024'!H731)</f>
        <v>3937</v>
      </c>
      <c r="I234" s="359">
        <f>SUM('Príloha 2024'!I731)</f>
        <v>2019.7</v>
      </c>
      <c r="J234" s="359">
        <f>SUM('Príloha 2024'!J731)</f>
        <v>1515.5</v>
      </c>
      <c r="K234" s="359">
        <f>SUM('Príloha 2024'!K731)</f>
        <v>0</v>
      </c>
      <c r="L234" s="359">
        <f>SUM('Príloha 2024'!L731)</f>
        <v>0</v>
      </c>
      <c r="N234" s="418"/>
    </row>
    <row r="235" spans="1:14" s="1" customFormat="1" ht="11.25" customHeight="1" x14ac:dyDescent="0.2">
      <c r="A235" s="8"/>
      <c r="B235" s="100">
        <v>700</v>
      </c>
      <c r="C235" s="100"/>
      <c r="D235" s="100" t="s">
        <v>217</v>
      </c>
      <c r="E235" s="147" t="str">
        <f>'Príloha 2024'!E732</f>
        <v>01.1.1</v>
      </c>
      <c r="F235" s="357">
        <f>SUM('Príloha 2024'!F732)</f>
        <v>2.7</v>
      </c>
      <c r="G235" s="357">
        <f>SUM('Príloha 2024'!G732)</f>
        <v>0</v>
      </c>
      <c r="H235" s="357">
        <f>SUM('Príloha 2024'!H732)</f>
        <v>0</v>
      </c>
      <c r="I235" s="357">
        <f>SUM('Príloha 2024'!I732)</f>
        <v>0</v>
      </c>
      <c r="J235" s="357">
        <f>SUM('Príloha 2024'!J732)</f>
        <v>0</v>
      </c>
      <c r="K235" s="357">
        <f>SUM('Príloha 2024'!K732)</f>
        <v>0</v>
      </c>
      <c r="L235" s="357">
        <f>SUM('Príloha 2024'!L732)</f>
        <v>0</v>
      </c>
      <c r="M235" s="429"/>
    </row>
    <row r="236" spans="1:14" s="1" customFormat="1" ht="11.25" customHeight="1" x14ac:dyDescent="0.2">
      <c r="A236" s="8"/>
      <c r="B236" s="36"/>
      <c r="C236" s="36"/>
      <c r="D236" s="37" t="s">
        <v>834</v>
      </c>
      <c r="E236" s="50"/>
      <c r="F236" s="405">
        <f>SUM('Príloha 2024'!F733)</f>
        <v>0</v>
      </c>
      <c r="G236" s="405">
        <f>SUM('Príloha 2024'!G733)</f>
        <v>0</v>
      </c>
      <c r="H236" s="405">
        <f>SUM('Príloha 2024'!H733)</f>
        <v>0</v>
      </c>
      <c r="I236" s="405">
        <f>SUM('Príloha 2024'!I733)</f>
        <v>0</v>
      </c>
      <c r="J236" s="405">
        <f>SUM('Príloha 2024'!J733)</f>
        <v>0</v>
      </c>
      <c r="K236" s="405">
        <f>SUM('Príloha 2024'!K733)</f>
        <v>0</v>
      </c>
      <c r="L236" s="405">
        <f>SUM('Príloha 2024'!L733)</f>
        <v>0</v>
      </c>
      <c r="M236" s="428"/>
    </row>
    <row r="237" spans="1:14" s="1" customFormat="1" ht="11.25" customHeight="1" x14ac:dyDescent="0.2">
      <c r="A237" s="8"/>
      <c r="B237" s="36"/>
      <c r="C237" s="36"/>
      <c r="D237" s="37" t="s">
        <v>835</v>
      </c>
      <c r="E237" s="50"/>
      <c r="F237" s="405">
        <f>SUM('Príloha 2024'!F734)</f>
        <v>2.7</v>
      </c>
      <c r="G237" s="405">
        <f>SUM('Príloha 2024'!G734)</f>
        <v>0</v>
      </c>
      <c r="H237" s="405">
        <f>SUM('Príloha 2024'!H734)</f>
        <v>0</v>
      </c>
      <c r="I237" s="405">
        <f>SUM('Príloha 2024'!I734)</f>
        <v>0</v>
      </c>
      <c r="J237" s="405">
        <f>SUM('Príloha 2024'!J734)</f>
        <v>0</v>
      </c>
      <c r="K237" s="405">
        <f>SUM('Príloha 2024'!K734)</f>
        <v>0</v>
      </c>
      <c r="L237" s="405">
        <f>SUM('Príloha 2024'!L734)</f>
        <v>0</v>
      </c>
      <c r="M237" s="429"/>
    </row>
    <row r="238" spans="1:14" s="1" customFormat="1" ht="11.25" customHeight="1" x14ac:dyDescent="0.2">
      <c r="A238" s="8"/>
      <c r="B238" s="36"/>
      <c r="C238" s="36"/>
      <c r="D238" s="37" t="s">
        <v>836</v>
      </c>
      <c r="E238" s="50"/>
      <c r="F238" s="405">
        <f>SUM('Príloha 2024'!F735)</f>
        <v>0</v>
      </c>
      <c r="G238" s="405">
        <f>SUM('Príloha 2024'!G735)</f>
        <v>0</v>
      </c>
      <c r="H238" s="405">
        <f>SUM('Príloha 2024'!H735)</f>
        <v>0</v>
      </c>
      <c r="I238" s="405">
        <f>SUM('Príloha 2024'!I735)</f>
        <v>0</v>
      </c>
      <c r="J238" s="405">
        <f>SUM('Príloha 2024'!J735)</f>
        <v>0</v>
      </c>
      <c r="K238" s="405">
        <f>SUM('Príloha 2024'!K735)</f>
        <v>0</v>
      </c>
      <c r="L238" s="405">
        <f>SUM('Príloha 2024'!L735)</f>
        <v>0</v>
      </c>
      <c r="M238" s="429"/>
    </row>
    <row r="239" spans="1:14" s="1" customFormat="1" ht="11.25" customHeight="1" x14ac:dyDescent="0.2">
      <c r="A239" s="8"/>
      <c r="B239" s="36"/>
      <c r="C239" s="36"/>
      <c r="D239" s="37" t="s">
        <v>837</v>
      </c>
      <c r="E239" s="50"/>
      <c r="F239" s="405">
        <f>SUM('Príloha 2024'!F736)</f>
        <v>0</v>
      </c>
      <c r="G239" s="405">
        <f>SUM('Príloha 2024'!G736)</f>
        <v>0</v>
      </c>
      <c r="H239" s="405">
        <f>SUM('Príloha 2024'!H736)</f>
        <v>0</v>
      </c>
      <c r="I239" s="405">
        <f>SUM('Príloha 2024'!I736)</f>
        <v>0</v>
      </c>
      <c r="J239" s="405">
        <f>SUM('Príloha 2024'!J736)</f>
        <v>0</v>
      </c>
      <c r="K239" s="405">
        <f>SUM('Príloha 2024'!K736)</f>
        <v>0</v>
      </c>
      <c r="L239" s="405">
        <f>SUM('Príloha 2024'!L736)</f>
        <v>0</v>
      </c>
    </row>
    <row r="240" spans="1:14" s="400" customFormat="1" ht="11.25" customHeight="1" x14ac:dyDescent="0.2">
      <c r="A240" s="8"/>
      <c r="B240" s="36"/>
      <c r="C240" s="36"/>
      <c r="D240" s="37" t="s">
        <v>907</v>
      </c>
      <c r="E240" s="50"/>
      <c r="F240" s="405">
        <f>SUM('Príloha 2024'!F737)</f>
        <v>0</v>
      </c>
      <c r="G240" s="405">
        <f>SUM('Príloha 2024'!G737)</f>
        <v>0</v>
      </c>
      <c r="H240" s="405">
        <f>SUM('Príloha 2024'!H737)</f>
        <v>0</v>
      </c>
      <c r="I240" s="405">
        <f>SUM('Príloha 2024'!I737)</f>
        <v>0</v>
      </c>
      <c r="J240" s="405">
        <f>SUM('Príloha 2024'!J737)</f>
        <v>0</v>
      </c>
      <c r="K240" s="405">
        <f>SUM('Príloha 2024'!K737)</f>
        <v>0</v>
      </c>
      <c r="L240" s="405">
        <f>SUM('Príloha 2024'!L737)</f>
        <v>0</v>
      </c>
      <c r="M240" s="428"/>
    </row>
    <row r="241" spans="1:13" s="1" customFormat="1" ht="11.25" customHeight="1" x14ac:dyDescent="0.2">
      <c r="A241" s="8"/>
      <c r="B241" s="402"/>
      <c r="C241" s="402"/>
      <c r="D241" s="37" t="s">
        <v>908</v>
      </c>
      <c r="E241" s="403"/>
      <c r="F241" s="405">
        <f>SUM('Príloha 2024'!F738)</f>
        <v>0</v>
      </c>
      <c r="G241" s="405">
        <f>SUM('Príloha 2024'!G738)</f>
        <v>0</v>
      </c>
      <c r="H241" s="405">
        <f>SUM('Príloha 2024'!H738)</f>
        <v>0</v>
      </c>
      <c r="I241" s="405">
        <f>SUM('Príloha 2024'!I738)</f>
        <v>0</v>
      </c>
      <c r="J241" s="405">
        <f>SUM('Príloha 2024'!J738)</f>
        <v>0</v>
      </c>
      <c r="K241" s="405">
        <f>SUM('Príloha 2024'!K738)</f>
        <v>0</v>
      </c>
      <c r="L241" s="405">
        <f>SUM('Príloha 2024'!L738)</f>
        <v>0</v>
      </c>
      <c r="M241" s="409"/>
    </row>
    <row r="242" spans="1:13" s="400" customFormat="1" ht="11.25" customHeight="1" x14ac:dyDescent="0.2">
      <c r="A242" s="8"/>
      <c r="B242" s="36"/>
      <c r="C242" s="36"/>
      <c r="D242" s="37" t="s">
        <v>839</v>
      </c>
      <c r="E242" s="50"/>
      <c r="F242" s="405">
        <f>SUM('Príloha 2024'!F739)</f>
        <v>0</v>
      </c>
      <c r="G242" s="405">
        <f>SUM('Príloha 2024'!G739)</f>
        <v>0</v>
      </c>
      <c r="H242" s="405">
        <f>SUM('Príloha 2024'!H739)</f>
        <v>0</v>
      </c>
      <c r="I242" s="405">
        <f>SUM('Príloha 2024'!I739)</f>
        <v>0</v>
      </c>
      <c r="J242" s="405">
        <f>SUM('Príloha 2024'!J739)</f>
        <v>0</v>
      </c>
      <c r="K242" s="405">
        <f>SUM('Príloha 2024'!K739)</f>
        <v>0</v>
      </c>
      <c r="L242" s="405">
        <f>SUM('Príloha 2024'!L739)</f>
        <v>0</v>
      </c>
      <c r="M242" s="409"/>
    </row>
    <row r="243" spans="1:13" s="409" customFormat="1" ht="11.25" customHeight="1" x14ac:dyDescent="0.2">
      <c r="A243" s="366"/>
      <c r="B243" s="402"/>
      <c r="C243" s="402"/>
      <c r="D243" s="37" t="s">
        <v>1031</v>
      </c>
      <c r="E243" s="403"/>
      <c r="F243" s="405">
        <f>SUM('Príloha 2024'!F740)</f>
        <v>0</v>
      </c>
      <c r="G243" s="405">
        <f>SUM('Príloha 2024'!G740)</f>
        <v>0</v>
      </c>
      <c r="H243" s="405">
        <f>SUM('Príloha 2024'!H740)</f>
        <v>0</v>
      </c>
      <c r="I243" s="405">
        <f>SUM('Príloha 2024'!I740)</f>
        <v>0</v>
      </c>
      <c r="J243" s="405">
        <f>SUM('Príloha 2024'!J740)</f>
        <v>0</v>
      </c>
      <c r="K243" s="405">
        <f>SUM('Príloha 2024'!K740)</f>
        <v>0</v>
      </c>
      <c r="L243" s="405">
        <f>SUM('Príloha 2024'!L740)</f>
        <v>0</v>
      </c>
    </row>
    <row r="244" spans="1:13" s="400" customFormat="1" ht="11.25" customHeight="1" x14ac:dyDescent="0.2">
      <c r="A244" s="8"/>
      <c r="B244" s="100">
        <v>700</v>
      </c>
      <c r="C244" s="100"/>
      <c r="D244" s="100" t="s">
        <v>128</v>
      </c>
      <c r="E244" s="413" t="s">
        <v>665</v>
      </c>
      <c r="F244" s="357">
        <f>SUM('Príloha 2024'!F741)</f>
        <v>0</v>
      </c>
      <c r="G244" s="357">
        <f>SUM('Príloha 2024'!G741)</f>
        <v>0</v>
      </c>
      <c r="H244" s="357">
        <f>SUM('Príloha 2024'!H741)</f>
        <v>0</v>
      </c>
      <c r="I244" s="357">
        <f>SUM('Príloha 2024'!I741)</f>
        <v>0</v>
      </c>
      <c r="J244" s="357">
        <f>SUM('Príloha 2024'!J741)</f>
        <v>0</v>
      </c>
      <c r="K244" s="357">
        <f>SUM('Príloha 2024'!K741)</f>
        <v>0</v>
      </c>
      <c r="L244" s="357">
        <f>SUM('Príloha 2024'!L741)</f>
        <v>0</v>
      </c>
      <c r="M244" s="350"/>
    </row>
    <row r="245" spans="1:13" s="400" customFormat="1" ht="11.25" customHeight="1" x14ac:dyDescent="0.2">
      <c r="A245" s="8"/>
      <c r="B245" s="402"/>
      <c r="C245" s="402"/>
      <c r="D245" s="404" t="s">
        <v>954</v>
      </c>
      <c r="E245" s="403"/>
      <c r="F245" s="403">
        <f>SUM('Príloha 2024'!F742)</f>
        <v>0</v>
      </c>
      <c r="G245" s="403">
        <f>SUM('Príloha 2024'!G742)</f>
        <v>0</v>
      </c>
      <c r="H245" s="403">
        <f>SUM('Príloha 2024'!H742)</f>
        <v>0</v>
      </c>
      <c r="I245" s="403">
        <f>SUM('Príloha 2024'!I742)</f>
        <v>0</v>
      </c>
      <c r="J245" s="403">
        <f>SUM('Príloha 2024'!J742)</f>
        <v>0</v>
      </c>
      <c r="K245" s="403">
        <f>SUM('Príloha 2024'!K742)</f>
        <v>0</v>
      </c>
      <c r="L245" s="403">
        <f>SUM('Príloha 2024'!L742)</f>
        <v>0</v>
      </c>
      <c r="M245" s="350"/>
    </row>
    <row r="246" spans="1:13" s="400" customFormat="1" ht="11.25" customHeight="1" x14ac:dyDescent="0.2">
      <c r="A246" s="8"/>
      <c r="B246" s="402">
        <v>700</v>
      </c>
      <c r="C246" s="402"/>
      <c r="D246" s="100" t="s">
        <v>972</v>
      </c>
      <c r="E246" s="413" t="s">
        <v>666</v>
      </c>
      <c r="F246" s="357">
        <f>SUM('Príloha 2024'!F743)</f>
        <v>0</v>
      </c>
      <c r="G246" s="357">
        <f>SUM('Príloha 2024'!G743)</f>
        <v>0</v>
      </c>
      <c r="H246" s="357">
        <f>SUM('Príloha 2024'!H743)</f>
        <v>0</v>
      </c>
      <c r="I246" s="357">
        <f>SUM('Príloha 2024'!I743)</f>
        <v>0</v>
      </c>
      <c r="J246" s="357">
        <f>SUM('Príloha 2024'!J743)</f>
        <v>0</v>
      </c>
      <c r="K246" s="357">
        <f>SUM('Príloha 2024'!K743)</f>
        <v>0</v>
      </c>
      <c r="L246" s="357">
        <f>SUM('Príloha 2024'!L743)</f>
        <v>0</v>
      </c>
      <c r="M246" s="429"/>
    </row>
    <row r="247" spans="1:13" s="364" customFormat="1" x14ac:dyDescent="0.2">
      <c r="A247" s="363"/>
      <c r="B247" s="402"/>
      <c r="C247" s="402"/>
      <c r="D247" s="404" t="s">
        <v>973</v>
      </c>
      <c r="E247" s="403"/>
      <c r="F247" s="403">
        <f>SUM('Príloha 2024'!F744)</f>
        <v>0</v>
      </c>
      <c r="G247" s="403">
        <f>SUM('Príloha 2024'!G744)</f>
        <v>0</v>
      </c>
      <c r="H247" s="403">
        <f>SUM('Príloha 2024'!H744)</f>
        <v>0</v>
      </c>
      <c r="I247" s="403">
        <f>SUM('Príloha 2024'!I744)</f>
        <v>0</v>
      </c>
      <c r="J247" s="403">
        <f>SUM('Príloha 2024'!J744)</f>
        <v>0</v>
      </c>
      <c r="K247" s="403">
        <f>SUM('Príloha 2024'!K744)</f>
        <v>0</v>
      </c>
      <c r="L247" s="403">
        <f>SUM('Príloha 2024'!L744)</f>
        <v>0</v>
      </c>
    </row>
    <row r="248" spans="1:13" s="409" customFormat="1" x14ac:dyDescent="0.2">
      <c r="A248" s="408"/>
      <c r="B248" s="100">
        <v>700</v>
      </c>
      <c r="C248" s="100"/>
      <c r="D248" s="100" t="s">
        <v>224</v>
      </c>
      <c r="E248" s="147" t="str">
        <f>'Príloha 2024'!E745</f>
        <v>04.5.1</v>
      </c>
      <c r="F248" s="357">
        <f>SUM('Príloha 2024'!F745)</f>
        <v>356.9</v>
      </c>
      <c r="G248" s="357">
        <f>SUM('Príloha 2024'!G745)</f>
        <v>181.8</v>
      </c>
      <c r="H248" s="357">
        <f>SUM('Príloha 2024'!H745)</f>
        <v>620</v>
      </c>
      <c r="I248" s="357">
        <f>SUM('Príloha 2024'!I745)</f>
        <v>605</v>
      </c>
      <c r="J248" s="357">
        <f>SUM('Príloha 2024'!J745)</f>
        <v>1</v>
      </c>
      <c r="K248" s="357">
        <f>SUM('Príloha 2024'!K745)</f>
        <v>0</v>
      </c>
      <c r="L248" s="357">
        <f>SUM('Príloha 2024'!L745)</f>
        <v>0</v>
      </c>
    </row>
    <row r="249" spans="1:13" s="365" customFormat="1" x14ac:dyDescent="0.2">
      <c r="A249" s="367"/>
      <c r="B249" s="100"/>
      <c r="C249" s="100"/>
      <c r="D249" s="404" t="s">
        <v>1200</v>
      </c>
      <c r="E249" s="147"/>
      <c r="F249" s="403">
        <f>SUM('Príloha 2024'!F746)</f>
        <v>85.4</v>
      </c>
      <c r="G249" s="403">
        <f>SUM('Príloha 2024'!G746)</f>
        <v>0</v>
      </c>
      <c r="H249" s="403">
        <f>SUM('Príloha 2024'!H746)</f>
        <v>0</v>
      </c>
      <c r="I249" s="403">
        <f>SUM('Príloha 2024'!I746)</f>
        <v>0</v>
      </c>
      <c r="J249" s="403">
        <f>SUM('Príloha 2024'!J746)</f>
        <v>0</v>
      </c>
      <c r="K249" s="403">
        <f>SUM('Príloha 2024'!K746)</f>
        <v>0</v>
      </c>
      <c r="L249" s="403">
        <f>SUM('Príloha 2024'!L746)</f>
        <v>0</v>
      </c>
      <c r="M249" s="429"/>
    </row>
    <row r="250" spans="1:13" s="365" customFormat="1" x14ac:dyDescent="0.2">
      <c r="A250" s="367"/>
      <c r="B250" s="84"/>
      <c r="C250" s="84"/>
      <c r="D250" s="84" t="s">
        <v>1152</v>
      </c>
      <c r="E250" s="280"/>
      <c r="F250" s="403">
        <f>SUM('Príloha 2024'!F747)</f>
        <v>10.6</v>
      </c>
      <c r="G250" s="403">
        <f>SUM('Príloha 2024'!G747)</f>
        <v>0</v>
      </c>
      <c r="H250" s="403">
        <f>SUM('Príloha 2024'!H747)</f>
        <v>0</v>
      </c>
      <c r="I250" s="403">
        <f>SUM('Príloha 2024'!I747)</f>
        <v>0</v>
      </c>
      <c r="J250" s="403">
        <f>SUM('Príloha 2024'!J747)</f>
        <v>0</v>
      </c>
      <c r="K250" s="403">
        <f>SUM('Príloha 2024'!K747)</f>
        <v>0</v>
      </c>
      <c r="L250" s="403">
        <f>SUM('Príloha 2024'!L747)</f>
        <v>0</v>
      </c>
      <c r="M250" s="429"/>
    </row>
    <row r="251" spans="1:13" s="410" customFormat="1" x14ac:dyDescent="0.2">
      <c r="A251" s="411"/>
      <c r="B251" s="84"/>
      <c r="C251" s="84"/>
      <c r="D251" s="373" t="s">
        <v>1331</v>
      </c>
      <c r="E251" s="280"/>
      <c r="F251" s="403">
        <f>SUM('Príloha 2024'!F748)</f>
        <v>0</v>
      </c>
      <c r="G251" s="403">
        <f>SUM('Príloha 2024'!G748)</f>
        <v>0</v>
      </c>
      <c r="H251" s="403">
        <f>SUM('Príloha 2024'!H748)</f>
        <v>0</v>
      </c>
      <c r="I251" s="403">
        <f>SUM('Príloha 2024'!I748)</f>
        <v>0</v>
      </c>
      <c r="J251" s="403">
        <f>SUM('Príloha 2024'!J748)</f>
        <v>1</v>
      </c>
      <c r="K251" s="403">
        <f>SUM('Príloha 2024'!K748)</f>
        <v>0</v>
      </c>
      <c r="L251" s="403">
        <f>SUM('Príloha 2024'!L748)</f>
        <v>0</v>
      </c>
      <c r="M251" s="429"/>
    </row>
    <row r="252" spans="1:13" s="365" customFormat="1" x14ac:dyDescent="0.2">
      <c r="A252" s="367"/>
      <c r="B252" s="404"/>
      <c r="C252" s="404"/>
      <c r="D252" s="415" t="s">
        <v>1153</v>
      </c>
      <c r="E252" s="405"/>
      <c r="F252" s="403">
        <f>SUM('Príloha 2024'!F749)</f>
        <v>0.2</v>
      </c>
      <c r="G252" s="403">
        <f>SUM('Príloha 2024'!G749)</f>
        <v>0</v>
      </c>
      <c r="H252" s="403">
        <f>SUM('Príloha 2024'!H749)</f>
        <v>0</v>
      </c>
      <c r="I252" s="403">
        <f>SUM('Príloha 2024'!I749)</f>
        <v>0</v>
      </c>
      <c r="J252" s="403">
        <f>SUM('Príloha 2024'!J749)</f>
        <v>0</v>
      </c>
      <c r="K252" s="403">
        <f>SUM('Príloha 2024'!K749)</f>
        <v>0</v>
      </c>
      <c r="L252" s="403">
        <f>SUM('Príloha 2024'!L749)</f>
        <v>0</v>
      </c>
      <c r="M252" s="429"/>
    </row>
    <row r="253" spans="1:13" s="410" customFormat="1" x14ac:dyDescent="0.2">
      <c r="A253" s="411"/>
      <c r="B253" s="84"/>
      <c r="C253" s="84"/>
      <c r="D253" s="84" t="s">
        <v>1154</v>
      </c>
      <c r="E253" s="280"/>
      <c r="F253" s="403">
        <f>SUM('Príloha 2024'!F750)</f>
        <v>0</v>
      </c>
      <c r="G253" s="403">
        <f>SUM('Príloha 2024'!G750)</f>
        <v>119.6</v>
      </c>
      <c r="H253" s="403">
        <f>SUM('Príloha 2024'!H750)</f>
        <v>0</v>
      </c>
      <c r="I253" s="403">
        <f>SUM('Príloha 2024'!I750)</f>
        <v>0</v>
      </c>
      <c r="J253" s="403">
        <f>SUM('Príloha 2024'!J750)</f>
        <v>0</v>
      </c>
      <c r="K253" s="403">
        <f>SUM('Príloha 2024'!K750)</f>
        <v>0</v>
      </c>
      <c r="L253" s="403">
        <f>SUM('Príloha 2024'!L750)</f>
        <v>0</v>
      </c>
      <c r="M253" s="429"/>
    </row>
    <row r="254" spans="1:13" s="410" customFormat="1" x14ac:dyDescent="0.2">
      <c r="A254" s="411"/>
      <c r="B254" s="404"/>
      <c r="C254" s="404"/>
      <c r="D254" s="404" t="s">
        <v>1057</v>
      </c>
      <c r="E254" s="405"/>
      <c r="F254" s="403">
        <f>SUM('Príloha 2024'!F751)</f>
        <v>0</v>
      </c>
      <c r="G254" s="403">
        <f>SUM('Príloha 2024'!G751)</f>
        <v>0</v>
      </c>
      <c r="H254" s="403">
        <f>SUM('Príloha 2024'!H751)</f>
        <v>0</v>
      </c>
      <c r="I254" s="403">
        <f>SUM('Príloha 2024'!I751)</f>
        <v>0</v>
      </c>
      <c r="J254" s="403">
        <f>SUM('Príloha 2024'!J751)</f>
        <v>0</v>
      </c>
      <c r="K254" s="403">
        <f>SUM('Príloha 2024'!K751)</f>
        <v>0</v>
      </c>
      <c r="L254" s="403">
        <f>SUM('Príloha 2024'!L751)</f>
        <v>0</v>
      </c>
      <c r="M254" s="428"/>
    </row>
    <row r="255" spans="1:13" s="410" customFormat="1" x14ac:dyDescent="0.2">
      <c r="A255" s="411"/>
      <c r="B255" s="404"/>
      <c r="C255" s="404"/>
      <c r="D255" s="404" t="s">
        <v>1191</v>
      </c>
      <c r="E255" s="405"/>
      <c r="F255" s="403">
        <f>SUM('Príloha 2024'!F752)</f>
        <v>0.8</v>
      </c>
      <c r="G255" s="403">
        <f>SUM('Príloha 2024'!G752)</f>
        <v>0</v>
      </c>
      <c r="H255" s="403">
        <f>SUM('Príloha 2024'!H752)</f>
        <v>0</v>
      </c>
      <c r="I255" s="403">
        <f>SUM('Príloha 2024'!I752)</f>
        <v>0</v>
      </c>
      <c r="J255" s="403">
        <f>SUM('Príloha 2024'!J752)</f>
        <v>0</v>
      </c>
      <c r="K255" s="403">
        <f>SUM('Príloha 2024'!K752)</f>
        <v>0</v>
      </c>
      <c r="L255" s="403">
        <f>SUM('Príloha 2024'!L752)</f>
        <v>0</v>
      </c>
      <c r="M255" s="429"/>
    </row>
    <row r="256" spans="1:13" s="410" customFormat="1" x14ac:dyDescent="0.2">
      <c r="A256" s="411"/>
      <c r="B256" s="404"/>
      <c r="C256" s="404"/>
      <c r="D256" s="404" t="s">
        <v>1243</v>
      </c>
      <c r="E256" s="405"/>
      <c r="F256" s="403">
        <f>SUM('Príloha 2024'!F753)</f>
        <v>256.5</v>
      </c>
      <c r="G256" s="403">
        <f>SUM('Príloha 2024'!G753)</f>
        <v>0</v>
      </c>
      <c r="H256" s="403">
        <f>SUM('Príloha 2024'!H753)</f>
        <v>590</v>
      </c>
      <c r="I256" s="403">
        <f>SUM('Príloha 2024'!I753)</f>
        <v>590</v>
      </c>
      <c r="J256" s="403">
        <f>SUM('Príloha 2024'!J753)</f>
        <v>0</v>
      </c>
      <c r="K256" s="403">
        <f>SUM('Príloha 2024'!K753)</f>
        <v>0</v>
      </c>
      <c r="L256" s="403">
        <f>SUM('Príloha 2024'!L753)</f>
        <v>0</v>
      </c>
      <c r="M256" s="429"/>
    </row>
    <row r="257" spans="1:13" s="410" customFormat="1" x14ac:dyDescent="0.2">
      <c r="A257" s="411"/>
      <c r="B257" s="404"/>
      <c r="C257" s="404"/>
      <c r="D257" s="412" t="s">
        <v>1244</v>
      </c>
      <c r="E257" s="405"/>
      <c r="F257" s="403">
        <f>SUM('Príloha 2024'!F754)</f>
        <v>1</v>
      </c>
      <c r="G257" s="403">
        <f>SUM('Príloha 2024'!G754)</f>
        <v>0</v>
      </c>
      <c r="H257" s="403">
        <f>SUM('Príloha 2024'!H754)</f>
        <v>0</v>
      </c>
      <c r="I257" s="403">
        <f>SUM('Príloha 2024'!I754)</f>
        <v>0</v>
      </c>
      <c r="J257" s="403">
        <f>SUM('Príloha 2024'!J754)</f>
        <v>0</v>
      </c>
      <c r="K257" s="403">
        <f>SUM('Príloha 2024'!K754)</f>
        <v>0</v>
      </c>
      <c r="L257" s="403">
        <f>SUM('Príloha 2024'!L754)</f>
        <v>0</v>
      </c>
      <c r="M257" s="409"/>
    </row>
    <row r="258" spans="1:13" s="365" customFormat="1" x14ac:dyDescent="0.2">
      <c r="A258" s="367"/>
      <c r="B258" s="404"/>
      <c r="C258" s="404"/>
      <c r="D258" s="412" t="s">
        <v>1197</v>
      </c>
      <c r="E258" s="405"/>
      <c r="F258" s="403">
        <f>SUM('Príloha 2024'!F755)</f>
        <v>2.4</v>
      </c>
      <c r="G258" s="403">
        <f>SUM('Príloha 2024'!G755)</f>
        <v>0</v>
      </c>
      <c r="H258" s="403">
        <f>SUM('Príloha 2024'!H755)</f>
        <v>0</v>
      </c>
      <c r="I258" s="403">
        <f>SUM('Príloha 2024'!I755)</f>
        <v>0</v>
      </c>
      <c r="J258" s="403">
        <f>SUM('Príloha 2024'!J755)</f>
        <v>0</v>
      </c>
      <c r="K258" s="403">
        <f>SUM('Príloha 2024'!K755)</f>
        <v>0</v>
      </c>
      <c r="L258" s="403">
        <f>SUM('Príloha 2024'!L755)</f>
        <v>0</v>
      </c>
      <c r="M258" s="429"/>
    </row>
    <row r="259" spans="1:13" s="410" customFormat="1" x14ac:dyDescent="0.2">
      <c r="A259" s="411"/>
      <c r="B259" s="84"/>
      <c r="C259" s="84"/>
      <c r="D259" s="84" t="s">
        <v>1245</v>
      </c>
      <c r="E259" s="280"/>
      <c r="F259" s="403">
        <f>SUM('Príloha 2024'!F756)</f>
        <v>0</v>
      </c>
      <c r="G259" s="403">
        <f>SUM('Príloha 2024'!G756)</f>
        <v>62.2</v>
      </c>
      <c r="H259" s="403">
        <f>SUM('Príloha 2024'!H756)</f>
        <v>30</v>
      </c>
      <c r="I259" s="403">
        <f>SUM('Príloha 2024'!I756)</f>
        <v>10</v>
      </c>
      <c r="J259" s="403">
        <f>SUM('Príloha 2024'!J756)</f>
        <v>0</v>
      </c>
      <c r="K259" s="403">
        <f>SUM('Príloha 2024'!K756)</f>
        <v>0</v>
      </c>
      <c r="L259" s="403">
        <f>SUM('Príloha 2024'!L756)</f>
        <v>0</v>
      </c>
      <c r="M259" s="428"/>
    </row>
    <row r="260" spans="1:13" s="364" customFormat="1" x14ac:dyDescent="0.2">
      <c r="A260" s="363"/>
      <c r="B260" s="404"/>
      <c r="C260" s="404"/>
      <c r="D260" s="404" t="s">
        <v>999</v>
      </c>
      <c r="E260" s="405"/>
      <c r="F260" s="403">
        <f>SUM('Príloha 2024'!F757)</f>
        <v>0</v>
      </c>
      <c r="G260" s="403">
        <f>SUM('Príloha 2024'!G757)</f>
        <v>0</v>
      </c>
      <c r="H260" s="403">
        <f>SUM('Príloha 2024'!H757)</f>
        <v>0</v>
      </c>
      <c r="I260" s="403">
        <f>SUM('Príloha 2024'!I757)</f>
        <v>5</v>
      </c>
      <c r="J260" s="403">
        <f>SUM('Príloha 2024'!J757)</f>
        <v>0</v>
      </c>
      <c r="K260" s="403">
        <f>SUM('Príloha 2024'!K757)</f>
        <v>0</v>
      </c>
      <c r="L260" s="403">
        <f>SUM('Príloha 2024'!L757)</f>
        <v>0</v>
      </c>
    </row>
    <row r="261" spans="1:13" s="365" customFormat="1" x14ac:dyDescent="0.2">
      <c r="A261" s="367"/>
      <c r="B261" s="100">
        <v>700</v>
      </c>
      <c r="C261" s="100"/>
      <c r="D261" s="100" t="s">
        <v>226</v>
      </c>
      <c r="E261" s="147" t="str">
        <f>'Príloha 2024'!E758</f>
        <v>05.1.0</v>
      </c>
      <c r="F261" s="357">
        <f>SUM('Príloha 2024'!F758)</f>
        <v>1</v>
      </c>
      <c r="G261" s="357">
        <f>SUM('Príloha 2024'!G758)</f>
        <v>0.7</v>
      </c>
      <c r="H261" s="357">
        <f>SUM('Príloha 2024'!H758)</f>
        <v>485</v>
      </c>
      <c r="I261" s="357">
        <f>SUM('Príloha 2024'!I758)</f>
        <v>485</v>
      </c>
      <c r="J261" s="357">
        <f>SUM('Príloha 2024'!J758)</f>
        <v>5</v>
      </c>
      <c r="K261" s="357">
        <f>SUM('Príloha 2024'!K758)</f>
        <v>0</v>
      </c>
      <c r="L261" s="357">
        <f>SUM('Príloha 2024'!L758)</f>
        <v>0</v>
      </c>
    </row>
    <row r="262" spans="1:13" s="365" customFormat="1" x14ac:dyDescent="0.2">
      <c r="A262" s="367"/>
      <c r="B262" s="84"/>
      <c r="C262" s="84"/>
      <c r="D262" s="84" t="s">
        <v>840</v>
      </c>
      <c r="E262" s="280"/>
      <c r="F262" s="403">
        <f>SUM('Príloha 2024'!F759)</f>
        <v>0</v>
      </c>
      <c r="G262" s="403">
        <f>SUM('Príloha 2024'!G759)</f>
        <v>0</v>
      </c>
      <c r="H262" s="403">
        <f>SUM('Príloha 2024'!H759)</f>
        <v>0</v>
      </c>
      <c r="I262" s="403">
        <f>SUM('Príloha 2024'!I759)</f>
        <v>0</v>
      </c>
      <c r="J262" s="403">
        <f>SUM('Príloha 2024'!J759)</f>
        <v>0</v>
      </c>
      <c r="K262" s="403">
        <f>SUM('Príloha 2024'!K759)</f>
        <v>0</v>
      </c>
      <c r="L262" s="403">
        <f>SUM('Príloha 2024'!L759)</f>
        <v>0</v>
      </c>
      <c r="M262" s="1"/>
    </row>
    <row r="263" spans="1:13" s="410" customFormat="1" x14ac:dyDescent="0.2">
      <c r="A263" s="411"/>
      <c r="B263" s="84"/>
      <c r="C263" s="84"/>
      <c r="D263" s="84" t="s">
        <v>841</v>
      </c>
      <c r="E263" s="280"/>
      <c r="F263" s="403">
        <f>SUM('Príloha 2024'!F760)</f>
        <v>1</v>
      </c>
      <c r="G263" s="403">
        <f>SUM('Príloha 2024'!G760)</f>
        <v>0</v>
      </c>
      <c r="H263" s="403">
        <f>SUM('Príloha 2024'!H760)</f>
        <v>0</v>
      </c>
      <c r="I263" s="403">
        <f>SUM('Príloha 2024'!I760)</f>
        <v>0</v>
      </c>
      <c r="J263" s="403">
        <f>SUM('Príloha 2024'!J760)</f>
        <v>0</v>
      </c>
      <c r="K263" s="403">
        <f>SUM('Príloha 2024'!K760)</f>
        <v>0</v>
      </c>
      <c r="L263" s="403">
        <f>SUM('Príloha 2024'!L760)</f>
        <v>0</v>
      </c>
      <c r="M263" s="429"/>
    </row>
    <row r="264" spans="1:13" s="410" customFormat="1" x14ac:dyDescent="0.2">
      <c r="A264" s="411"/>
      <c r="B264" s="404"/>
      <c r="C264" s="404"/>
      <c r="D264" s="412" t="s">
        <v>883</v>
      </c>
      <c r="E264" s="405"/>
      <c r="F264" s="403">
        <f>SUM('Príloha 2024'!F761)</f>
        <v>0</v>
      </c>
      <c r="G264" s="403">
        <f>SUM('Príloha 2024'!G761)</f>
        <v>0</v>
      </c>
      <c r="H264" s="403">
        <f>SUM('Príloha 2024'!H761)</f>
        <v>0</v>
      </c>
      <c r="I264" s="403">
        <f>SUM('Príloha 2024'!I761)</f>
        <v>0</v>
      </c>
      <c r="J264" s="403">
        <f>SUM('Príloha 2024'!J761)</f>
        <v>0</v>
      </c>
      <c r="K264" s="403">
        <f>SUM('Príloha 2024'!K761)</f>
        <v>0</v>
      </c>
      <c r="L264" s="403">
        <f>SUM('Príloha 2024'!L761)</f>
        <v>0</v>
      </c>
      <c r="M264" s="429"/>
    </row>
    <row r="265" spans="1:13" s="410" customFormat="1" x14ac:dyDescent="0.2">
      <c r="A265" s="411"/>
      <c r="B265" s="404"/>
      <c r="C265" s="404"/>
      <c r="D265" s="412" t="s">
        <v>884</v>
      </c>
      <c r="E265" s="405"/>
      <c r="F265" s="403">
        <f>SUM('Príloha 2024'!F762)</f>
        <v>0</v>
      </c>
      <c r="G265" s="403">
        <f>SUM('Príloha 2024'!G762)</f>
        <v>0.7</v>
      </c>
      <c r="H265" s="403">
        <f>SUM('Príloha 2024'!H762)</f>
        <v>485</v>
      </c>
      <c r="I265" s="403">
        <f>SUM('Príloha 2024'!I762)</f>
        <v>485</v>
      </c>
      <c r="J265" s="403">
        <f>SUM('Príloha 2024'!J762)</f>
        <v>0</v>
      </c>
      <c r="K265" s="403">
        <f>SUM('Príloha 2024'!K762)</f>
        <v>0</v>
      </c>
      <c r="L265" s="403">
        <f>SUM('Príloha 2024'!L762)</f>
        <v>0</v>
      </c>
      <c r="M265" s="400"/>
    </row>
    <row r="266" spans="1:13" s="364" customFormat="1" x14ac:dyDescent="0.2">
      <c r="A266" s="363"/>
      <c r="B266" s="404"/>
      <c r="C266" s="404"/>
      <c r="D266" s="412" t="s">
        <v>1105</v>
      </c>
      <c r="E266" s="405"/>
      <c r="F266" s="403">
        <f>SUM('Príloha 2024'!F763)</f>
        <v>0</v>
      </c>
      <c r="G266" s="403">
        <f>SUM('Príloha 2024'!G763)</f>
        <v>0</v>
      </c>
      <c r="H266" s="403">
        <f>SUM('Príloha 2024'!H763)</f>
        <v>0</v>
      </c>
      <c r="I266" s="403">
        <f>SUM('Príloha 2024'!I763)</f>
        <v>0</v>
      </c>
      <c r="J266" s="403">
        <f>SUM('Príloha 2024'!J763)</f>
        <v>5</v>
      </c>
      <c r="K266" s="403">
        <f>SUM('Príloha 2024'!K763)</f>
        <v>0</v>
      </c>
      <c r="L266" s="403">
        <f>SUM('Príloha 2024'!L763)</f>
        <v>0</v>
      </c>
      <c r="M266" s="428"/>
    </row>
    <row r="267" spans="1:13" s="364" customFormat="1" x14ac:dyDescent="0.2">
      <c r="A267" s="363"/>
      <c r="B267" s="100">
        <v>700</v>
      </c>
      <c r="C267" s="100"/>
      <c r="D267" s="100" t="s">
        <v>277</v>
      </c>
      <c r="E267" s="147" t="str">
        <f>'Príloha 2024'!E764</f>
        <v>05.2</v>
      </c>
      <c r="F267" s="357">
        <f>SUM('Príloha 2024'!F764)</f>
        <v>0</v>
      </c>
      <c r="G267" s="357">
        <f>SUM('Príloha 2024'!G764)</f>
        <v>0</v>
      </c>
      <c r="H267" s="357">
        <f>SUM('Príloha 2024'!H764)</f>
        <v>657.3</v>
      </c>
      <c r="I267" s="357">
        <f>SUM('Príloha 2024'!I764)</f>
        <v>0</v>
      </c>
      <c r="J267" s="357">
        <f>SUM('Príloha 2024'!J764)</f>
        <v>0</v>
      </c>
      <c r="K267" s="357">
        <f>SUM('Príloha 2024'!K764)</f>
        <v>0</v>
      </c>
      <c r="L267" s="357">
        <f>SUM('Príloha 2024'!L764)</f>
        <v>0</v>
      </c>
      <c r="M267" s="429"/>
    </row>
    <row r="268" spans="1:13" s="410" customFormat="1" x14ac:dyDescent="0.2">
      <c r="A268" s="411"/>
      <c r="B268" s="404"/>
      <c r="C268" s="404"/>
      <c r="D268" s="404" t="s">
        <v>1272</v>
      </c>
      <c r="E268" s="405"/>
      <c r="F268" s="405">
        <f>SUM('Príloha 2024'!F765)</f>
        <v>0</v>
      </c>
      <c r="G268" s="405">
        <f>SUM('Príloha 2024'!G765)</f>
        <v>0</v>
      </c>
      <c r="H268" s="405">
        <f>SUM('Príloha 2024'!H765)</f>
        <v>657.3</v>
      </c>
      <c r="I268" s="405">
        <f>SUM('Príloha 2024'!I765)</f>
        <v>0</v>
      </c>
      <c r="J268" s="405">
        <f>SUM('Príloha 2024'!J765)</f>
        <v>0</v>
      </c>
      <c r="K268" s="405">
        <f>SUM('Príloha 2024'!K765)</f>
        <v>0</v>
      </c>
      <c r="L268" s="405">
        <f>SUM('Príloha 2024'!L765)</f>
        <v>0</v>
      </c>
      <c r="M268" s="559"/>
    </row>
    <row r="269" spans="1:13" s="364" customFormat="1" x14ac:dyDescent="0.2">
      <c r="A269" s="363"/>
      <c r="B269" s="100"/>
      <c r="C269" s="100"/>
      <c r="D269" s="84" t="s">
        <v>843</v>
      </c>
      <c r="E269" s="147"/>
      <c r="F269" s="405">
        <f>SUM('Príloha 2024'!F766)</f>
        <v>0</v>
      </c>
      <c r="G269" s="405">
        <f>SUM('Príloha 2024'!G766)</f>
        <v>0</v>
      </c>
      <c r="H269" s="405">
        <f>SUM('Príloha 2024'!H766)</f>
        <v>0</v>
      </c>
      <c r="I269" s="405">
        <f>SUM('Príloha 2024'!I766)</f>
        <v>0</v>
      </c>
      <c r="J269" s="405">
        <f>SUM('Príloha 2024'!J766)</f>
        <v>0</v>
      </c>
      <c r="K269" s="405">
        <f>SUM('Príloha 2024'!K766)</f>
        <v>0</v>
      </c>
      <c r="L269" s="405">
        <f>SUM('Príloha 2024'!L766)</f>
        <v>0</v>
      </c>
    </row>
    <row r="270" spans="1:13" s="364" customFormat="1" x14ac:dyDescent="0.2">
      <c r="A270" s="363"/>
      <c r="B270" s="100"/>
      <c r="C270" s="100"/>
      <c r="D270" s="84" t="s">
        <v>844</v>
      </c>
      <c r="E270" s="147"/>
      <c r="F270" s="405">
        <f>SUM('Príloha 2024'!F767)</f>
        <v>0</v>
      </c>
      <c r="G270" s="405">
        <f>SUM('Príloha 2024'!G767)</f>
        <v>0</v>
      </c>
      <c r="H270" s="405">
        <f>SUM('Príloha 2024'!H767)</f>
        <v>0</v>
      </c>
      <c r="I270" s="405">
        <f>SUM('Príloha 2024'!I767)</f>
        <v>0</v>
      </c>
      <c r="J270" s="405">
        <f>SUM('Príloha 2024'!J767)</f>
        <v>0</v>
      </c>
      <c r="K270" s="405">
        <f>SUM('Príloha 2024'!K767)</f>
        <v>0</v>
      </c>
      <c r="L270" s="405">
        <f>SUM('Príloha 2024'!L767)</f>
        <v>0</v>
      </c>
    </row>
    <row r="271" spans="1:13" s="409" customFormat="1" x14ac:dyDescent="0.2">
      <c r="A271" s="408"/>
      <c r="B271" s="100">
        <v>700</v>
      </c>
      <c r="C271" s="100"/>
      <c r="D271" s="100" t="s">
        <v>1116</v>
      </c>
      <c r="E271" s="413" t="s">
        <v>1117</v>
      </c>
      <c r="F271" s="357">
        <f>SUM('Príloha 2024'!F768)</f>
        <v>0</v>
      </c>
      <c r="G271" s="357">
        <f>SUM('Príloha 2024'!G768)</f>
        <v>0</v>
      </c>
      <c r="H271" s="357">
        <f>SUM('Príloha 2024'!H768)</f>
        <v>0</v>
      </c>
      <c r="I271" s="357">
        <f>SUM('Príloha 2024'!I768)</f>
        <v>0</v>
      </c>
      <c r="J271" s="357">
        <f>SUM('Príloha 2024'!J768)</f>
        <v>0</v>
      </c>
      <c r="K271" s="357">
        <f>SUM('Príloha 2024'!K768)</f>
        <v>0</v>
      </c>
      <c r="L271" s="357">
        <f>SUM('Príloha 2024'!L768)</f>
        <v>0</v>
      </c>
    </row>
    <row r="272" spans="1:13" s="364" customFormat="1" x14ac:dyDescent="0.2">
      <c r="A272" s="363"/>
      <c r="B272" s="100"/>
      <c r="C272" s="100"/>
      <c r="D272" s="84" t="s">
        <v>1118</v>
      </c>
      <c r="E272" s="147"/>
      <c r="F272" s="403">
        <f>SUM('Príloha 2024'!F769)</f>
        <v>0</v>
      </c>
      <c r="G272" s="403">
        <f>SUM('Príloha 2024'!G769)</f>
        <v>0</v>
      </c>
      <c r="H272" s="403">
        <f>SUM('Príloha 2024'!H769)</f>
        <v>0</v>
      </c>
      <c r="I272" s="403">
        <f>SUM('Príloha 2024'!I769)</f>
        <v>0</v>
      </c>
      <c r="J272" s="403">
        <f>SUM('Príloha 2024'!J769)</f>
        <v>0</v>
      </c>
      <c r="K272" s="403">
        <f>SUM('Príloha 2024'!K769)</f>
        <v>0</v>
      </c>
      <c r="L272" s="403">
        <f>SUM('Príloha 2024'!L769)</f>
        <v>0</v>
      </c>
    </row>
    <row r="273" spans="1:13" s="364" customFormat="1" x14ac:dyDescent="0.2">
      <c r="A273" s="363"/>
      <c r="B273" s="100">
        <v>700</v>
      </c>
      <c r="C273" s="100"/>
      <c r="D273" s="100" t="s">
        <v>268</v>
      </c>
      <c r="E273" s="147" t="str">
        <f>'Príloha 2024'!E770</f>
        <v>06.1.0</v>
      </c>
      <c r="F273" s="357">
        <f>SUM('Príloha 2024'!F770)</f>
        <v>0.3</v>
      </c>
      <c r="G273" s="357">
        <f>SUM('Príloha 2024'!G770)</f>
        <v>24.8</v>
      </c>
      <c r="H273" s="357">
        <f>SUM('Príloha 2024'!H770)</f>
        <v>0</v>
      </c>
      <c r="I273" s="357">
        <f>SUM('Príloha 2024'!I770)</f>
        <v>3.7</v>
      </c>
      <c r="J273" s="357">
        <f>SUM('Príloha 2024'!J770)</f>
        <v>0</v>
      </c>
      <c r="K273" s="357">
        <f>SUM('Príloha 2024'!K770)</f>
        <v>0</v>
      </c>
      <c r="L273" s="357">
        <f>SUM('Príloha 2024'!L770)</f>
        <v>0</v>
      </c>
    </row>
    <row r="274" spans="1:13" s="364" customFormat="1" x14ac:dyDescent="0.2">
      <c r="A274" s="363"/>
      <c r="B274" s="100"/>
      <c r="C274" s="100"/>
      <c r="D274" s="84" t="s">
        <v>1143</v>
      </c>
      <c r="E274" s="147"/>
      <c r="F274" s="403">
        <f>SUM('Príloha 2024'!F771)</f>
        <v>0.3</v>
      </c>
      <c r="G274" s="403">
        <f>SUM('Príloha 2024'!G771)</f>
        <v>24.8</v>
      </c>
      <c r="H274" s="403">
        <f>SUM('Príloha 2024'!H771)</f>
        <v>0</v>
      </c>
      <c r="I274" s="403">
        <f>SUM('Príloha 2024'!I771)</f>
        <v>3.7</v>
      </c>
      <c r="J274" s="403">
        <f>SUM('Príloha 2024'!J771)</f>
        <v>0</v>
      </c>
      <c r="K274" s="403">
        <f>SUM('Príloha 2024'!K771)</f>
        <v>0</v>
      </c>
      <c r="L274" s="403">
        <f>SUM('Príloha 2024'!L771)</f>
        <v>0</v>
      </c>
      <c r="M274" s="428"/>
    </row>
    <row r="275" spans="1:13" s="364" customFormat="1" x14ac:dyDescent="0.2">
      <c r="A275" s="363"/>
      <c r="B275" s="100"/>
      <c r="C275" s="100"/>
      <c r="D275" s="84" t="s">
        <v>845</v>
      </c>
      <c r="E275" s="147"/>
      <c r="F275" s="403">
        <f>SUM('Príloha 2024'!F772)</f>
        <v>0</v>
      </c>
      <c r="G275" s="403">
        <f>SUM('Príloha 2024'!G772)</f>
        <v>0</v>
      </c>
      <c r="H275" s="403">
        <f>SUM('Príloha 2024'!H772)</f>
        <v>0</v>
      </c>
      <c r="I275" s="403">
        <f>SUM('Príloha 2024'!I772)</f>
        <v>0</v>
      </c>
      <c r="J275" s="403">
        <f>SUM('Príloha 2024'!J772)</f>
        <v>0</v>
      </c>
      <c r="K275" s="403">
        <f>SUM('Príloha 2024'!K772)</f>
        <v>0</v>
      </c>
      <c r="L275" s="403">
        <f>SUM('Príloha 2024'!L772)</f>
        <v>0</v>
      </c>
    </row>
    <row r="276" spans="1:13" s="364" customFormat="1" x14ac:dyDescent="0.2">
      <c r="A276" s="363"/>
      <c r="B276" s="100"/>
      <c r="C276" s="100"/>
      <c r="D276" s="84" t="s">
        <v>846</v>
      </c>
      <c r="E276" s="147"/>
      <c r="F276" s="403">
        <f>SUM('Príloha 2024'!F773)</f>
        <v>0</v>
      </c>
      <c r="G276" s="403">
        <f>SUM('Príloha 2024'!G773)</f>
        <v>0</v>
      </c>
      <c r="H276" s="403">
        <f>SUM('Príloha 2024'!H773)</f>
        <v>0</v>
      </c>
      <c r="I276" s="403">
        <f>SUM('Príloha 2024'!I773)</f>
        <v>0</v>
      </c>
      <c r="J276" s="403">
        <f>SUM('Príloha 2024'!J773)</f>
        <v>0</v>
      </c>
      <c r="K276" s="403">
        <f>SUM('Príloha 2024'!K773)</f>
        <v>0</v>
      </c>
      <c r="L276" s="403">
        <f>SUM('Príloha 2024'!L773)</f>
        <v>0</v>
      </c>
      <c r="M276" s="428"/>
    </row>
    <row r="277" spans="1:13" s="1" customFormat="1" x14ac:dyDescent="0.2">
      <c r="A277" s="9"/>
      <c r="B277" s="100"/>
      <c r="C277" s="100"/>
      <c r="D277" s="84" t="s">
        <v>1069</v>
      </c>
      <c r="E277" s="147"/>
      <c r="F277" s="403">
        <f>SUM('Príloha 2024'!F774)</f>
        <v>0</v>
      </c>
      <c r="G277" s="403">
        <f>SUM('Príloha 2024'!G774)</f>
        <v>0</v>
      </c>
      <c r="H277" s="403">
        <f>SUM('Príloha 2024'!H774)</f>
        <v>0</v>
      </c>
      <c r="I277" s="403">
        <f>SUM('Príloha 2024'!I774)</f>
        <v>0</v>
      </c>
      <c r="J277" s="403">
        <f>SUM('Príloha 2024'!J774)</f>
        <v>0</v>
      </c>
      <c r="K277" s="403">
        <f>SUM('Príloha 2024'!K774)</f>
        <v>0</v>
      </c>
      <c r="L277" s="403">
        <f>SUM('Príloha 2024'!L774)</f>
        <v>0</v>
      </c>
    </row>
    <row r="278" spans="1:13" s="410" customFormat="1" x14ac:dyDescent="0.2">
      <c r="A278" s="411"/>
      <c r="B278" s="100">
        <v>700</v>
      </c>
      <c r="C278" s="36"/>
      <c r="D278" s="100" t="s">
        <v>229</v>
      </c>
      <c r="E278" s="370" t="s">
        <v>678</v>
      </c>
      <c r="F278" s="357">
        <f>SUM('Príloha 2024'!F775)</f>
        <v>19.899999999999999</v>
      </c>
      <c r="G278" s="357">
        <f>SUM('Príloha 2024'!G775)</f>
        <v>14.5</v>
      </c>
      <c r="H278" s="357">
        <f>SUM('Príloha 2024'!H775)</f>
        <v>61</v>
      </c>
      <c r="I278" s="357">
        <f>SUM('Príloha 2024'!I775)</f>
        <v>42.8</v>
      </c>
      <c r="J278" s="357">
        <f>SUM('Príloha 2024'!J775)</f>
        <v>197.7</v>
      </c>
      <c r="K278" s="357">
        <f>SUM('Príloha 2024'!K775)</f>
        <v>0</v>
      </c>
      <c r="L278" s="357">
        <f>SUM('Príloha 2024'!L775)</f>
        <v>0</v>
      </c>
      <c r="M278" s="429"/>
    </row>
    <row r="279" spans="1:13" s="1" customFormat="1" x14ac:dyDescent="0.2">
      <c r="A279" s="9"/>
      <c r="B279" s="404"/>
      <c r="C279" s="404"/>
      <c r="D279" s="404" t="s">
        <v>987</v>
      </c>
      <c r="E279" s="431"/>
      <c r="F279" s="403">
        <f>SUM('Príloha 2024'!F776)</f>
        <v>0</v>
      </c>
      <c r="G279" s="403">
        <f>SUM('Príloha 2024'!G776)</f>
        <v>0</v>
      </c>
      <c r="H279" s="403">
        <f>SUM('Príloha 2024'!H776)</f>
        <v>0</v>
      </c>
      <c r="I279" s="403">
        <f>SUM('Príloha 2024'!I776)</f>
        <v>0</v>
      </c>
      <c r="J279" s="403">
        <f>SUM('Príloha 2024'!J776)</f>
        <v>0</v>
      </c>
      <c r="K279" s="403">
        <f>SUM('Príloha 2024'!K776)</f>
        <v>0</v>
      </c>
      <c r="L279" s="403">
        <f>SUM('Príloha 2024'!L776)</f>
        <v>0</v>
      </c>
    </row>
    <row r="280" spans="1:13" s="400" customFormat="1" x14ac:dyDescent="0.2">
      <c r="A280" s="401"/>
      <c r="B280" s="36"/>
      <c r="C280" s="368"/>
      <c r="D280" s="369" t="s">
        <v>1131</v>
      </c>
      <c r="E280" s="300"/>
      <c r="F280" s="403">
        <f>SUM('Príloha 2024'!F777)</f>
        <v>0</v>
      </c>
      <c r="G280" s="403">
        <f>SUM('Príloha 2024'!G777)</f>
        <v>0</v>
      </c>
      <c r="H280" s="403">
        <f>SUM('Príloha 2024'!H777)</f>
        <v>0</v>
      </c>
      <c r="I280" s="403">
        <f>SUM('Príloha 2024'!I777)</f>
        <v>0</v>
      </c>
      <c r="J280" s="403">
        <f>SUM('Príloha 2024'!J777)</f>
        <v>0</v>
      </c>
      <c r="K280" s="403">
        <f>SUM('Príloha 2024'!K777)</f>
        <v>0</v>
      </c>
      <c r="L280" s="403">
        <f>SUM('Príloha 2024'!L777)</f>
        <v>0</v>
      </c>
      <c r="M280" s="428"/>
    </row>
    <row r="281" spans="1:13" s="364" customFormat="1" x14ac:dyDescent="0.2">
      <c r="A281" s="363"/>
      <c r="B281" s="402"/>
      <c r="C281" s="368"/>
      <c r="D281" s="412" t="s">
        <v>925</v>
      </c>
      <c r="E281" s="300"/>
      <c r="F281" s="403">
        <f>SUM('Príloha 2024'!F778)</f>
        <v>3</v>
      </c>
      <c r="G281" s="403">
        <f>SUM('Príloha 2024'!G778)</f>
        <v>2.2000000000000002</v>
      </c>
      <c r="H281" s="403">
        <f>SUM('Príloha 2024'!H778)</f>
        <v>0</v>
      </c>
      <c r="I281" s="403">
        <f>SUM('Príloha 2024'!I778)</f>
        <v>0</v>
      </c>
      <c r="J281" s="403">
        <f>SUM('Príloha 2024'!J778)</f>
        <v>0</v>
      </c>
      <c r="K281" s="403">
        <f>SUM('Príloha 2024'!K778)</f>
        <v>0</v>
      </c>
      <c r="L281" s="403">
        <f>SUM('Príloha 2024'!L778)</f>
        <v>0</v>
      </c>
      <c r="M281" s="429"/>
    </row>
    <row r="282" spans="1:13" s="1" customFormat="1" x14ac:dyDescent="0.2">
      <c r="A282" s="9"/>
      <c r="B282" s="100"/>
      <c r="C282" s="368"/>
      <c r="D282" s="369" t="s">
        <v>847</v>
      </c>
      <c r="E282" s="147"/>
      <c r="F282" s="403">
        <f>SUM('Príloha 2024'!F779)</f>
        <v>0</v>
      </c>
      <c r="G282" s="403">
        <f>SUM('Príloha 2024'!G779)</f>
        <v>4.5</v>
      </c>
      <c r="H282" s="403">
        <f>SUM('Príloha 2024'!H779)</f>
        <v>0</v>
      </c>
      <c r="I282" s="403">
        <f>SUM('Príloha 2024'!I779)</f>
        <v>0</v>
      </c>
      <c r="J282" s="403">
        <f>SUM('Príloha 2024'!J779)</f>
        <v>0</v>
      </c>
      <c r="K282" s="403">
        <f>SUM('Príloha 2024'!K779)</f>
        <v>0</v>
      </c>
      <c r="L282" s="403">
        <f>SUM('Príloha 2024'!L779)</f>
        <v>0</v>
      </c>
      <c r="M282" s="429"/>
    </row>
    <row r="283" spans="1:13" s="1" customFormat="1" x14ac:dyDescent="0.2">
      <c r="A283" s="9"/>
      <c r="B283" s="36"/>
      <c r="C283" s="36"/>
      <c r="D283" s="369" t="s">
        <v>848</v>
      </c>
      <c r="E283" s="50"/>
      <c r="F283" s="403">
        <f>SUM('Príloha 2024'!F780)</f>
        <v>2.4</v>
      </c>
      <c r="G283" s="403">
        <f>SUM('Príloha 2024'!G780)</f>
        <v>0</v>
      </c>
      <c r="H283" s="403">
        <f>SUM('Príloha 2024'!H780)</f>
        <v>0</v>
      </c>
      <c r="I283" s="403">
        <f>SUM('Príloha 2024'!I780)</f>
        <v>0</v>
      </c>
      <c r="J283" s="403">
        <f>SUM('Príloha 2024'!J780)</f>
        <v>0</v>
      </c>
      <c r="K283" s="403">
        <f>SUM('Príloha 2024'!K780)</f>
        <v>0</v>
      </c>
      <c r="L283" s="403">
        <f>SUM('Príloha 2024'!L780)</f>
        <v>0</v>
      </c>
      <c r="M283" s="428"/>
    </row>
    <row r="284" spans="1:13" s="400" customFormat="1" x14ac:dyDescent="0.2">
      <c r="A284" s="401"/>
      <c r="B284" s="36"/>
      <c r="C284" s="36"/>
      <c r="D284" s="369" t="s">
        <v>1330</v>
      </c>
      <c r="E284" s="50"/>
      <c r="F284" s="403">
        <f>SUM('Príloha 2024'!F781)</f>
        <v>0</v>
      </c>
      <c r="G284" s="403">
        <f>SUM('Príloha 2024'!G781)</f>
        <v>0</v>
      </c>
      <c r="H284" s="403">
        <f>SUM('Príloha 2024'!H781)</f>
        <v>0</v>
      </c>
      <c r="I284" s="403">
        <f>SUM('Príloha 2024'!I781)</f>
        <v>0</v>
      </c>
      <c r="J284" s="403">
        <f>SUM('Príloha 2024'!J781)</f>
        <v>2</v>
      </c>
      <c r="K284" s="403">
        <f>SUM('Príloha 2024'!K781)</f>
        <v>0</v>
      </c>
      <c r="L284" s="403">
        <f>SUM('Príloha 2024'!L781)</f>
        <v>0</v>
      </c>
      <c r="M284" s="428"/>
    </row>
    <row r="285" spans="1:13" s="400" customFormat="1" x14ac:dyDescent="0.2">
      <c r="A285" s="401"/>
      <c r="B285" s="402"/>
      <c r="C285" s="402"/>
      <c r="D285" s="412" t="s">
        <v>985</v>
      </c>
      <c r="E285" s="403"/>
      <c r="F285" s="403">
        <f>SUM('Príloha 2024'!F782)</f>
        <v>0</v>
      </c>
      <c r="G285" s="403">
        <f>SUM('Príloha 2024'!G782)</f>
        <v>0</v>
      </c>
      <c r="H285" s="403">
        <f>SUM('Príloha 2024'!H782)</f>
        <v>0</v>
      </c>
      <c r="I285" s="403">
        <f>SUM('Príloha 2024'!I782)</f>
        <v>2.8</v>
      </c>
      <c r="J285" s="403">
        <f>SUM('Príloha 2024'!J782)</f>
        <v>0</v>
      </c>
      <c r="K285" s="403">
        <f>SUM('Príloha 2024'!K782)</f>
        <v>0</v>
      </c>
      <c r="L285" s="403">
        <f>SUM('Príloha 2024'!L782)</f>
        <v>0</v>
      </c>
      <c r="M285" s="428"/>
    </row>
    <row r="286" spans="1:13" s="400" customFormat="1" x14ac:dyDescent="0.2">
      <c r="A286" s="401"/>
      <c r="B286" s="402"/>
      <c r="C286" s="402"/>
      <c r="D286" s="412" t="s">
        <v>934</v>
      </c>
      <c r="E286" s="403"/>
      <c r="F286" s="403">
        <f>SUM('Príloha 2024'!F783)</f>
        <v>2</v>
      </c>
      <c r="G286" s="403">
        <f>SUM('Príloha 2024'!G783)</f>
        <v>0</v>
      </c>
      <c r="H286" s="403">
        <f>SUM('Príloha 2024'!H783)</f>
        <v>0</v>
      </c>
      <c r="I286" s="403">
        <f>SUM('Príloha 2024'!I783)</f>
        <v>0</v>
      </c>
      <c r="J286" s="403">
        <f>SUM('Príloha 2024'!J783)</f>
        <v>11</v>
      </c>
      <c r="K286" s="403">
        <f>SUM('Príloha 2024'!K783)</f>
        <v>0</v>
      </c>
      <c r="L286" s="403">
        <f>SUM('Príloha 2024'!L783)</f>
        <v>0</v>
      </c>
      <c r="M286" s="428"/>
    </row>
    <row r="287" spans="1:13" s="400" customFormat="1" x14ac:dyDescent="0.2">
      <c r="A287" s="401"/>
      <c r="B287" s="402"/>
      <c r="C287" s="402"/>
      <c r="D287" s="412" t="s">
        <v>1022</v>
      </c>
      <c r="E287" s="403"/>
      <c r="F287" s="403">
        <f>SUM('Príloha 2024'!F784)</f>
        <v>0</v>
      </c>
      <c r="G287" s="403">
        <f>SUM('Príloha 2024'!G784)</f>
        <v>0</v>
      </c>
      <c r="H287" s="403">
        <f>SUM('Príloha 2024'!H784)</f>
        <v>21</v>
      </c>
      <c r="I287" s="403">
        <f>SUM('Príloha 2024'!I784)</f>
        <v>0</v>
      </c>
      <c r="J287" s="403">
        <f>SUM('Príloha 2024'!J784)</f>
        <v>0</v>
      </c>
      <c r="K287" s="403">
        <f>SUM('Príloha 2024'!K784)</f>
        <v>0</v>
      </c>
      <c r="L287" s="403">
        <f>SUM('Príloha 2024'!L784)</f>
        <v>0</v>
      </c>
      <c r="M287" s="409"/>
    </row>
    <row r="288" spans="1:13" s="1" customFormat="1" x14ac:dyDescent="0.2">
      <c r="A288" s="9"/>
      <c r="B288" s="402"/>
      <c r="C288" s="402"/>
      <c r="D288" s="412" t="s">
        <v>1355</v>
      </c>
      <c r="E288" s="403"/>
      <c r="F288" s="403">
        <f>SUM('Príloha 2024'!F785)</f>
        <v>0</v>
      </c>
      <c r="G288" s="403">
        <f>SUM('Príloha 2024'!G785)</f>
        <v>0</v>
      </c>
      <c r="H288" s="403">
        <f>SUM('Príloha 2024'!H785)</f>
        <v>0</v>
      </c>
      <c r="I288" s="403">
        <f>SUM('Príloha 2024'!I785)</f>
        <v>0</v>
      </c>
      <c r="J288" s="403">
        <f>SUM('Príloha 2024'!J785)</f>
        <v>184.7</v>
      </c>
      <c r="K288" s="403">
        <f>SUM('Príloha 2024'!K785)</f>
        <v>0</v>
      </c>
      <c r="L288" s="403">
        <f>SUM('Príloha 2024'!L785)</f>
        <v>0</v>
      </c>
      <c r="M288" s="429" t="s">
        <v>1349</v>
      </c>
    </row>
    <row r="289" spans="1:13" s="1" customFormat="1" x14ac:dyDescent="0.2">
      <c r="A289" s="9"/>
      <c r="B289" s="36"/>
      <c r="C289" s="36"/>
      <c r="D289" s="369" t="s">
        <v>881</v>
      </c>
      <c r="E289" s="50"/>
      <c r="F289" s="403">
        <f>SUM('Príloha 2024'!F786)</f>
        <v>0</v>
      </c>
      <c r="G289" s="403">
        <f>SUM('Príloha 2024'!G786)</f>
        <v>0</v>
      </c>
      <c r="H289" s="403">
        <f>SUM('Príloha 2024'!H786)</f>
        <v>0</v>
      </c>
      <c r="I289" s="403">
        <f>SUM('Príloha 2024'!I786)</f>
        <v>0</v>
      </c>
      <c r="J289" s="403">
        <f>SUM('Príloha 2024'!J786)</f>
        <v>0</v>
      </c>
      <c r="K289" s="403">
        <f>SUM('Príloha 2024'!K786)</f>
        <v>0</v>
      </c>
      <c r="L289" s="403">
        <f>SUM('Príloha 2024'!L786)</f>
        <v>0</v>
      </c>
      <c r="M289" s="428"/>
    </row>
    <row r="290" spans="1:13" s="1" customFormat="1" x14ac:dyDescent="0.2">
      <c r="A290" s="9"/>
      <c r="B290" s="36"/>
      <c r="C290" s="36"/>
      <c r="D290" s="369" t="s">
        <v>915</v>
      </c>
      <c r="E290" s="50"/>
      <c r="F290" s="403">
        <f>SUM('Príloha 2024'!F787)</f>
        <v>6</v>
      </c>
      <c r="G290" s="403">
        <f>SUM('Príloha 2024'!G787)</f>
        <v>7.8</v>
      </c>
      <c r="H290" s="403">
        <f>SUM('Príloha 2024'!H787)</f>
        <v>0</v>
      </c>
      <c r="I290" s="403">
        <f>SUM('Príloha 2024'!I787)</f>
        <v>0</v>
      </c>
      <c r="J290" s="403">
        <f>SUM('Príloha 2024'!J787)</f>
        <v>0</v>
      </c>
      <c r="K290" s="403">
        <f>SUM('Príloha 2024'!K787)</f>
        <v>0</v>
      </c>
      <c r="L290" s="403">
        <f>SUM('Príloha 2024'!L787)</f>
        <v>0</v>
      </c>
      <c r="M290" s="429"/>
    </row>
    <row r="291" spans="1:13" s="400" customFormat="1" ht="12.75" x14ac:dyDescent="0.2">
      <c r="A291" s="401"/>
      <c r="B291" s="402"/>
      <c r="C291" s="402"/>
      <c r="D291" s="412" t="s">
        <v>1293</v>
      </c>
      <c r="E291" s="403"/>
      <c r="F291" s="403">
        <f>SUM('Príloha 2024'!F788)</f>
        <v>0</v>
      </c>
      <c r="G291" s="403">
        <f>SUM('Príloha 2024'!G788)</f>
        <v>0</v>
      </c>
      <c r="H291" s="403">
        <f>SUM('Príloha 2024'!H788)</f>
        <v>20</v>
      </c>
      <c r="I291" s="403">
        <f>SUM('Príloha 2024'!I788)</f>
        <v>20</v>
      </c>
      <c r="J291" s="403">
        <f>SUM('Príloha 2024'!J788)</f>
        <v>0</v>
      </c>
      <c r="K291" s="403">
        <f>SUM('Príloha 2024'!K788)</f>
        <v>0</v>
      </c>
      <c r="L291" s="403">
        <f>SUM('Príloha 2024'!L788)</f>
        <v>0</v>
      </c>
      <c r="M291" s="350"/>
    </row>
    <row r="292" spans="1:13" s="400" customFormat="1" ht="12.75" x14ac:dyDescent="0.2">
      <c r="A292" s="401"/>
      <c r="B292" s="402"/>
      <c r="C292" s="402"/>
      <c r="D292" s="412" t="s">
        <v>917</v>
      </c>
      <c r="E292" s="403"/>
      <c r="F292" s="403">
        <f>SUM('Príloha 2024'!F789)</f>
        <v>0</v>
      </c>
      <c r="G292" s="403">
        <f>SUM('Príloha 2024'!G789)</f>
        <v>0</v>
      </c>
      <c r="H292" s="403">
        <f>SUM('Príloha 2024'!H789)</f>
        <v>0</v>
      </c>
      <c r="I292" s="403">
        <f>SUM('Príloha 2024'!I789)</f>
        <v>0</v>
      </c>
      <c r="J292" s="403">
        <f>SUM('Príloha 2024'!J789)</f>
        <v>0</v>
      </c>
      <c r="K292" s="403">
        <f>SUM('Príloha 2024'!K789)</f>
        <v>0</v>
      </c>
      <c r="L292" s="403">
        <f>SUM('Príloha 2024'!L789)</f>
        <v>0</v>
      </c>
      <c r="M292" s="350"/>
    </row>
    <row r="293" spans="1:13" s="400" customFormat="1" x14ac:dyDescent="0.2">
      <c r="A293" s="401"/>
      <c r="B293" s="402"/>
      <c r="C293" s="402"/>
      <c r="D293" s="412" t="s">
        <v>885</v>
      </c>
      <c r="E293" s="403"/>
      <c r="F293" s="403">
        <f>SUM('Príloha 2024'!F790)</f>
        <v>6.5</v>
      </c>
      <c r="G293" s="403">
        <f>SUM('Príloha 2024'!G790)</f>
        <v>0</v>
      </c>
      <c r="H293" s="403">
        <f>SUM('Príloha 2024'!H790)</f>
        <v>0</v>
      </c>
      <c r="I293" s="403">
        <f>SUM('Príloha 2024'!I790)</f>
        <v>0</v>
      </c>
      <c r="J293" s="403">
        <f>SUM('Príloha 2024'!J790)</f>
        <v>0</v>
      </c>
      <c r="K293" s="403">
        <f>SUM('Príloha 2024'!K790)</f>
        <v>0</v>
      </c>
      <c r="L293" s="403">
        <f>SUM('Príloha 2024'!L790)</f>
        <v>0</v>
      </c>
    </row>
    <row r="294" spans="1:13" s="1" customFormat="1" x14ac:dyDescent="0.2">
      <c r="A294" s="9"/>
      <c r="B294" s="36"/>
      <c r="C294" s="36"/>
      <c r="D294" s="369" t="s">
        <v>1003</v>
      </c>
      <c r="E294" s="50"/>
      <c r="F294" s="403">
        <f>SUM('Príloha 2024'!F791)</f>
        <v>0</v>
      </c>
      <c r="G294" s="403">
        <f>SUM('Príloha 2024'!G791)</f>
        <v>0</v>
      </c>
      <c r="H294" s="403">
        <f>SUM('Príloha 2024'!H791)</f>
        <v>10</v>
      </c>
      <c r="I294" s="403">
        <f>SUM('Príloha 2024'!I791)</f>
        <v>10</v>
      </c>
      <c r="J294" s="403">
        <f>SUM('Príloha 2024'!J791)</f>
        <v>0</v>
      </c>
      <c r="K294" s="403">
        <f>SUM('Príloha 2024'!K791)</f>
        <v>0</v>
      </c>
      <c r="L294" s="403">
        <f>SUM('Príloha 2024'!L791)</f>
        <v>0</v>
      </c>
      <c r="M294" s="428"/>
    </row>
    <row r="295" spans="1:13" s="400" customFormat="1" x14ac:dyDescent="0.2">
      <c r="A295" s="401"/>
      <c r="B295" s="402"/>
      <c r="C295" s="402"/>
      <c r="D295" s="412" t="s">
        <v>1177</v>
      </c>
      <c r="E295" s="403"/>
      <c r="F295" s="403">
        <f>SUM('Príloha 2024'!F792)</f>
        <v>0</v>
      </c>
      <c r="G295" s="403">
        <f>SUM('Príloha 2024'!G792)</f>
        <v>0</v>
      </c>
      <c r="H295" s="403">
        <f>SUM('Príloha 2024'!H792)</f>
        <v>0</v>
      </c>
      <c r="I295" s="403">
        <f>SUM('Príloha 2024'!I792)</f>
        <v>0</v>
      </c>
      <c r="J295" s="403">
        <f>SUM('Príloha 2024'!J792)</f>
        <v>0</v>
      </c>
      <c r="K295" s="403">
        <f>SUM('Príloha 2024'!K792)</f>
        <v>0</v>
      </c>
      <c r="L295" s="403">
        <f>SUM('Príloha 2024'!L792)</f>
        <v>0</v>
      </c>
      <c r="M295" s="428"/>
    </row>
    <row r="296" spans="1:13" s="1" customFormat="1" x14ac:dyDescent="0.2">
      <c r="A296" s="9"/>
      <c r="B296" s="36"/>
      <c r="C296" s="36"/>
      <c r="D296" s="369" t="s">
        <v>1144</v>
      </c>
      <c r="E296" s="50"/>
      <c r="F296" s="403">
        <f>SUM('Príloha 2024'!F793)</f>
        <v>0</v>
      </c>
      <c r="G296" s="403">
        <f>SUM('Príloha 2024'!G793)</f>
        <v>0</v>
      </c>
      <c r="H296" s="403">
        <f>SUM('Príloha 2024'!H793)</f>
        <v>10</v>
      </c>
      <c r="I296" s="403">
        <f>SUM('Príloha 2024'!I793)</f>
        <v>10</v>
      </c>
      <c r="J296" s="403">
        <f>SUM('Príloha 2024'!J793)</f>
        <v>0</v>
      </c>
      <c r="K296" s="403">
        <f>SUM('Príloha 2024'!K793)</f>
        <v>0</v>
      </c>
      <c r="L296" s="403">
        <f>SUM('Príloha 2024'!L793)</f>
        <v>0</v>
      </c>
      <c r="M296" s="428"/>
    </row>
    <row r="297" spans="1:13" s="364" customFormat="1" x14ac:dyDescent="0.2">
      <c r="A297" s="363"/>
      <c r="B297" s="100">
        <v>700</v>
      </c>
      <c r="C297" s="100"/>
      <c r="D297" s="100" t="s">
        <v>235</v>
      </c>
      <c r="E297" s="370" t="s">
        <v>679</v>
      </c>
      <c r="F297" s="357">
        <f>SUM('Príloha 2024'!F794)</f>
        <v>0</v>
      </c>
      <c r="G297" s="357">
        <f>SUM('Príloha 2024'!G794)</f>
        <v>0</v>
      </c>
      <c r="H297" s="357">
        <f>SUM('Príloha 2024'!H794)</f>
        <v>6</v>
      </c>
      <c r="I297" s="357">
        <f>SUM('Príloha 2024'!I794)</f>
        <v>6</v>
      </c>
      <c r="J297" s="357">
        <f>SUM('Príloha 2024'!J794)</f>
        <v>0</v>
      </c>
      <c r="K297" s="357">
        <f>SUM('Príloha 2024'!K794)</f>
        <v>0</v>
      </c>
      <c r="L297" s="357">
        <f>SUM('Príloha 2024'!L794)</f>
        <v>0</v>
      </c>
    </row>
    <row r="298" spans="1:13" s="1" customFormat="1" x14ac:dyDescent="0.2">
      <c r="A298" s="9"/>
      <c r="B298" s="36"/>
      <c r="C298" s="36"/>
      <c r="D298" s="37" t="s">
        <v>849</v>
      </c>
      <c r="E298" s="300"/>
      <c r="F298" s="403">
        <f>SUM('Príloha 2024'!F795)</f>
        <v>0</v>
      </c>
      <c r="G298" s="403">
        <f>SUM('Príloha 2024'!G795)</f>
        <v>0</v>
      </c>
      <c r="H298" s="403">
        <f>SUM('Príloha 2024'!H795)</f>
        <v>6</v>
      </c>
      <c r="I298" s="403">
        <f>SUM('Príloha 2024'!I795)</f>
        <v>6</v>
      </c>
      <c r="J298" s="403">
        <f>SUM('Príloha 2024'!J795)</f>
        <v>0</v>
      </c>
      <c r="K298" s="403">
        <f>SUM('Príloha 2024'!K795)</f>
        <v>0</v>
      </c>
      <c r="L298" s="403">
        <f>SUM('Príloha 2024'!L795)</f>
        <v>0</v>
      </c>
    </row>
    <row r="299" spans="1:13" s="409" customFormat="1" x14ac:dyDescent="0.2">
      <c r="A299" s="408"/>
      <c r="B299" s="100"/>
      <c r="C299" s="100"/>
      <c r="D299" s="100" t="s">
        <v>1346</v>
      </c>
      <c r="E299" s="413" t="s">
        <v>680</v>
      </c>
      <c r="F299" s="147">
        <f>SUM('Príloha 2024'!F796)</f>
        <v>0</v>
      </c>
      <c r="G299" s="147">
        <f>SUM('Príloha 2024'!G796)</f>
        <v>0</v>
      </c>
      <c r="H299" s="147">
        <f>SUM('Príloha 2024'!H796)</f>
        <v>0</v>
      </c>
      <c r="I299" s="147">
        <f>SUM('Príloha 2024'!I796)</f>
        <v>0</v>
      </c>
      <c r="J299" s="147">
        <f>SUM('Príloha 2024'!J796)</f>
        <v>50</v>
      </c>
      <c r="K299" s="147">
        <f>SUM('Príloha 2024'!K796)</f>
        <v>0</v>
      </c>
      <c r="L299" s="147">
        <f>SUM('Príloha 2024'!L796)</f>
        <v>0</v>
      </c>
    </row>
    <row r="300" spans="1:13" s="400" customFormat="1" x14ac:dyDescent="0.2">
      <c r="A300" s="401"/>
      <c r="B300" s="402"/>
      <c r="C300" s="402"/>
      <c r="D300" s="37" t="s">
        <v>1348</v>
      </c>
      <c r="E300" s="300"/>
      <c r="F300" s="403">
        <f>SUM('Príloha 2024'!F797)</f>
        <v>0</v>
      </c>
      <c r="G300" s="403">
        <f>SUM('Príloha 2024'!G797)</f>
        <v>0</v>
      </c>
      <c r="H300" s="403">
        <f>SUM('Príloha 2024'!H797)</f>
        <v>0</v>
      </c>
      <c r="I300" s="403">
        <f>SUM('Príloha 2024'!I797)</f>
        <v>0</v>
      </c>
      <c r="J300" s="403">
        <f>SUM('Príloha 2024'!J797)</f>
        <v>50</v>
      </c>
      <c r="K300" s="403">
        <f>SUM('Príloha 2024'!K797)</f>
        <v>0</v>
      </c>
      <c r="L300" s="403">
        <f>SUM('Príloha 2024'!L797)</f>
        <v>0</v>
      </c>
    </row>
    <row r="301" spans="1:13" s="364" customFormat="1" x14ac:dyDescent="0.2">
      <c r="A301" s="363"/>
      <c r="B301" s="100">
        <v>700</v>
      </c>
      <c r="C301" s="100"/>
      <c r="D301" s="100" t="s">
        <v>237</v>
      </c>
      <c r="E301" s="370" t="s">
        <v>682</v>
      </c>
      <c r="F301" s="357">
        <f>SUM('Príloha 2024'!F798)</f>
        <v>426</v>
      </c>
      <c r="G301" s="357">
        <f>SUM('Príloha 2024'!G798)</f>
        <v>4.3</v>
      </c>
      <c r="H301" s="357">
        <f>SUM('Príloha 2024'!H798)</f>
        <v>70</v>
      </c>
      <c r="I301" s="357">
        <f>SUM('Príloha 2024'!I798)</f>
        <v>20</v>
      </c>
      <c r="J301" s="357">
        <f>SUM('Príloha 2024'!J798)</f>
        <v>10</v>
      </c>
      <c r="K301" s="357">
        <f>SUM('Príloha 2024'!K798)</f>
        <v>0</v>
      </c>
      <c r="L301" s="357">
        <f>SUM('Príloha 2024'!L798)</f>
        <v>0</v>
      </c>
    </row>
    <row r="302" spans="1:13" s="364" customFormat="1" x14ac:dyDescent="0.2">
      <c r="A302" s="363"/>
      <c r="B302" s="100"/>
      <c r="C302" s="100"/>
      <c r="D302" s="369" t="s">
        <v>850</v>
      </c>
      <c r="E302" s="370"/>
      <c r="F302" s="403">
        <f>SUM('Príloha 2024'!F799)</f>
        <v>0</v>
      </c>
      <c r="G302" s="403">
        <f>SUM('Príloha 2024'!G799)</f>
        <v>0</v>
      </c>
      <c r="H302" s="403">
        <f>SUM('Príloha 2024'!H799)</f>
        <v>0</v>
      </c>
      <c r="I302" s="403">
        <f>SUM('Príloha 2024'!I799)</f>
        <v>0</v>
      </c>
      <c r="J302" s="403">
        <f>SUM('Príloha 2024'!J799)</f>
        <v>0</v>
      </c>
      <c r="K302" s="403">
        <f>SUM('Príloha 2024'!K799)</f>
        <v>0</v>
      </c>
      <c r="L302" s="403">
        <f>SUM('Príloha 2024'!L799)</f>
        <v>0</v>
      </c>
    </row>
    <row r="303" spans="1:13" s="409" customFormat="1" ht="12.75" x14ac:dyDescent="0.2">
      <c r="A303" s="408"/>
      <c r="B303" s="100"/>
      <c r="C303" s="100"/>
      <c r="D303" s="412" t="s">
        <v>920</v>
      </c>
      <c r="E303" s="413"/>
      <c r="F303" s="403">
        <f>SUM('Príloha 2024'!F800)</f>
        <v>0</v>
      </c>
      <c r="G303" s="403">
        <f>SUM('Príloha 2024'!G800)</f>
        <v>0</v>
      </c>
      <c r="H303" s="403">
        <f>SUM('Príloha 2024'!H800)</f>
        <v>0</v>
      </c>
      <c r="I303" s="403">
        <f>SUM('Príloha 2024'!I800)</f>
        <v>0</v>
      </c>
      <c r="J303" s="403">
        <f>SUM('Príloha 2024'!J800)</f>
        <v>0</v>
      </c>
      <c r="K303" s="403">
        <f>SUM('Príloha 2024'!K800)</f>
        <v>0</v>
      </c>
      <c r="L303" s="403">
        <f>SUM('Príloha 2024'!L800)</f>
        <v>0</v>
      </c>
      <c r="M303" s="350"/>
    </row>
    <row r="304" spans="1:13" s="364" customFormat="1" x14ac:dyDescent="0.2">
      <c r="A304" s="363"/>
      <c r="B304" s="100"/>
      <c r="C304" s="100"/>
      <c r="D304" s="369" t="s">
        <v>1107</v>
      </c>
      <c r="E304" s="370"/>
      <c r="F304" s="403">
        <f>SUM('Príloha 2024'!F801)</f>
        <v>0</v>
      </c>
      <c r="G304" s="403">
        <f>SUM('Príloha 2024'!G801)</f>
        <v>0</v>
      </c>
      <c r="H304" s="403">
        <f>SUM('Príloha 2024'!H801)</f>
        <v>5</v>
      </c>
      <c r="I304" s="403">
        <f>SUM('Príloha 2024'!I801)</f>
        <v>5</v>
      </c>
      <c r="J304" s="403">
        <f>SUM('Príloha 2024'!J801)</f>
        <v>0</v>
      </c>
      <c r="K304" s="403">
        <f>SUM('Príloha 2024'!K801)</f>
        <v>0</v>
      </c>
      <c r="L304" s="403">
        <f>SUM('Príloha 2024'!L801)</f>
        <v>0</v>
      </c>
      <c r="M304" s="428"/>
    </row>
    <row r="305" spans="1:13" s="409" customFormat="1" x14ac:dyDescent="0.2">
      <c r="A305" s="408"/>
      <c r="B305" s="100"/>
      <c r="C305" s="100"/>
      <c r="D305" s="412" t="s">
        <v>1070</v>
      </c>
      <c r="E305" s="442"/>
      <c r="F305" s="403">
        <f>SUM('Príloha 2024'!F802)</f>
        <v>0</v>
      </c>
      <c r="G305" s="403">
        <f>SUM('Príloha 2024'!G802)</f>
        <v>0</v>
      </c>
      <c r="H305" s="403">
        <f>SUM('Príloha 2024'!H802)</f>
        <v>50</v>
      </c>
      <c r="I305" s="403">
        <f>SUM('Príloha 2024'!I802)</f>
        <v>0</v>
      </c>
      <c r="J305" s="403">
        <f>SUM('Príloha 2024'!J802)</f>
        <v>0</v>
      </c>
      <c r="K305" s="403">
        <f>SUM('Príloha 2024'!K802)</f>
        <v>0</v>
      </c>
      <c r="L305" s="403">
        <f>SUM('Príloha 2024'!L802)</f>
        <v>0</v>
      </c>
      <c r="M305" s="428"/>
    </row>
    <row r="306" spans="1:13" s="409" customFormat="1" x14ac:dyDescent="0.2">
      <c r="A306" s="408"/>
      <c r="B306" s="100"/>
      <c r="C306" s="100"/>
      <c r="D306" s="412" t="s">
        <v>1145</v>
      </c>
      <c r="E306" s="442"/>
      <c r="F306" s="403">
        <f>SUM('Príloha 2024'!F803)</f>
        <v>0</v>
      </c>
      <c r="G306" s="403">
        <f>SUM('Príloha 2024'!G803)</f>
        <v>0</v>
      </c>
      <c r="H306" s="403">
        <f>SUM('Príloha 2024'!H803)</f>
        <v>0</v>
      </c>
      <c r="I306" s="403">
        <f>SUM('Príloha 2024'!I803)</f>
        <v>0</v>
      </c>
      <c r="J306" s="403">
        <f>SUM('Príloha 2024'!J803)</f>
        <v>0</v>
      </c>
      <c r="K306" s="403">
        <f>SUM('Príloha 2024'!K803)</f>
        <v>0</v>
      </c>
      <c r="L306" s="403">
        <f>SUM('Príloha 2024'!L803)</f>
        <v>0</v>
      </c>
      <c r="M306" s="428"/>
    </row>
    <row r="307" spans="1:13" x14ac:dyDescent="0.2">
      <c r="B307" s="416"/>
      <c r="C307" s="412"/>
      <c r="D307" s="412" t="s">
        <v>1064</v>
      </c>
      <c r="E307" s="417"/>
      <c r="F307" s="403">
        <f>SUM('Príloha 2024'!F804)</f>
        <v>0</v>
      </c>
      <c r="G307" s="403">
        <f>SUM('Príloha 2024'!G804)</f>
        <v>0</v>
      </c>
      <c r="H307" s="403">
        <f>SUM('Príloha 2024'!H804)</f>
        <v>0</v>
      </c>
      <c r="I307" s="403">
        <f>SUM('Príloha 2024'!I804)</f>
        <v>0</v>
      </c>
      <c r="J307" s="403">
        <f>SUM('Príloha 2024'!J804)</f>
        <v>0</v>
      </c>
      <c r="K307" s="403">
        <f>SUM('Príloha 2024'!K804)</f>
        <v>0</v>
      </c>
      <c r="L307" s="403">
        <f>SUM('Príloha 2024'!L804)</f>
        <v>0</v>
      </c>
      <c r="M307" s="428"/>
    </row>
    <row r="308" spans="1:13" s="409" customFormat="1" x14ac:dyDescent="0.2">
      <c r="A308" s="408"/>
      <c r="B308" s="416"/>
      <c r="C308" s="416"/>
      <c r="D308" s="412" t="s">
        <v>1146</v>
      </c>
      <c r="E308" s="413"/>
      <c r="F308" s="403">
        <f>SUM('Príloha 2024'!F805)</f>
        <v>0</v>
      </c>
      <c r="G308" s="403">
        <f>SUM('Príloha 2024'!G805)</f>
        <v>0</v>
      </c>
      <c r="H308" s="403">
        <f>SUM('Príloha 2024'!H805)</f>
        <v>0</v>
      </c>
      <c r="I308" s="403">
        <f>SUM('Príloha 2024'!I805)</f>
        <v>0</v>
      </c>
      <c r="J308" s="403">
        <f>SUM('Príloha 2024'!J805)</f>
        <v>0</v>
      </c>
      <c r="K308" s="403">
        <f>SUM('Príloha 2024'!K805)</f>
        <v>0</v>
      </c>
      <c r="L308" s="403">
        <f>SUM('Príloha 2024'!L805)</f>
        <v>0</v>
      </c>
      <c r="M308" s="429"/>
    </row>
    <row r="309" spans="1:13" s="364" customFormat="1" ht="12.75" x14ac:dyDescent="0.2">
      <c r="A309" s="363"/>
      <c r="B309" s="100"/>
      <c r="C309" s="100"/>
      <c r="D309" s="369" t="s">
        <v>1147</v>
      </c>
      <c r="E309" s="370"/>
      <c r="F309" s="403">
        <f>SUM('Príloha 2024'!F806)</f>
        <v>35.1</v>
      </c>
      <c r="G309" s="403">
        <f>SUM('Príloha 2024'!G806)</f>
        <v>0</v>
      </c>
      <c r="H309" s="403">
        <f>SUM('Príloha 2024'!H806)</f>
        <v>0</v>
      </c>
      <c r="I309" s="403">
        <f>SUM('Príloha 2024'!I806)</f>
        <v>0</v>
      </c>
      <c r="J309" s="403">
        <f>SUM('Príloha 2024'!J806)</f>
        <v>0</v>
      </c>
      <c r="K309" s="403">
        <f>SUM('Príloha 2024'!K806)</f>
        <v>0</v>
      </c>
      <c r="L309" s="403">
        <f>SUM('Príloha 2024'!L806)</f>
        <v>0</v>
      </c>
      <c r="M309" s="350"/>
    </row>
    <row r="310" spans="1:13" s="364" customFormat="1" x14ac:dyDescent="0.2">
      <c r="A310" s="363"/>
      <c r="B310" s="100"/>
      <c r="C310" s="100"/>
      <c r="D310" s="369" t="s">
        <v>1261</v>
      </c>
      <c r="E310" s="370"/>
      <c r="F310" s="403">
        <f>SUM('Príloha 2024'!F807)</f>
        <v>390.9</v>
      </c>
      <c r="G310" s="403">
        <f>SUM('Príloha 2024'!G807)</f>
        <v>4.3</v>
      </c>
      <c r="H310" s="403">
        <f>SUM('Príloha 2024'!H807)</f>
        <v>5</v>
      </c>
      <c r="I310" s="403">
        <f>SUM('Príloha 2024'!I807)</f>
        <v>5</v>
      </c>
      <c r="J310" s="403">
        <f>SUM('Príloha 2024'!J807)</f>
        <v>0</v>
      </c>
      <c r="K310" s="403">
        <f>SUM('Príloha 2024'!K807)</f>
        <v>0</v>
      </c>
      <c r="L310" s="403">
        <f>SUM('Príloha 2024'!L807)</f>
        <v>0</v>
      </c>
      <c r="M310" s="429"/>
    </row>
    <row r="311" spans="1:13" s="409" customFormat="1" x14ac:dyDescent="0.2">
      <c r="A311" s="408"/>
      <c r="B311" s="100"/>
      <c r="C311" s="100"/>
      <c r="D311" s="412" t="s">
        <v>1148</v>
      </c>
      <c r="E311" s="413"/>
      <c r="F311" s="403">
        <f>SUM('Príloha 2024'!F808)</f>
        <v>0</v>
      </c>
      <c r="G311" s="403">
        <f>SUM('Príloha 2024'!G808)</f>
        <v>0</v>
      </c>
      <c r="H311" s="403">
        <f>SUM('Príloha 2024'!H808)</f>
        <v>0</v>
      </c>
      <c r="I311" s="403">
        <f>SUM('Príloha 2024'!I808)</f>
        <v>0</v>
      </c>
      <c r="J311" s="403">
        <f>SUM('Príloha 2024'!J808)</f>
        <v>0</v>
      </c>
      <c r="K311" s="403">
        <f>SUM('Príloha 2024'!K808)</f>
        <v>0</v>
      </c>
      <c r="L311" s="403">
        <f>SUM('Príloha 2024'!L808)</f>
        <v>0</v>
      </c>
    </row>
    <row r="312" spans="1:13" s="364" customFormat="1" x14ac:dyDescent="0.2">
      <c r="A312" s="363"/>
      <c r="B312" s="100"/>
      <c r="C312" s="100"/>
      <c r="D312" s="369" t="s">
        <v>851</v>
      </c>
      <c r="E312" s="370"/>
      <c r="F312" s="403">
        <f>SUM('Príloha 2024'!F809)</f>
        <v>0</v>
      </c>
      <c r="G312" s="403">
        <f>SUM('Príloha 2024'!G809)</f>
        <v>0</v>
      </c>
      <c r="H312" s="403">
        <f>SUM('Príloha 2024'!H809)</f>
        <v>10</v>
      </c>
      <c r="I312" s="403">
        <f>SUM('Príloha 2024'!I809)</f>
        <v>10</v>
      </c>
      <c r="J312" s="403">
        <f>SUM('Príloha 2024'!J809)</f>
        <v>10</v>
      </c>
      <c r="K312" s="403">
        <f>SUM('Príloha 2024'!K809)</f>
        <v>0</v>
      </c>
      <c r="L312" s="403">
        <f>SUM('Príloha 2024'!L809)</f>
        <v>0</v>
      </c>
    </row>
    <row r="313" spans="1:13" s="364" customFormat="1" x14ac:dyDescent="0.2">
      <c r="A313" s="363"/>
      <c r="B313" s="100">
        <v>700</v>
      </c>
      <c r="C313" s="100"/>
      <c r="D313" s="100" t="s">
        <v>233</v>
      </c>
      <c r="E313" s="370" t="s">
        <v>686</v>
      </c>
      <c r="F313" s="357">
        <f>SUM('Príloha 2024'!F810)</f>
        <v>39.299999999999997</v>
      </c>
      <c r="G313" s="357">
        <f>SUM('Príloha 2024'!G810)</f>
        <v>0</v>
      </c>
      <c r="H313" s="357">
        <f>SUM('Príloha 2024'!H810)</f>
        <v>34</v>
      </c>
      <c r="I313" s="357">
        <f>SUM('Príloha 2024'!I810)</f>
        <v>34</v>
      </c>
      <c r="J313" s="357">
        <f>SUM('Príloha 2024'!J810)</f>
        <v>168.9</v>
      </c>
      <c r="K313" s="357">
        <f>SUM('Príloha 2024'!K810)</f>
        <v>0</v>
      </c>
      <c r="L313" s="357">
        <f>SUM('Príloha 2024'!L810)</f>
        <v>0</v>
      </c>
    </row>
    <row r="314" spans="1:13" s="409" customFormat="1" x14ac:dyDescent="0.2">
      <c r="A314" s="408"/>
      <c r="B314" s="100"/>
      <c r="C314" s="100"/>
      <c r="D314" s="404" t="s">
        <v>1199</v>
      </c>
      <c r="E314" s="413"/>
      <c r="F314" s="403">
        <f>SUM('Príloha 2024'!F811)</f>
        <v>11.7</v>
      </c>
      <c r="G314" s="403">
        <f>SUM('Príloha 2024'!G811)</f>
        <v>0</v>
      </c>
      <c r="H314" s="403">
        <f>SUM('Príloha 2024'!H811)</f>
        <v>0</v>
      </c>
      <c r="I314" s="403">
        <f>SUM('Príloha 2024'!I811)</f>
        <v>0</v>
      </c>
      <c r="J314" s="403">
        <f>SUM('Príloha 2024'!J811)</f>
        <v>0</v>
      </c>
      <c r="K314" s="403">
        <f>SUM('Príloha 2024'!K811)</f>
        <v>0</v>
      </c>
      <c r="L314" s="403">
        <f>SUM('Príloha 2024'!L811)</f>
        <v>0</v>
      </c>
      <c r="M314" s="429"/>
    </row>
    <row r="315" spans="1:13" s="364" customFormat="1" x14ac:dyDescent="0.2">
      <c r="A315" s="363"/>
      <c r="B315" s="100"/>
      <c r="C315" s="100"/>
      <c r="D315" s="369" t="s">
        <v>1360</v>
      </c>
      <c r="E315" s="370"/>
      <c r="F315" s="403">
        <f>SUM('Príloha 2024'!F812)</f>
        <v>0</v>
      </c>
      <c r="G315" s="403">
        <f>SUM('Príloha 2024'!G812)</f>
        <v>0</v>
      </c>
      <c r="H315" s="403">
        <f>SUM('Príloha 2024'!H812)</f>
        <v>0</v>
      </c>
      <c r="I315" s="403">
        <f>SUM('Príloha 2024'!I812)</f>
        <v>0</v>
      </c>
      <c r="J315" s="403">
        <f>SUM('Príloha 2024'!J812)</f>
        <v>164.4</v>
      </c>
      <c r="K315" s="403">
        <f>SUM('Príloha 2024'!K812)</f>
        <v>0</v>
      </c>
      <c r="L315" s="403">
        <f>SUM('Príloha 2024'!L812)</f>
        <v>0</v>
      </c>
      <c r="M315" s="429" t="s">
        <v>1349</v>
      </c>
    </row>
    <row r="316" spans="1:13" s="364" customFormat="1" x14ac:dyDescent="0.2">
      <c r="A316" s="363"/>
      <c r="B316" s="100"/>
      <c r="C316" s="100"/>
      <c r="D316" s="369" t="s">
        <v>1363</v>
      </c>
      <c r="E316" s="370"/>
      <c r="F316" s="403">
        <f>SUM('Príloha 2024'!F813)</f>
        <v>0</v>
      </c>
      <c r="G316" s="403">
        <f>SUM('Príloha 2024'!G813)</f>
        <v>0</v>
      </c>
      <c r="H316" s="403">
        <f>SUM('Príloha 2024'!H813)</f>
        <v>0</v>
      </c>
      <c r="I316" s="403">
        <f>SUM('Príloha 2024'!I813)</f>
        <v>0</v>
      </c>
      <c r="J316" s="403">
        <f>SUM('Príloha 2024'!J813)</f>
        <v>4.5</v>
      </c>
      <c r="K316" s="403">
        <f>SUM('Príloha 2024'!K813)</f>
        <v>0</v>
      </c>
      <c r="L316" s="403">
        <f>SUM('Príloha 2024'!L813)</f>
        <v>0</v>
      </c>
      <c r="M316" s="429" t="s">
        <v>1349</v>
      </c>
    </row>
    <row r="317" spans="1:13" s="409" customFormat="1" x14ac:dyDescent="0.2">
      <c r="A317" s="408"/>
      <c r="B317" s="100"/>
      <c r="C317" s="100"/>
      <c r="D317" s="412" t="s">
        <v>1183</v>
      </c>
      <c r="E317" s="413"/>
      <c r="F317" s="403">
        <f>SUM('Príloha 2024'!F814)</f>
        <v>13.2</v>
      </c>
      <c r="G317" s="403">
        <f>SUM('Príloha 2024'!G814)</f>
        <v>0</v>
      </c>
      <c r="H317" s="403">
        <f>SUM('Príloha 2024'!H814)</f>
        <v>34</v>
      </c>
      <c r="I317" s="403">
        <f>SUM('Príloha 2024'!I814)</f>
        <v>34</v>
      </c>
      <c r="J317" s="403">
        <f>SUM('Príloha 2024'!J814)</f>
        <v>0</v>
      </c>
      <c r="K317" s="403">
        <f>SUM('Príloha 2024'!K814)</f>
        <v>0</v>
      </c>
      <c r="L317" s="403">
        <f>SUM('Príloha 2024'!L814)</f>
        <v>0</v>
      </c>
      <c r="M317" s="428"/>
    </row>
    <row r="318" spans="1:13" s="409" customFormat="1" x14ac:dyDescent="0.2">
      <c r="A318" s="408"/>
      <c r="B318" s="100"/>
      <c r="C318" s="100"/>
      <c r="D318" s="412" t="s">
        <v>1112</v>
      </c>
      <c r="E318" s="413"/>
      <c r="F318" s="403">
        <f>SUM('Príloha 2024'!F815)</f>
        <v>0.7</v>
      </c>
      <c r="G318" s="403">
        <f>SUM('Príloha 2024'!G815)</f>
        <v>0</v>
      </c>
      <c r="H318" s="403">
        <f>SUM('Príloha 2024'!H815)</f>
        <v>0</v>
      </c>
      <c r="I318" s="403">
        <f>SUM('Príloha 2024'!I815)</f>
        <v>0</v>
      </c>
      <c r="J318" s="403">
        <f>SUM('Príloha 2024'!J815)</f>
        <v>0</v>
      </c>
      <c r="K318" s="403">
        <f>SUM('Príloha 2024'!K815)</f>
        <v>0</v>
      </c>
      <c r="L318" s="403">
        <f>SUM('Príloha 2024'!L815)</f>
        <v>0</v>
      </c>
      <c r="M318" s="429"/>
    </row>
    <row r="319" spans="1:13" s="409" customFormat="1" x14ac:dyDescent="0.2">
      <c r="A319" s="408"/>
      <c r="B319" s="100"/>
      <c r="C319" s="100"/>
      <c r="D319" s="412" t="s">
        <v>1113</v>
      </c>
      <c r="E319" s="413"/>
      <c r="F319" s="403">
        <f>SUM('Príloha 2024'!F816)</f>
        <v>13.7</v>
      </c>
      <c r="G319" s="403">
        <f>SUM('Príloha 2024'!G816)</f>
        <v>0</v>
      </c>
      <c r="H319" s="403">
        <f>SUM('Príloha 2024'!H816)</f>
        <v>0</v>
      </c>
      <c r="I319" s="403">
        <f>SUM('Príloha 2024'!I816)</f>
        <v>0</v>
      </c>
      <c r="J319" s="403">
        <f>SUM('Príloha 2024'!J816)</f>
        <v>0</v>
      </c>
      <c r="K319" s="403">
        <f>SUM('Príloha 2024'!K816)</f>
        <v>0</v>
      </c>
      <c r="L319" s="403">
        <f>SUM('Príloha 2024'!L816)</f>
        <v>0</v>
      </c>
      <c r="M319" s="429"/>
    </row>
    <row r="320" spans="1:13" s="409" customFormat="1" x14ac:dyDescent="0.2">
      <c r="A320" s="408"/>
      <c r="B320" s="100"/>
      <c r="C320" s="100"/>
      <c r="D320" s="412" t="s">
        <v>1114</v>
      </c>
      <c r="E320" s="413"/>
      <c r="F320" s="403">
        <f>SUM('Príloha 2024'!F817)</f>
        <v>0</v>
      </c>
      <c r="G320" s="403">
        <f>SUM('Príloha 2024'!G817)</f>
        <v>0</v>
      </c>
      <c r="H320" s="403">
        <f>SUM('Príloha 2024'!H817)</f>
        <v>0</v>
      </c>
      <c r="I320" s="403">
        <f>SUM('Príloha 2024'!I817)</f>
        <v>0</v>
      </c>
      <c r="J320" s="403">
        <f>SUM('Príloha 2024'!J817)</f>
        <v>0</v>
      </c>
      <c r="K320" s="403">
        <f>SUM('Príloha 2024'!K817)</f>
        <v>0</v>
      </c>
      <c r="L320" s="403">
        <f>SUM('Príloha 2024'!L817)</f>
        <v>0</v>
      </c>
      <c r="M320" s="428"/>
    </row>
    <row r="321" spans="1:13" s="364" customFormat="1" x14ac:dyDescent="0.2">
      <c r="A321" s="363"/>
      <c r="B321" s="100">
        <v>700</v>
      </c>
      <c r="C321" s="100"/>
      <c r="D321" s="100" t="s">
        <v>240</v>
      </c>
      <c r="E321" s="371" t="s">
        <v>854</v>
      </c>
      <c r="F321" s="357">
        <f>SUM('Príloha 2024'!F818)</f>
        <v>314.10000000000002</v>
      </c>
      <c r="G321" s="357">
        <f>SUM('Príloha 2024'!G818)</f>
        <v>649.20000000000005</v>
      </c>
      <c r="H321" s="357">
        <f>SUM('Príloha 2024'!H818)</f>
        <v>2003.7</v>
      </c>
      <c r="I321" s="357">
        <f>SUM('Príloha 2024'!I818)</f>
        <v>823.2</v>
      </c>
      <c r="J321" s="357">
        <f>SUM('Príloha 2024'!J818)</f>
        <v>1082.9000000000001</v>
      </c>
      <c r="K321" s="357">
        <f>SUM('Príloha 2024'!K818)</f>
        <v>0</v>
      </c>
      <c r="L321" s="357">
        <f>SUM('Príloha 2024'!L818)</f>
        <v>0</v>
      </c>
    </row>
    <row r="322" spans="1:13" s="410" customFormat="1" x14ac:dyDescent="0.2">
      <c r="A322" s="411"/>
      <c r="B322" s="404"/>
      <c r="C322" s="404"/>
      <c r="D322" s="404" t="s">
        <v>969</v>
      </c>
      <c r="E322" s="441"/>
      <c r="F322" s="403">
        <f>SUM('Príloha 2024'!F819)</f>
        <v>0</v>
      </c>
      <c r="G322" s="403">
        <f>SUM('Príloha 2024'!G819)</f>
        <v>10.6</v>
      </c>
      <c r="H322" s="403">
        <f>SUM('Príloha 2024'!H819)</f>
        <v>0</v>
      </c>
      <c r="I322" s="403">
        <f>SUM('Príloha 2024'!I819)</f>
        <v>0</v>
      </c>
      <c r="J322" s="403">
        <f>SUM('Príloha 2024'!J819)</f>
        <v>0</v>
      </c>
      <c r="K322" s="403">
        <f>SUM('Príloha 2024'!K819)</f>
        <v>0</v>
      </c>
      <c r="L322" s="403">
        <f>SUM('Príloha 2024'!L819)</f>
        <v>0</v>
      </c>
      <c r="M322" s="428"/>
    </row>
    <row r="323" spans="1:13" s="410" customFormat="1" x14ac:dyDescent="0.2">
      <c r="A323" s="411"/>
      <c r="B323" s="404"/>
      <c r="C323" s="404"/>
      <c r="D323" s="404" t="s">
        <v>1084</v>
      </c>
      <c r="E323" s="441"/>
      <c r="F323" s="403">
        <f>SUM('Príloha 2024'!F820)</f>
        <v>291.8</v>
      </c>
      <c r="G323" s="403">
        <f>SUM('Príloha 2024'!G820)</f>
        <v>0</v>
      </c>
      <c r="H323" s="403">
        <f>SUM('Príloha 2024'!H820)</f>
        <v>0</v>
      </c>
      <c r="I323" s="403">
        <f>SUM('Príloha 2024'!I820)</f>
        <v>0</v>
      </c>
      <c r="J323" s="403">
        <f>SUM('Príloha 2024'!J820)</f>
        <v>0</v>
      </c>
      <c r="K323" s="403">
        <f>SUM('Príloha 2024'!K820)</f>
        <v>0</v>
      </c>
      <c r="L323" s="403">
        <f>SUM('Príloha 2024'!L820)</f>
        <v>0</v>
      </c>
      <c r="M323" s="428"/>
    </row>
    <row r="324" spans="1:13" s="365" customFormat="1" x14ac:dyDescent="0.2">
      <c r="A324" s="367"/>
      <c r="B324" s="84"/>
      <c r="C324" s="84"/>
      <c r="D324" s="369" t="s">
        <v>1274</v>
      </c>
      <c r="E324" s="372"/>
      <c r="F324" s="403">
        <f>SUM('Príloha 2024'!F821)</f>
        <v>20.3</v>
      </c>
      <c r="G324" s="403">
        <f>SUM('Príloha 2024'!G821)</f>
        <v>638.5</v>
      </c>
      <c r="H324" s="403">
        <f>SUM('Príloha 2024'!H821)</f>
        <v>760.2</v>
      </c>
      <c r="I324" s="403">
        <f>SUM('Príloha 2024'!I821)</f>
        <v>760.2</v>
      </c>
      <c r="J324" s="403">
        <f>SUM('Príloha 2024'!J821)</f>
        <v>0</v>
      </c>
      <c r="K324" s="403">
        <f>SUM('Príloha 2024'!K821)</f>
        <v>0</v>
      </c>
      <c r="L324" s="403">
        <f>SUM('Príloha 2024'!L821)</f>
        <v>0</v>
      </c>
      <c r="M324" s="428"/>
    </row>
    <row r="325" spans="1:13" s="365" customFormat="1" x14ac:dyDescent="0.2">
      <c r="A325" s="367"/>
      <c r="B325" s="84"/>
      <c r="C325" s="84"/>
      <c r="D325" s="369" t="s">
        <v>877</v>
      </c>
      <c r="E325" s="372"/>
      <c r="F325" s="403">
        <f>SUM('Príloha 2024'!F822)</f>
        <v>0</v>
      </c>
      <c r="G325" s="403">
        <f>SUM('Príloha 2024'!G822)</f>
        <v>0</v>
      </c>
      <c r="H325" s="403">
        <f>SUM('Príloha 2024'!H822)</f>
        <v>0</v>
      </c>
      <c r="I325" s="403">
        <f>SUM('Príloha 2024'!I822)</f>
        <v>0</v>
      </c>
      <c r="J325" s="403">
        <f>SUM('Príloha 2024'!J822)</f>
        <v>0</v>
      </c>
      <c r="K325" s="403">
        <f>SUM('Príloha 2024'!K822)</f>
        <v>0</v>
      </c>
      <c r="L325" s="403">
        <f>SUM('Príloha 2024'!L822)</f>
        <v>0</v>
      </c>
      <c r="M325" s="428"/>
    </row>
    <row r="326" spans="1:13" s="365" customFormat="1" x14ac:dyDescent="0.2">
      <c r="A326" s="367"/>
      <c r="B326" s="84"/>
      <c r="C326" s="84"/>
      <c r="D326" s="369" t="s">
        <v>878</v>
      </c>
      <c r="E326" s="372"/>
      <c r="F326" s="403">
        <f>SUM('Príloha 2024'!F823)</f>
        <v>0</v>
      </c>
      <c r="G326" s="403">
        <f>SUM('Príloha 2024'!G823)</f>
        <v>0</v>
      </c>
      <c r="H326" s="403">
        <f>SUM('Príloha 2024'!H823)</f>
        <v>0</v>
      </c>
      <c r="I326" s="403">
        <f>SUM('Príloha 2024'!I823)</f>
        <v>0</v>
      </c>
      <c r="J326" s="403">
        <f>SUM('Príloha 2024'!J823)</f>
        <v>0</v>
      </c>
      <c r="K326" s="403">
        <f>SUM('Príloha 2024'!K823)</f>
        <v>0</v>
      </c>
      <c r="L326" s="403">
        <f>SUM('Príloha 2024'!L823)</f>
        <v>0</v>
      </c>
      <c r="M326" s="409"/>
    </row>
    <row r="327" spans="1:13" s="410" customFormat="1" x14ac:dyDescent="0.2">
      <c r="A327" s="411"/>
      <c r="B327" s="404"/>
      <c r="C327" s="404"/>
      <c r="D327" s="412" t="s">
        <v>910</v>
      </c>
      <c r="E327" s="414"/>
      <c r="F327" s="403">
        <f>SUM('Príloha 2024'!F824)</f>
        <v>2</v>
      </c>
      <c r="G327" s="403">
        <f>SUM('Príloha 2024'!G824)</f>
        <v>0</v>
      </c>
      <c r="H327" s="403">
        <f>SUM('Príloha 2024'!H824)</f>
        <v>188.5</v>
      </c>
      <c r="I327" s="403">
        <f>SUM('Príloha 2024'!I824)</f>
        <v>0</v>
      </c>
      <c r="J327" s="403">
        <f>SUM('Príloha 2024'!J824)</f>
        <v>0</v>
      </c>
      <c r="K327" s="403">
        <f>SUM('Príloha 2024'!K824)</f>
        <v>0</v>
      </c>
      <c r="L327" s="403">
        <f>SUM('Príloha 2024'!L824)</f>
        <v>0</v>
      </c>
      <c r="M327" s="409"/>
    </row>
    <row r="328" spans="1:13" s="365" customFormat="1" x14ac:dyDescent="0.2">
      <c r="A328" s="367"/>
      <c r="B328" s="84"/>
      <c r="C328" s="84"/>
      <c r="D328" s="369" t="s">
        <v>867</v>
      </c>
      <c r="E328" s="372"/>
      <c r="F328" s="403">
        <f>SUM('Príloha 2024'!F825)</f>
        <v>0</v>
      </c>
      <c r="G328" s="403">
        <f>SUM('Príloha 2024'!G825)</f>
        <v>0</v>
      </c>
      <c r="H328" s="403">
        <f>SUM('Príloha 2024'!H825)</f>
        <v>0</v>
      </c>
      <c r="I328" s="403">
        <f>SUM('Príloha 2024'!I825)</f>
        <v>0</v>
      </c>
      <c r="J328" s="403">
        <f>SUM('Príloha 2024'!J825)</f>
        <v>0</v>
      </c>
      <c r="K328" s="403">
        <f>SUM('Príloha 2024'!K825)</f>
        <v>0</v>
      </c>
      <c r="L328" s="403">
        <f>SUM('Príloha 2024'!L825)</f>
        <v>0</v>
      </c>
      <c r="M328" s="1"/>
    </row>
    <row r="329" spans="1:13" s="365" customFormat="1" x14ac:dyDescent="0.2">
      <c r="A329" s="367"/>
      <c r="B329" s="84"/>
      <c r="C329" s="84"/>
      <c r="D329" s="369" t="s">
        <v>1285</v>
      </c>
      <c r="E329" s="372"/>
      <c r="F329" s="403">
        <f>SUM('Príloha 2024'!F826)</f>
        <v>0</v>
      </c>
      <c r="G329" s="403">
        <f>SUM('Príloha 2024'!G826)</f>
        <v>0</v>
      </c>
      <c r="H329" s="403">
        <f>SUM('Príloha 2024'!H826)</f>
        <v>275</v>
      </c>
      <c r="I329" s="403">
        <f>SUM('Príloha 2024'!I826)</f>
        <v>33</v>
      </c>
      <c r="J329" s="403">
        <f>SUM('Príloha 2024'!J826)</f>
        <v>0</v>
      </c>
      <c r="K329" s="403">
        <f>SUM('Príloha 2024'!K826)</f>
        <v>0</v>
      </c>
      <c r="L329" s="403">
        <f>SUM('Príloha 2024'!L826)</f>
        <v>0</v>
      </c>
    </row>
    <row r="330" spans="1:13" s="365" customFormat="1" x14ac:dyDescent="0.2">
      <c r="A330" s="367"/>
      <c r="B330" s="84"/>
      <c r="C330" s="84"/>
      <c r="D330" s="369" t="s">
        <v>852</v>
      </c>
      <c r="E330" s="372"/>
      <c r="F330" s="403">
        <f>SUM('Príloha 2024'!F827)</f>
        <v>0</v>
      </c>
      <c r="G330" s="403">
        <f>SUM('Príloha 2024'!G827)</f>
        <v>0</v>
      </c>
      <c r="H330" s="403">
        <f>SUM('Príloha 2024'!H827)</f>
        <v>0</v>
      </c>
      <c r="I330" s="403">
        <f>SUM('Príloha 2024'!I827)</f>
        <v>0</v>
      </c>
      <c r="J330" s="403">
        <f>SUM('Príloha 2024'!J827)</f>
        <v>0</v>
      </c>
      <c r="K330" s="403">
        <f>SUM('Príloha 2024'!K827)</f>
        <v>0</v>
      </c>
      <c r="L330" s="403">
        <f>SUM('Príloha 2024'!L827)</f>
        <v>0</v>
      </c>
    </row>
    <row r="331" spans="1:13" s="365" customFormat="1" x14ac:dyDescent="0.2">
      <c r="A331" s="367"/>
      <c r="B331" s="84"/>
      <c r="C331" s="84"/>
      <c r="D331" s="369" t="s">
        <v>1149</v>
      </c>
      <c r="E331" s="372"/>
      <c r="F331" s="403">
        <f>SUM('Príloha 2024'!F828)</f>
        <v>0</v>
      </c>
      <c r="G331" s="403">
        <f>SUM('Príloha 2024'!G828)</f>
        <v>0</v>
      </c>
      <c r="H331" s="403">
        <f>SUM('Príloha 2024'!H828)</f>
        <v>0</v>
      </c>
      <c r="I331" s="403">
        <f>SUM('Príloha 2024'!I828)</f>
        <v>0</v>
      </c>
      <c r="J331" s="403">
        <f>SUM('Príloha 2024'!J828)</f>
        <v>0</v>
      </c>
      <c r="K331" s="403">
        <f>SUM('Príloha 2024'!K828)</f>
        <v>0</v>
      </c>
      <c r="L331" s="403">
        <f>SUM('Príloha 2024'!L828)</f>
        <v>0</v>
      </c>
    </row>
    <row r="332" spans="1:13" s="365" customFormat="1" ht="11.25" customHeight="1" x14ac:dyDescent="0.2">
      <c r="A332" s="367"/>
      <c r="B332" s="84"/>
      <c r="C332" s="84"/>
      <c r="D332" s="369" t="s">
        <v>853</v>
      </c>
      <c r="E332" s="372"/>
      <c r="F332" s="403">
        <f>SUM('Príloha 2024'!F829)</f>
        <v>0</v>
      </c>
      <c r="G332" s="403">
        <f>SUM('Príloha 2024'!G829)</f>
        <v>0.1</v>
      </c>
      <c r="H332" s="403">
        <f>SUM('Príloha 2024'!H829)</f>
        <v>0</v>
      </c>
      <c r="I332" s="403">
        <f>SUM('Príloha 2024'!I829)</f>
        <v>0</v>
      </c>
      <c r="J332" s="403">
        <f>SUM('Príloha 2024'!J829)</f>
        <v>0</v>
      </c>
      <c r="K332" s="403">
        <f>SUM('Príloha 2024'!K829)</f>
        <v>0</v>
      </c>
      <c r="L332" s="403">
        <f>SUM('Príloha 2024'!L829)</f>
        <v>0</v>
      </c>
      <c r="M332" s="409"/>
    </row>
    <row r="333" spans="1:13" s="410" customFormat="1" ht="11.25" customHeight="1" x14ac:dyDescent="0.2">
      <c r="A333" s="411"/>
      <c r="B333" s="404"/>
      <c r="C333" s="404"/>
      <c r="D333" s="412" t="s">
        <v>1056</v>
      </c>
      <c r="E333" s="414"/>
      <c r="F333" s="403">
        <f>SUM('Príloha 2024'!F830)</f>
        <v>0</v>
      </c>
      <c r="G333" s="403">
        <f>SUM('Príloha 2024'!G830)</f>
        <v>0</v>
      </c>
      <c r="H333" s="403">
        <f>SUM('Príloha 2024'!H830)</f>
        <v>0</v>
      </c>
      <c r="I333" s="403">
        <f>SUM('Príloha 2024'!I830)</f>
        <v>30</v>
      </c>
      <c r="J333" s="403">
        <f>SUM('Príloha 2024'!J830)</f>
        <v>0</v>
      </c>
      <c r="K333" s="403">
        <f>SUM('Príloha 2024'!K830)</f>
        <v>0</v>
      </c>
      <c r="L333" s="403">
        <f>SUM('Príloha 2024'!L830)</f>
        <v>0</v>
      </c>
      <c r="M333" s="429"/>
    </row>
    <row r="334" spans="1:13" s="410" customFormat="1" x14ac:dyDescent="0.2">
      <c r="A334" s="411"/>
      <c r="B334" s="404"/>
      <c r="C334" s="404"/>
      <c r="D334" s="412" t="s">
        <v>1150</v>
      </c>
      <c r="E334" s="414"/>
      <c r="F334" s="403">
        <f>SUM('Príloha 2024'!F831)</f>
        <v>0</v>
      </c>
      <c r="G334" s="403">
        <f>SUM('Príloha 2024'!G831)</f>
        <v>0</v>
      </c>
      <c r="H334" s="403">
        <f>SUM('Príloha 2024'!H831)</f>
        <v>780</v>
      </c>
      <c r="I334" s="403">
        <f>SUM('Príloha 2024'!I831)</f>
        <v>0</v>
      </c>
      <c r="J334" s="403">
        <f>SUM('Príloha 2024'!J831)</f>
        <v>1082.9000000000001</v>
      </c>
      <c r="K334" s="403">
        <f>SUM('Príloha 2024'!K831)</f>
        <v>0</v>
      </c>
      <c r="L334" s="403">
        <f>SUM('Príloha 2024'!L831)</f>
        <v>0</v>
      </c>
      <c r="M334" s="428" t="s">
        <v>1349</v>
      </c>
    </row>
    <row r="335" spans="1:13" s="365" customFormat="1" x14ac:dyDescent="0.2">
      <c r="A335" s="367"/>
      <c r="B335" s="100">
        <v>700</v>
      </c>
      <c r="C335" s="84"/>
      <c r="D335" s="386" t="s">
        <v>875</v>
      </c>
      <c r="E335" s="371" t="s">
        <v>725</v>
      </c>
      <c r="F335" s="357">
        <f>SUM('Príloha 2024'!F832)</f>
        <v>0</v>
      </c>
      <c r="G335" s="357">
        <f>SUM('Príloha 2024'!G832)</f>
        <v>0</v>
      </c>
      <c r="H335" s="357">
        <f>SUM('Príloha 2024'!H832)</f>
        <v>0</v>
      </c>
      <c r="I335" s="357">
        <f>SUM('Príloha 2024'!I832)</f>
        <v>0</v>
      </c>
      <c r="J335" s="357">
        <f>SUM('Príloha 2024'!J832)</f>
        <v>0</v>
      </c>
      <c r="K335" s="357">
        <f>SUM('Príloha 2024'!K832)</f>
        <v>0</v>
      </c>
      <c r="L335" s="357">
        <f>SUM('Príloha 2024'!L832)</f>
        <v>0</v>
      </c>
    </row>
    <row r="336" spans="1:13" s="365" customFormat="1" x14ac:dyDescent="0.2">
      <c r="A336" s="367"/>
      <c r="B336" s="84"/>
      <c r="C336" s="84"/>
      <c r="D336" s="369" t="s">
        <v>876</v>
      </c>
      <c r="E336" s="372"/>
      <c r="F336" s="403">
        <f>SUM('Príloha 2024'!F833)</f>
        <v>0</v>
      </c>
      <c r="G336" s="403">
        <f>SUM('Príloha 2024'!G833)</f>
        <v>0</v>
      </c>
      <c r="H336" s="403">
        <f>SUM('Príloha 2024'!H833)</f>
        <v>0</v>
      </c>
      <c r="I336" s="403">
        <f>SUM('Príloha 2024'!I833)</f>
        <v>0</v>
      </c>
      <c r="J336" s="403">
        <f>SUM('Príloha 2024'!J833)</f>
        <v>0</v>
      </c>
      <c r="K336" s="403">
        <f>SUM('Príloha 2024'!K833)</f>
        <v>0</v>
      </c>
      <c r="L336" s="403">
        <f>SUM('Príloha 2024'!L833)</f>
        <v>0</v>
      </c>
      <c r="M336" s="429"/>
    </row>
    <row r="337" spans="1:13" s="410" customFormat="1" x14ac:dyDescent="0.2">
      <c r="A337" s="411"/>
      <c r="B337" s="404"/>
      <c r="C337" s="404"/>
      <c r="D337" s="416" t="s">
        <v>946</v>
      </c>
      <c r="E337" s="371" t="s">
        <v>943</v>
      </c>
      <c r="F337" s="357">
        <f>SUM('Príloha 2024'!F834)</f>
        <v>0</v>
      </c>
      <c r="G337" s="357">
        <f>SUM('Príloha 2024'!G834)</f>
        <v>0</v>
      </c>
      <c r="H337" s="357">
        <f>SUM('Príloha 2024'!H834)</f>
        <v>0</v>
      </c>
      <c r="I337" s="357">
        <f>SUM('Príloha 2024'!I834)</f>
        <v>0</v>
      </c>
      <c r="J337" s="357">
        <f>SUM('Príloha 2024'!J834)</f>
        <v>0</v>
      </c>
      <c r="K337" s="357">
        <f>SUM('Príloha 2024'!K834)</f>
        <v>0</v>
      </c>
      <c r="L337" s="357">
        <f>SUM('Príloha 2024'!L834)</f>
        <v>0</v>
      </c>
      <c r="M337" s="409"/>
    </row>
    <row r="338" spans="1:13" s="410" customFormat="1" x14ac:dyDescent="0.2">
      <c r="A338" s="411"/>
      <c r="B338" s="404"/>
      <c r="C338" s="404"/>
      <c r="D338" s="412" t="s">
        <v>947</v>
      </c>
      <c r="E338" s="414"/>
      <c r="F338" s="403">
        <f>SUM('Príloha 2024'!F835)</f>
        <v>0</v>
      </c>
      <c r="G338" s="403">
        <f>SUM('Príloha 2024'!G835)</f>
        <v>0</v>
      </c>
      <c r="H338" s="403">
        <f>SUM('Príloha 2024'!H835)</f>
        <v>0</v>
      </c>
      <c r="I338" s="403">
        <f>SUM('Príloha 2024'!I835)</f>
        <v>0</v>
      </c>
      <c r="J338" s="403">
        <f>SUM('Príloha 2024'!J835)</f>
        <v>0</v>
      </c>
      <c r="K338" s="403">
        <f>SUM('Príloha 2024'!K835)</f>
        <v>0</v>
      </c>
      <c r="L338" s="403">
        <f>SUM('Príloha 2024'!L835)</f>
        <v>0</v>
      </c>
      <c r="M338" s="429"/>
    </row>
    <row r="339" spans="1:13" ht="11.25" customHeight="1" x14ac:dyDescent="0.2">
      <c r="A339" s="10"/>
      <c r="B339" s="34"/>
      <c r="C339" s="34"/>
      <c r="D339" s="39" t="s">
        <v>718</v>
      </c>
      <c r="E339" s="35"/>
      <c r="F339" s="361">
        <f>SUM('Príloha 2024'!F836)</f>
        <v>3886.3</v>
      </c>
      <c r="G339" s="361">
        <f>SUM('Príloha 2024'!G836)</f>
        <v>4160.384</v>
      </c>
      <c r="H339" s="361">
        <f>SUM('Príloha 2024'!H836)</f>
        <v>4302.2999999999993</v>
      </c>
      <c r="I339" s="361">
        <f>SUM('Príloha 2024'!I836)</f>
        <v>4606.8</v>
      </c>
      <c r="J339" s="361">
        <f>SUM('Príloha 2024'!J836)</f>
        <v>4706.7</v>
      </c>
      <c r="K339" s="361">
        <f>SUM('Príloha 2024'!K836)</f>
        <v>4678.3999999999996</v>
      </c>
      <c r="L339" s="361">
        <f>SUM('Príloha 2024'!L836)</f>
        <v>4690</v>
      </c>
    </row>
    <row r="340" spans="1:13" s="409" customFormat="1" ht="15" customHeight="1" x14ac:dyDescent="0.2">
      <c r="A340" s="366"/>
      <c r="B340" s="331"/>
      <c r="C340" s="331"/>
      <c r="D340" s="331" t="s">
        <v>205</v>
      </c>
      <c r="E340" s="332"/>
      <c r="F340" s="550">
        <f>SUM('Príloha 2024'!F837)</f>
        <v>2349.2000000000003</v>
      </c>
      <c r="G340" s="550">
        <f>SUM('Príloha 2024'!G837)</f>
        <v>2453.9</v>
      </c>
      <c r="H340" s="550">
        <f>SUM('Príloha 2024'!H837)</f>
        <v>2464.1999999999998</v>
      </c>
      <c r="I340" s="550">
        <f>SUM('Príloha 2024'!I837)</f>
        <v>2643.8</v>
      </c>
      <c r="J340" s="550">
        <f>SUM('Príloha 2024'!J837)</f>
        <v>2844.2999999999997</v>
      </c>
      <c r="K340" s="550">
        <f>SUM('Príloha 2024'!K837)</f>
        <v>2762.2</v>
      </c>
      <c r="L340" s="550">
        <f>SUM('Príloha 2024'!L837)</f>
        <v>2762.2</v>
      </c>
    </row>
    <row r="341" spans="1:13" s="409" customFormat="1" ht="11.25" customHeight="1" x14ac:dyDescent="0.2">
      <c r="A341" s="366"/>
      <c r="B341" s="588" t="s">
        <v>800</v>
      </c>
      <c r="C341" s="589"/>
      <c r="D341" s="100" t="s">
        <v>801</v>
      </c>
      <c r="E341" s="147"/>
      <c r="F341" s="357">
        <f>SUM('Príloha 2024'!F840)</f>
        <v>1145.5</v>
      </c>
      <c r="G341" s="357">
        <f>SUM('Príloha 2024'!G840)</f>
        <v>1196.3000000000002</v>
      </c>
      <c r="H341" s="357">
        <f>SUM('Príloha 2024'!H840)</f>
        <v>1268.7</v>
      </c>
      <c r="I341" s="357">
        <f>SUM('Príloha 2024'!I840)</f>
        <v>1331.8</v>
      </c>
      <c r="J341" s="357">
        <f>SUM('Príloha 2024'!J840)</f>
        <v>1369</v>
      </c>
      <c r="K341" s="357">
        <f>SUM('Príloha 2024'!K840)</f>
        <v>1346</v>
      </c>
      <c r="L341" s="357">
        <f>SUM('Príloha 2024'!L840)</f>
        <v>1346</v>
      </c>
    </row>
    <row r="342" spans="1:13" s="1" customFormat="1" ht="11.25" customHeight="1" x14ac:dyDescent="0.2">
      <c r="A342" s="8"/>
      <c r="B342" s="36"/>
      <c r="C342" s="36"/>
      <c r="D342" s="84" t="s">
        <v>280</v>
      </c>
      <c r="E342" s="147"/>
      <c r="F342" s="403">
        <f>SUM('Príloha 2024'!F841)</f>
        <v>725.7</v>
      </c>
      <c r="G342" s="403">
        <f>SUM('Príloha 2024'!G841)</f>
        <v>744.2</v>
      </c>
      <c r="H342" s="403">
        <f>SUM('Príloha 2024'!H841)</f>
        <v>790.4</v>
      </c>
      <c r="I342" s="403">
        <f>SUM('Príloha 2024'!I841)</f>
        <v>835</v>
      </c>
      <c r="J342" s="403">
        <f>SUM('Príloha 2024'!J841)</f>
        <v>863.5</v>
      </c>
      <c r="K342" s="403">
        <f>SUM('Príloha 2024'!K841)</f>
        <v>863.4</v>
      </c>
      <c r="L342" s="403">
        <f>SUM('Príloha 2024'!L841)</f>
        <v>863.4</v>
      </c>
      <c r="M342" s="428" t="s">
        <v>1349</v>
      </c>
    </row>
    <row r="343" spans="1:13" s="1" customFormat="1" ht="11.25" customHeight="1" x14ac:dyDescent="0.2">
      <c r="A343" s="8"/>
      <c r="B343" s="36"/>
      <c r="C343" s="36"/>
      <c r="D343" s="84" t="s">
        <v>279</v>
      </c>
      <c r="E343" s="147"/>
      <c r="F343" s="403">
        <f>SUM('Príloha 2024'!F842)</f>
        <v>270.8</v>
      </c>
      <c r="G343" s="403">
        <f>SUM('Príloha 2024'!G842)</f>
        <v>278.10000000000002</v>
      </c>
      <c r="H343" s="403">
        <f>SUM('Príloha 2024'!H842)</f>
        <v>292.10000000000002</v>
      </c>
      <c r="I343" s="403">
        <f>SUM('Príloha 2024'!I842)</f>
        <v>310.39999999999998</v>
      </c>
      <c r="J343" s="403">
        <f>SUM('Príloha 2024'!J842)</f>
        <v>327.7</v>
      </c>
      <c r="K343" s="403">
        <f>SUM('Príloha 2024'!K842)</f>
        <v>319</v>
      </c>
      <c r="L343" s="403">
        <f>SUM('Príloha 2024'!L842)</f>
        <v>319</v>
      </c>
      <c r="M343" s="428" t="s">
        <v>1349</v>
      </c>
    </row>
    <row r="344" spans="1:13" s="1" customFormat="1" ht="11.25" customHeight="1" x14ac:dyDescent="0.2">
      <c r="A344" s="8"/>
      <c r="B344" s="36"/>
      <c r="C344" s="36"/>
      <c r="D344" s="84" t="s">
        <v>162</v>
      </c>
      <c r="E344" s="147"/>
      <c r="F344" s="403">
        <f>SUM('Príloha 2024'!F843)</f>
        <v>147</v>
      </c>
      <c r="G344" s="403">
        <f>SUM('Príloha 2024'!G843)</f>
        <v>165</v>
      </c>
      <c r="H344" s="403">
        <f>SUM('Príloha 2024'!H843)</f>
        <v>182.2</v>
      </c>
      <c r="I344" s="403">
        <f>SUM('Príloha 2024'!I843)</f>
        <v>176.1</v>
      </c>
      <c r="J344" s="403">
        <f>SUM('Príloha 2024'!J843)</f>
        <v>173.8</v>
      </c>
      <c r="K344" s="403">
        <f>SUM('Príloha 2024'!K843)</f>
        <v>159.6</v>
      </c>
      <c r="L344" s="403">
        <f>SUM('Príloha 2024'!L843)</f>
        <v>159.6</v>
      </c>
      <c r="M344" s="428" t="s">
        <v>1349</v>
      </c>
    </row>
    <row r="345" spans="1:13" s="1" customFormat="1" ht="11.25" customHeight="1" x14ac:dyDescent="0.2">
      <c r="A345" s="8"/>
      <c r="B345" s="36"/>
      <c r="C345" s="36"/>
      <c r="D345" s="84" t="s">
        <v>802</v>
      </c>
      <c r="E345" s="147"/>
      <c r="F345" s="403">
        <f>SUM('Príloha 2024'!F844)</f>
        <v>2</v>
      </c>
      <c r="G345" s="403">
        <f>SUM('Príloha 2024'!G844)</f>
        <v>9</v>
      </c>
      <c r="H345" s="403">
        <f>SUM('Príloha 2024'!H844)</f>
        <v>4</v>
      </c>
      <c r="I345" s="403">
        <f>SUM('Príloha 2024'!I844)</f>
        <v>10.3</v>
      </c>
      <c r="J345" s="403">
        <f>SUM('Príloha 2024'!J844)</f>
        <v>4</v>
      </c>
      <c r="K345" s="403">
        <f>SUM('Príloha 2024'!K844)</f>
        <v>4</v>
      </c>
      <c r="L345" s="403">
        <f>SUM('Príloha 2024'!L844)</f>
        <v>4</v>
      </c>
      <c r="M345" s="303"/>
    </row>
    <row r="346" spans="1:13" s="409" customFormat="1" ht="11.25" customHeight="1" x14ac:dyDescent="0.2">
      <c r="A346" s="366"/>
      <c r="B346" s="588" t="s">
        <v>803</v>
      </c>
      <c r="C346" s="589"/>
      <c r="D346" s="100" t="s">
        <v>804</v>
      </c>
      <c r="E346" s="147"/>
      <c r="F346" s="357">
        <f>SUM('Príloha 2024'!F845)</f>
        <v>253.39999999999998</v>
      </c>
      <c r="G346" s="357">
        <f>SUM('Príloha 2024'!G845)</f>
        <v>241</v>
      </c>
      <c r="H346" s="357">
        <f>SUM('Príloha 2024'!H845)</f>
        <v>176</v>
      </c>
      <c r="I346" s="357">
        <f>SUM('Príloha 2024'!I845)</f>
        <v>236.2</v>
      </c>
      <c r="J346" s="357">
        <f>SUM('Príloha 2024'!J845)</f>
        <v>313.2</v>
      </c>
      <c r="K346" s="357">
        <f>SUM('Príloha 2024'!K845)</f>
        <v>271.10000000000002</v>
      </c>
      <c r="L346" s="357">
        <f>SUM('Príloha 2024'!L845)</f>
        <v>271.10000000000002</v>
      </c>
      <c r="M346" s="563"/>
    </row>
    <row r="347" spans="1:13" s="1" customFormat="1" ht="11.25" customHeight="1" x14ac:dyDescent="0.2">
      <c r="A347" s="8"/>
      <c r="B347" s="36"/>
      <c r="C347" s="36"/>
      <c r="D347" s="84" t="s">
        <v>805</v>
      </c>
      <c r="E347" s="147"/>
      <c r="F347" s="403">
        <f>SUM('Príloha 2024'!F846)</f>
        <v>12.9</v>
      </c>
      <c r="G347" s="403">
        <f>SUM('Príloha 2024'!G846)</f>
        <v>14.5</v>
      </c>
      <c r="H347" s="403">
        <f>SUM('Príloha 2024'!H846)</f>
        <v>10</v>
      </c>
      <c r="I347" s="403">
        <f>SUM('Príloha 2024'!I846)</f>
        <v>14.6</v>
      </c>
      <c r="J347" s="403">
        <f>SUM('Príloha 2024'!J846)</f>
        <v>12.3</v>
      </c>
      <c r="K347" s="403">
        <f>SUM('Príloha 2024'!K846)</f>
        <v>10</v>
      </c>
      <c r="L347" s="403">
        <f>SUM('Príloha 2024'!L846)</f>
        <v>10</v>
      </c>
      <c r="M347" s="428" t="s">
        <v>1349</v>
      </c>
    </row>
    <row r="348" spans="1:13" s="1" customFormat="1" ht="11.25" customHeight="1" x14ac:dyDescent="0.2">
      <c r="A348" s="8"/>
      <c r="B348" s="36"/>
      <c r="C348" s="36"/>
      <c r="D348" s="84" t="s">
        <v>829</v>
      </c>
      <c r="E348" s="147"/>
      <c r="F348" s="403">
        <f>SUM('Príloha 2024'!F847)</f>
        <v>13.1</v>
      </c>
      <c r="G348" s="403">
        <f>SUM('Príloha 2024'!G847)</f>
        <v>13</v>
      </c>
      <c r="H348" s="403">
        <f>SUM('Príloha 2024'!H847)</f>
        <v>19.7</v>
      </c>
      <c r="I348" s="403">
        <f>SUM('Príloha 2024'!I847)</f>
        <v>11.7</v>
      </c>
      <c r="J348" s="403">
        <f>SUM('Príloha 2024'!J847)</f>
        <v>5.4</v>
      </c>
      <c r="K348" s="403">
        <f>SUM('Príloha 2024'!K847)</f>
        <v>22.2</v>
      </c>
      <c r="L348" s="403">
        <f>SUM('Príloha 2024'!L847)</f>
        <v>22.2</v>
      </c>
      <c r="M348" s="428" t="s">
        <v>1349</v>
      </c>
    </row>
    <row r="349" spans="1:13" s="1" customFormat="1" ht="11.25" customHeight="1" x14ac:dyDescent="0.2">
      <c r="A349" s="8"/>
      <c r="B349" s="36"/>
      <c r="C349" s="36"/>
      <c r="D349" s="84" t="s">
        <v>806</v>
      </c>
      <c r="E349" s="147"/>
      <c r="F349" s="403">
        <f>SUM('Príloha 2024'!F848)</f>
        <v>39</v>
      </c>
      <c r="G349" s="403">
        <f>SUM('Príloha 2024'!G848)</f>
        <v>39.6</v>
      </c>
      <c r="H349" s="403">
        <f>SUM('Príloha 2024'!H848)</f>
        <v>62.5</v>
      </c>
      <c r="I349" s="403">
        <f>SUM('Príloha 2024'!I848)</f>
        <v>45</v>
      </c>
      <c r="J349" s="403">
        <f>SUM('Príloha 2024'!J848)</f>
        <v>34.200000000000003</v>
      </c>
      <c r="K349" s="403">
        <f>SUM('Príloha 2024'!K848)</f>
        <v>64.599999999999994</v>
      </c>
      <c r="L349" s="403">
        <f>SUM('Príloha 2024'!L848)</f>
        <v>64.599999999999994</v>
      </c>
      <c r="M349" s="428" t="s">
        <v>1349</v>
      </c>
    </row>
    <row r="350" spans="1:13" s="1" customFormat="1" ht="11.25" customHeight="1" x14ac:dyDescent="0.2">
      <c r="A350" s="8"/>
      <c r="B350" s="36"/>
      <c r="C350" s="36"/>
      <c r="D350" s="84" t="s">
        <v>76</v>
      </c>
      <c r="E350" s="147"/>
      <c r="F350" s="403">
        <f>SUM('Príloha 2024'!F849)</f>
        <v>8.6</v>
      </c>
      <c r="G350" s="403">
        <f>SUM('Príloha 2024'!G849)</f>
        <v>13.5</v>
      </c>
      <c r="H350" s="403">
        <f>SUM('Príloha 2024'!H849)</f>
        <v>13</v>
      </c>
      <c r="I350" s="403">
        <f>SUM('Príloha 2024'!I849)</f>
        <v>12.2</v>
      </c>
      <c r="J350" s="403">
        <f>SUM('Príloha 2024'!J849)</f>
        <v>12.3</v>
      </c>
      <c r="K350" s="403">
        <f>SUM('Príloha 2024'!K849)</f>
        <v>13</v>
      </c>
      <c r="L350" s="403">
        <f>SUM('Príloha 2024'!L849)</f>
        <v>13</v>
      </c>
      <c r="M350" s="428" t="s">
        <v>1349</v>
      </c>
    </row>
    <row r="351" spans="1:13" s="1" customFormat="1" ht="11.25" customHeight="1" x14ac:dyDescent="0.2">
      <c r="A351" s="8"/>
      <c r="B351" s="36"/>
      <c r="C351" s="36"/>
      <c r="D351" s="84" t="s">
        <v>807</v>
      </c>
      <c r="E351" s="147"/>
      <c r="F351" s="403">
        <f>SUM('Príloha 2024'!F850)</f>
        <v>3.7</v>
      </c>
      <c r="G351" s="403">
        <f>SUM('Príloha 2024'!G850)</f>
        <v>2.4</v>
      </c>
      <c r="H351" s="403">
        <f>SUM('Príloha 2024'!H850)</f>
        <v>5</v>
      </c>
      <c r="I351" s="403">
        <f>SUM('Príloha 2024'!I850)</f>
        <v>5</v>
      </c>
      <c r="J351" s="403">
        <f>SUM('Príloha 2024'!J850)</f>
        <v>0</v>
      </c>
      <c r="K351" s="403">
        <f>SUM('Príloha 2024'!K850)</f>
        <v>0</v>
      </c>
      <c r="L351" s="403">
        <f>SUM('Príloha 2024'!L850)</f>
        <v>0</v>
      </c>
      <c r="M351" s="428"/>
    </row>
    <row r="352" spans="1:13" s="1" customFormat="1" ht="11.25" customHeight="1" x14ac:dyDescent="0.2">
      <c r="A352" s="8"/>
      <c r="B352" s="36"/>
      <c r="C352" s="36"/>
      <c r="D352" s="84" t="s">
        <v>808</v>
      </c>
      <c r="E352" s="147"/>
      <c r="F352" s="403">
        <f>SUM('Príloha 2024'!F851)</f>
        <v>0</v>
      </c>
      <c r="G352" s="403">
        <f>SUM('Príloha 2024'!G851)</f>
        <v>5.0999999999999996</v>
      </c>
      <c r="H352" s="403">
        <f>SUM('Príloha 2024'!H851)</f>
        <v>0</v>
      </c>
      <c r="I352" s="403">
        <f>SUM('Príloha 2024'!I851)</f>
        <v>4.8</v>
      </c>
      <c r="J352" s="403">
        <f>SUM('Príloha 2024'!J851)</f>
        <v>6.6</v>
      </c>
      <c r="K352" s="403">
        <f>SUM('Príloha 2024'!K851)</f>
        <v>7.1</v>
      </c>
      <c r="L352" s="403">
        <f>SUM('Príloha 2024'!L851)</f>
        <v>7.1</v>
      </c>
      <c r="M352" s="428" t="s">
        <v>1349</v>
      </c>
    </row>
    <row r="353" spans="1:13" s="1" customFormat="1" ht="11.25" customHeight="1" x14ac:dyDescent="0.2">
      <c r="A353" s="8"/>
      <c r="B353" s="36"/>
      <c r="C353" s="36"/>
      <c r="D353" s="84" t="s">
        <v>809</v>
      </c>
      <c r="E353" s="147"/>
      <c r="F353" s="403">
        <f>SUM('Príloha 2024'!F852)</f>
        <v>0</v>
      </c>
      <c r="G353" s="403">
        <f>SUM('Príloha 2024'!G852)</f>
        <v>0</v>
      </c>
      <c r="H353" s="403">
        <f>SUM('Príloha 2024'!H852)</f>
        <v>0</v>
      </c>
      <c r="I353" s="403">
        <f>SUM('Príloha 2024'!I852)</f>
        <v>5.4</v>
      </c>
      <c r="J353" s="403">
        <f>SUM('Príloha 2024'!J852)</f>
        <v>2.6</v>
      </c>
      <c r="K353" s="403">
        <f>SUM('Príloha 2024'!K852)</f>
        <v>9.1999999999999993</v>
      </c>
      <c r="L353" s="403">
        <f>SUM('Príloha 2024'!L852)</f>
        <v>9.1999999999999993</v>
      </c>
      <c r="M353" s="428" t="s">
        <v>1349</v>
      </c>
    </row>
    <row r="354" spans="1:13" s="1" customFormat="1" ht="11.25" customHeight="1" x14ac:dyDescent="0.2">
      <c r="A354" s="8"/>
      <c r="B354" s="36"/>
      <c r="C354" s="36"/>
      <c r="D354" s="379" t="s">
        <v>859</v>
      </c>
      <c r="E354" s="326"/>
      <c r="F354" s="403">
        <f>SUM('Príloha 2024'!F853)</f>
        <v>10.4</v>
      </c>
      <c r="G354" s="403">
        <f>SUM('Príloha 2024'!G853)</f>
        <v>0</v>
      </c>
      <c r="H354" s="403">
        <f>SUM('Príloha 2024'!H853)</f>
        <v>0</v>
      </c>
      <c r="I354" s="403">
        <f>SUM('Príloha 2024'!I853)</f>
        <v>0</v>
      </c>
      <c r="J354" s="403">
        <f>SUM('Príloha 2024'!J853)</f>
        <v>0</v>
      </c>
      <c r="K354" s="403">
        <f>SUM('Príloha 2024'!K853)</f>
        <v>10</v>
      </c>
      <c r="L354" s="403">
        <f>SUM('Príloha 2024'!L853)</f>
        <v>10</v>
      </c>
      <c r="M354" s="428"/>
    </row>
    <row r="355" spans="1:13" s="400" customFormat="1" ht="11.25" customHeight="1" x14ac:dyDescent="0.2">
      <c r="A355" s="8"/>
      <c r="B355" s="402"/>
      <c r="C355" s="402"/>
      <c r="D355" s="379" t="s">
        <v>1193</v>
      </c>
      <c r="E355" s="326"/>
      <c r="F355" s="403">
        <f>SUM('Príloha 2024'!F854)</f>
        <v>12.3</v>
      </c>
      <c r="G355" s="403">
        <f>SUM('Príloha 2024'!G854)</f>
        <v>0</v>
      </c>
      <c r="H355" s="403">
        <f>SUM('Príloha 2024'!H854)</f>
        <v>0</v>
      </c>
      <c r="I355" s="403">
        <f>SUM('Príloha 2024'!I854)</f>
        <v>0</v>
      </c>
      <c r="J355" s="403">
        <f>SUM('Príloha 2024'!J854)</f>
        <v>0</v>
      </c>
      <c r="K355" s="403">
        <f>SUM('Príloha 2024'!K854)</f>
        <v>0</v>
      </c>
      <c r="L355" s="403">
        <f>SUM('Príloha 2024'!L854)</f>
        <v>0</v>
      </c>
      <c r="M355" s="428"/>
    </row>
    <row r="356" spans="1:13" s="400" customFormat="1" ht="11.25" customHeight="1" x14ac:dyDescent="0.2">
      <c r="A356" s="8"/>
      <c r="B356" s="402"/>
      <c r="C356" s="402"/>
      <c r="D356" s="379" t="s">
        <v>1195</v>
      </c>
      <c r="E356" s="326"/>
      <c r="F356" s="403">
        <f>SUM('Príloha 2024'!F855)</f>
        <v>0.5</v>
      </c>
      <c r="G356" s="403">
        <f>SUM('Príloha 2024'!G855)</f>
        <v>0.8</v>
      </c>
      <c r="H356" s="403">
        <f>SUM('Príloha 2024'!H855)</f>
        <v>0.9</v>
      </c>
      <c r="I356" s="403">
        <f>SUM('Príloha 2024'!I855)</f>
        <v>0.9</v>
      </c>
      <c r="J356" s="403">
        <f>SUM('Príloha 2024'!J855)</f>
        <v>1.2</v>
      </c>
      <c r="K356" s="403">
        <f>SUM('Príloha 2024'!K855)</f>
        <v>0</v>
      </c>
      <c r="L356" s="403">
        <f>SUM('Príloha 2024'!L855)</f>
        <v>0</v>
      </c>
      <c r="M356" s="429"/>
    </row>
    <row r="357" spans="1:13" s="400" customFormat="1" ht="11.25" customHeight="1" x14ac:dyDescent="0.2">
      <c r="A357" s="8"/>
      <c r="B357" s="402"/>
      <c r="C357" s="402"/>
      <c r="D357" s="404" t="s">
        <v>1038</v>
      </c>
      <c r="E357" s="147"/>
      <c r="F357" s="403">
        <f>SUM('Príloha 2024'!F856)</f>
        <v>0</v>
      </c>
      <c r="G357" s="403">
        <f>SUM('Príloha 2024'!G856)</f>
        <v>0</v>
      </c>
      <c r="H357" s="403">
        <f>SUM('Príloha 2024'!H856)</f>
        <v>0</v>
      </c>
      <c r="I357" s="403">
        <f>SUM('Príloha 2024'!I856)</f>
        <v>0</v>
      </c>
      <c r="J357" s="403">
        <f>SUM('Príloha 2024'!J856)</f>
        <v>0</v>
      </c>
      <c r="K357" s="403">
        <f>SUM('Príloha 2024'!K856)</f>
        <v>0</v>
      </c>
      <c r="L357" s="403">
        <f>SUM('Príloha 2024'!L856)</f>
        <v>0</v>
      </c>
      <c r="M357" s="428"/>
    </row>
    <row r="358" spans="1:13" s="400" customFormat="1" ht="11.25" customHeight="1" x14ac:dyDescent="0.2">
      <c r="A358" s="8"/>
      <c r="B358" s="402"/>
      <c r="C358" s="402"/>
      <c r="D358" s="404" t="s">
        <v>1287</v>
      </c>
      <c r="E358" s="147"/>
      <c r="F358" s="403">
        <f>SUM('Príloha 2024'!F857)</f>
        <v>0</v>
      </c>
      <c r="G358" s="403">
        <f>SUM('Príloha 2024'!G857)</f>
        <v>0</v>
      </c>
      <c r="H358" s="403">
        <f>SUM('Príloha 2024'!H857)</f>
        <v>4.9000000000000004</v>
      </c>
      <c r="I358" s="403">
        <f>SUM('Príloha 2024'!I857)</f>
        <v>5.0999999999999996</v>
      </c>
      <c r="J358" s="403">
        <f>SUM('Príloha 2024'!J857)</f>
        <v>0</v>
      </c>
      <c r="K358" s="403">
        <f>SUM('Príloha 2024'!K857)</f>
        <v>0</v>
      </c>
      <c r="L358" s="403">
        <f>SUM('Príloha 2024'!L857)</f>
        <v>0</v>
      </c>
      <c r="M358" s="428"/>
    </row>
    <row r="359" spans="1:13" s="400" customFormat="1" ht="11.25" customHeight="1" x14ac:dyDescent="0.2">
      <c r="A359" s="8"/>
      <c r="B359" s="402"/>
      <c r="C359" s="402"/>
      <c r="D359" s="404" t="s">
        <v>1092</v>
      </c>
      <c r="E359" s="147"/>
      <c r="F359" s="403">
        <f>SUM('Príloha 2024'!F858)</f>
        <v>22.7</v>
      </c>
      <c r="G359" s="403">
        <f>SUM('Príloha 2024'!G858)</f>
        <v>19.600000000000001</v>
      </c>
      <c r="H359" s="403">
        <f>SUM('Príloha 2024'!H858)</f>
        <v>0</v>
      </c>
      <c r="I359" s="403">
        <f>SUM('Príloha 2024'!I858)</f>
        <v>0</v>
      </c>
      <c r="J359" s="403">
        <f>SUM('Príloha 2024'!J858)</f>
        <v>0</v>
      </c>
      <c r="K359" s="403">
        <f>SUM('Príloha 2024'!K858)</f>
        <v>0</v>
      </c>
      <c r="L359" s="403">
        <f>SUM('Príloha 2024'!L858)</f>
        <v>0</v>
      </c>
      <c r="M359" s="429"/>
    </row>
    <row r="360" spans="1:13" s="1" customFormat="1" ht="11.25" customHeight="1" x14ac:dyDescent="0.2">
      <c r="A360" s="8"/>
      <c r="B360" s="36"/>
      <c r="C360" s="36"/>
      <c r="D360" s="84" t="s">
        <v>1212</v>
      </c>
      <c r="E360" s="147"/>
      <c r="F360" s="403">
        <f>SUM('Príloha 2024'!F859)</f>
        <v>74.599999999999994</v>
      </c>
      <c r="G360" s="403">
        <f>SUM('Príloha 2024'!G859)</f>
        <v>64.599999999999994</v>
      </c>
      <c r="H360" s="403">
        <f>SUM('Príloha 2024'!H859)</f>
        <v>60</v>
      </c>
      <c r="I360" s="403">
        <f>SUM('Príloha 2024'!I859)</f>
        <v>58</v>
      </c>
      <c r="J360" s="403">
        <f>SUM('Príloha 2024'!J859)</f>
        <v>129.4</v>
      </c>
      <c r="K360" s="403">
        <f>SUM('Príloha 2024'!K859)</f>
        <v>129.4</v>
      </c>
      <c r="L360" s="403">
        <f>SUM('Príloha 2024'!L859)</f>
        <v>129.4</v>
      </c>
      <c r="M360" s="429"/>
    </row>
    <row r="361" spans="1:13" s="400" customFormat="1" ht="11.25" customHeight="1" x14ac:dyDescent="0.2">
      <c r="A361" s="8"/>
      <c r="B361" s="402"/>
      <c r="C361" s="402"/>
      <c r="D361" s="404" t="s">
        <v>1336</v>
      </c>
      <c r="E361" s="147"/>
      <c r="F361" s="403">
        <f>SUM('Príloha 2024'!F860)</f>
        <v>0</v>
      </c>
      <c r="G361" s="403">
        <f>SUM('Príloha 2024'!G860)</f>
        <v>0</v>
      </c>
      <c r="H361" s="403">
        <f>SUM('Príloha 2024'!H860)</f>
        <v>0</v>
      </c>
      <c r="I361" s="403">
        <f>SUM('Príloha 2024'!I860)</f>
        <v>50</v>
      </c>
      <c r="J361" s="403">
        <f>SUM('Príloha 2024'!J860)</f>
        <v>0</v>
      </c>
      <c r="K361" s="403">
        <f>SUM('Príloha 2024'!K860)</f>
        <v>0</v>
      </c>
      <c r="L361" s="403">
        <f>SUM('Príloha 2024'!L860)</f>
        <v>0</v>
      </c>
      <c r="M361" s="429"/>
    </row>
    <row r="362" spans="1:13" s="400" customFormat="1" ht="11.25" customHeight="1" x14ac:dyDescent="0.2">
      <c r="A362" s="8"/>
      <c r="B362" s="402"/>
      <c r="C362" s="402"/>
      <c r="D362" s="404" t="s">
        <v>1333</v>
      </c>
      <c r="E362" s="147"/>
      <c r="F362" s="403">
        <f>SUM('Príloha 2024'!F861)</f>
        <v>0</v>
      </c>
      <c r="G362" s="403">
        <f>SUM('Príloha 2024'!G861)</f>
        <v>9.9</v>
      </c>
      <c r="H362" s="403">
        <f>SUM('Príloha 2024'!H861)</f>
        <v>0</v>
      </c>
      <c r="I362" s="403">
        <f>SUM('Príloha 2024'!I861)</f>
        <v>0</v>
      </c>
      <c r="J362" s="403">
        <f>SUM('Príloha 2024'!J861)</f>
        <v>0</v>
      </c>
      <c r="K362" s="403">
        <f>SUM('Príloha 2024'!K861)</f>
        <v>0</v>
      </c>
      <c r="L362" s="403">
        <f>SUM('Príloha 2024'!L861)</f>
        <v>0</v>
      </c>
      <c r="M362" s="429"/>
    </row>
    <row r="363" spans="1:13" s="400" customFormat="1" ht="11.25" customHeight="1" x14ac:dyDescent="0.2">
      <c r="A363" s="8"/>
      <c r="B363" s="402"/>
      <c r="C363" s="402"/>
      <c r="D363" s="404" t="s">
        <v>1227</v>
      </c>
      <c r="E363" s="147"/>
      <c r="F363" s="403">
        <f>SUM('Príloha 2024'!F862)</f>
        <v>39.200000000000003</v>
      </c>
      <c r="G363" s="403">
        <f>SUM('Príloha 2024'!G862)</f>
        <v>0</v>
      </c>
      <c r="H363" s="403">
        <f>SUM('Príloha 2024'!H862)</f>
        <v>0</v>
      </c>
      <c r="I363" s="403">
        <f>SUM('Príloha 2024'!I862)</f>
        <v>0</v>
      </c>
      <c r="J363" s="403">
        <f>SUM('Príloha 2024'!J862)</f>
        <v>83.5</v>
      </c>
      <c r="K363" s="403">
        <f>SUM('Príloha 2024'!K862)</f>
        <v>0</v>
      </c>
      <c r="L363" s="403">
        <f>SUM('Príloha 2024'!L862)</f>
        <v>0</v>
      </c>
      <c r="M363" s="428" t="s">
        <v>1349</v>
      </c>
    </row>
    <row r="364" spans="1:13" s="400" customFormat="1" ht="11.25" customHeight="1" x14ac:dyDescent="0.2">
      <c r="A364" s="8"/>
      <c r="B364" s="402"/>
      <c r="C364" s="402"/>
      <c r="D364" s="404" t="s">
        <v>1211</v>
      </c>
      <c r="E364" s="147"/>
      <c r="F364" s="403">
        <f>SUM('Príloha 2024'!F863)</f>
        <v>5.6</v>
      </c>
      <c r="G364" s="403">
        <f>SUM('Príloha 2024'!G863)</f>
        <v>0</v>
      </c>
      <c r="H364" s="403">
        <f>SUM('Príloha 2024'!H863)</f>
        <v>0</v>
      </c>
      <c r="I364" s="403">
        <f>SUM('Príloha 2024'!I863)</f>
        <v>0</v>
      </c>
      <c r="J364" s="403">
        <f>SUM('Príloha 2024'!J863)</f>
        <v>0</v>
      </c>
      <c r="K364" s="403">
        <f>SUM('Príloha 2024'!K863)</f>
        <v>0</v>
      </c>
      <c r="L364" s="403">
        <f>SUM('Príloha 2024'!L863)</f>
        <v>0</v>
      </c>
      <c r="M364" s="429"/>
    </row>
    <row r="365" spans="1:13" s="400" customFormat="1" ht="11.25" customHeight="1" x14ac:dyDescent="0.2">
      <c r="A365" s="8"/>
      <c r="B365" s="402"/>
      <c r="C365" s="402"/>
      <c r="D365" s="404" t="s">
        <v>1029</v>
      </c>
      <c r="E365" s="147"/>
      <c r="F365" s="403">
        <f>SUM('Príloha 2024'!F864)</f>
        <v>2.7</v>
      </c>
      <c r="G365" s="403">
        <f>SUM('Príloha 2024'!G864)</f>
        <v>7.1</v>
      </c>
      <c r="H365" s="403">
        <f>SUM('Príloha 2024'!H864)</f>
        <v>0</v>
      </c>
      <c r="I365" s="403">
        <f>SUM('Príloha 2024'!I864)</f>
        <v>5.5</v>
      </c>
      <c r="J365" s="403">
        <f>SUM('Príloha 2024'!J864)</f>
        <v>6.7</v>
      </c>
      <c r="K365" s="403">
        <f>SUM('Príloha 2024'!K864)</f>
        <v>5.6</v>
      </c>
      <c r="L365" s="403">
        <f>SUM('Príloha 2024'!L864)</f>
        <v>5.6</v>
      </c>
      <c r="M365" s="428" t="s">
        <v>1349</v>
      </c>
    </row>
    <row r="366" spans="1:13" s="400" customFormat="1" ht="11.25" customHeight="1" x14ac:dyDescent="0.2">
      <c r="A366" s="8"/>
      <c r="B366" s="402"/>
      <c r="C366" s="402"/>
      <c r="D366" s="379" t="s">
        <v>1167</v>
      </c>
      <c r="E366" s="326"/>
      <c r="F366" s="403">
        <f>SUM('Príloha 2024'!F865)</f>
        <v>6</v>
      </c>
      <c r="G366" s="403">
        <f>SUM('Príloha 2024'!G865)</f>
        <v>0</v>
      </c>
      <c r="H366" s="403">
        <f>SUM('Príloha 2024'!H865)</f>
        <v>0</v>
      </c>
      <c r="I366" s="403">
        <f>SUM('Príloha 2024'!I865)</f>
        <v>0</v>
      </c>
      <c r="J366" s="403">
        <f>SUM('Príloha 2024'!J865)</f>
        <v>0</v>
      </c>
      <c r="K366" s="403">
        <f>SUM('Príloha 2024'!K865)</f>
        <v>0</v>
      </c>
      <c r="L366" s="403">
        <f>SUM('Príloha 2024'!L865)</f>
        <v>0</v>
      </c>
      <c r="M366" s="428"/>
    </row>
    <row r="367" spans="1:13" s="400" customFormat="1" ht="11.25" customHeight="1" x14ac:dyDescent="0.2">
      <c r="A367" s="8"/>
      <c r="B367" s="467"/>
      <c r="C367" s="468"/>
      <c r="D367" s="379" t="s">
        <v>1186</v>
      </c>
      <c r="E367" s="326"/>
      <c r="F367" s="403">
        <f>SUM('Príloha 2024'!F866)</f>
        <v>2.1</v>
      </c>
      <c r="G367" s="403">
        <f>SUM('Príloha 2024'!G866)</f>
        <v>5</v>
      </c>
      <c r="H367" s="403">
        <f>SUM('Príloha 2024'!H866)</f>
        <v>0</v>
      </c>
      <c r="I367" s="403">
        <f>SUM('Príloha 2024'!I866)</f>
        <v>5</v>
      </c>
      <c r="J367" s="403">
        <f>SUM('Príloha 2024'!J866)</f>
        <v>5</v>
      </c>
      <c r="K367" s="403">
        <f>SUM('Príloha 2024'!K866)</f>
        <v>0</v>
      </c>
      <c r="L367" s="403">
        <f>SUM('Príloha 2024'!L866)</f>
        <v>0</v>
      </c>
      <c r="M367" s="428"/>
    </row>
    <row r="368" spans="1:13" s="400" customFormat="1" ht="11.25" customHeight="1" x14ac:dyDescent="0.2">
      <c r="A368" s="8"/>
      <c r="B368" s="467"/>
      <c r="C368" s="468"/>
      <c r="D368" s="379" t="s">
        <v>1357</v>
      </c>
      <c r="E368" s="326"/>
      <c r="F368" s="403">
        <f>SUM('Príloha 2024'!F867)</f>
        <v>0</v>
      </c>
      <c r="G368" s="403">
        <f>SUM('Príloha 2024'!G867)</f>
        <v>28.5</v>
      </c>
      <c r="H368" s="403">
        <f>SUM('Príloha 2024'!H867)</f>
        <v>0</v>
      </c>
      <c r="I368" s="403">
        <f>SUM('Príloha 2024'!I867)</f>
        <v>0</v>
      </c>
      <c r="J368" s="403">
        <f>SUM('Príloha 2024'!J867)</f>
        <v>1</v>
      </c>
      <c r="K368" s="403">
        <f>SUM('Príloha 2024'!K867)</f>
        <v>0</v>
      </c>
      <c r="L368" s="403">
        <f>SUM('Príloha 2024'!L867)</f>
        <v>0</v>
      </c>
      <c r="M368" s="428" t="s">
        <v>1349</v>
      </c>
    </row>
    <row r="369" spans="1:13" s="400" customFormat="1" ht="11.25" customHeight="1" x14ac:dyDescent="0.2">
      <c r="A369" s="8"/>
      <c r="B369" s="467"/>
      <c r="C369" s="468"/>
      <c r="D369" s="379" t="s">
        <v>1358</v>
      </c>
      <c r="E369" s="326"/>
      <c r="F369" s="403">
        <f>SUM('Príloha 2024'!F868)</f>
        <v>0</v>
      </c>
      <c r="G369" s="403">
        <f>SUM('Príloha 2024'!G868)</f>
        <v>0</v>
      </c>
      <c r="H369" s="403">
        <f>SUM('Príloha 2024'!H868)</f>
        <v>0</v>
      </c>
      <c r="I369" s="403">
        <f>SUM('Príloha 2024'!I868)</f>
        <v>0</v>
      </c>
      <c r="J369" s="403">
        <f>SUM('Príloha 2024'!J868)</f>
        <v>1</v>
      </c>
      <c r="K369" s="403">
        <f>SUM('Príloha 2024'!K868)</f>
        <v>0</v>
      </c>
      <c r="L369" s="403">
        <f>SUM('Príloha 2024'!L868)</f>
        <v>0</v>
      </c>
      <c r="M369" s="428" t="s">
        <v>1349</v>
      </c>
    </row>
    <row r="370" spans="1:13" s="400" customFormat="1" ht="11.25" customHeight="1" x14ac:dyDescent="0.2">
      <c r="A370" s="8"/>
      <c r="B370" s="467"/>
      <c r="C370" s="468"/>
      <c r="D370" s="379" t="s">
        <v>1334</v>
      </c>
      <c r="E370" s="326"/>
      <c r="F370" s="403">
        <f>SUM('Príloha 2024'!F869)</f>
        <v>0</v>
      </c>
      <c r="G370" s="403">
        <f>SUM('Príloha 2024'!G869)</f>
        <v>17.399999999999999</v>
      </c>
      <c r="H370" s="403">
        <f>SUM('Príloha 2024'!H869)</f>
        <v>0</v>
      </c>
      <c r="I370" s="403">
        <f>SUM('Príloha 2024'!I869)</f>
        <v>0.4</v>
      </c>
      <c r="J370" s="403">
        <f>SUM('Príloha 2024'!J869)</f>
        <v>0</v>
      </c>
      <c r="K370" s="403">
        <f>SUM('Príloha 2024'!K869)</f>
        <v>0</v>
      </c>
      <c r="L370" s="403">
        <f>SUM('Príloha 2024'!L869)</f>
        <v>0</v>
      </c>
      <c r="M370" s="428"/>
    </row>
    <row r="371" spans="1:13" s="400" customFormat="1" ht="11.25" customHeight="1" x14ac:dyDescent="0.2">
      <c r="A371" s="8"/>
      <c r="B371" s="467">
        <v>700</v>
      </c>
      <c r="C371" s="468"/>
      <c r="D371" s="379" t="s">
        <v>1231</v>
      </c>
      <c r="E371" s="326"/>
      <c r="F371" s="403">
        <f>SUM('Príloha 2024'!F870)</f>
        <v>3.4</v>
      </c>
      <c r="G371" s="403">
        <f>SUM('Príloha 2024'!G870)</f>
        <v>0</v>
      </c>
      <c r="H371" s="403">
        <f>SUM('Príloha 2024'!H870)</f>
        <v>0</v>
      </c>
      <c r="I371" s="403">
        <f>SUM('Príloha 2024'!I870)</f>
        <v>0</v>
      </c>
      <c r="J371" s="403">
        <f>SUM('Príloha 2024'!J870)</f>
        <v>0</v>
      </c>
      <c r="K371" s="403">
        <f>SUM('Príloha 2024'!K870)</f>
        <v>0</v>
      </c>
      <c r="L371" s="403">
        <f>SUM('Príloha 2024'!L870)</f>
        <v>0</v>
      </c>
      <c r="M371" s="428"/>
    </row>
    <row r="372" spans="1:13" s="400" customFormat="1" ht="11.25" customHeight="1" x14ac:dyDescent="0.2">
      <c r="A372" s="8"/>
      <c r="B372" s="467">
        <v>700</v>
      </c>
      <c r="C372" s="468"/>
      <c r="D372" s="379" t="s">
        <v>1260</v>
      </c>
      <c r="E372" s="326"/>
      <c r="F372" s="403">
        <f>SUM('Príloha 2024'!F871)</f>
        <v>73.8</v>
      </c>
      <c r="G372" s="403">
        <f>SUM('Príloha 2024'!G871)</f>
        <v>0</v>
      </c>
      <c r="H372" s="403">
        <f>SUM('Príloha 2024'!H871)</f>
        <v>0</v>
      </c>
      <c r="I372" s="403">
        <f>SUM('Príloha 2024'!I871)</f>
        <v>0</v>
      </c>
      <c r="J372" s="403">
        <f>SUM('Príloha 2024'!J871)</f>
        <v>0</v>
      </c>
      <c r="K372" s="403">
        <f>SUM('Príloha 2024'!K871)</f>
        <v>0</v>
      </c>
      <c r="L372" s="403">
        <f>SUM('Príloha 2024'!L871)</f>
        <v>0</v>
      </c>
      <c r="M372" s="428"/>
    </row>
    <row r="373" spans="1:13" s="400" customFormat="1" ht="11.25" customHeight="1" x14ac:dyDescent="0.2">
      <c r="A373" s="8"/>
      <c r="B373" s="467"/>
      <c r="C373" s="468"/>
      <c r="D373" s="379" t="s">
        <v>1282</v>
      </c>
      <c r="E373" s="326"/>
      <c r="F373" s="403">
        <f>SUM('Príloha 2024'!F872)</f>
        <v>0</v>
      </c>
      <c r="G373" s="403">
        <f>SUM('Príloha 2024'!G872)</f>
        <v>0</v>
      </c>
      <c r="H373" s="403">
        <f>SUM('Príloha 2024'!H872)</f>
        <v>0</v>
      </c>
      <c r="I373" s="403">
        <f>SUM('Príloha 2024'!I872)</f>
        <v>12.6</v>
      </c>
      <c r="J373" s="403">
        <f>SUM('Príloha 2024'!J872)</f>
        <v>12</v>
      </c>
      <c r="K373" s="403">
        <f>SUM('Príloha 2024'!K872)</f>
        <v>0</v>
      </c>
      <c r="L373" s="403">
        <f>SUM('Príloha 2024'!L872)</f>
        <v>0</v>
      </c>
      <c r="M373" s="428" t="s">
        <v>1349</v>
      </c>
    </row>
    <row r="374" spans="1:13" s="409" customFormat="1" ht="11.25" customHeight="1" x14ac:dyDescent="0.2">
      <c r="A374" s="366"/>
      <c r="B374" s="590" t="s">
        <v>799</v>
      </c>
      <c r="C374" s="591"/>
      <c r="D374" s="325" t="s">
        <v>1071</v>
      </c>
      <c r="E374" s="326"/>
      <c r="F374" s="357">
        <f>SUM('Príloha 2024'!F873)</f>
        <v>839.49999999999989</v>
      </c>
      <c r="G374" s="357">
        <f>SUM('Príloha 2024'!G873)</f>
        <v>868.69999999999993</v>
      </c>
      <c r="H374" s="357">
        <f>SUM('Príloha 2024'!H873)</f>
        <v>951.5</v>
      </c>
      <c r="I374" s="357">
        <f>SUM('Príloha 2024'!I873)</f>
        <v>975.5</v>
      </c>
      <c r="J374" s="357">
        <f>SUM('Príloha 2024'!J873)</f>
        <v>1013</v>
      </c>
      <c r="K374" s="357">
        <f>SUM('Príloha 2024'!K873)</f>
        <v>1004.1</v>
      </c>
      <c r="L374" s="357">
        <f>SUM('Príloha 2024'!L873)</f>
        <v>1004.1</v>
      </c>
      <c r="M374" s="418"/>
    </row>
    <row r="375" spans="1:13" s="1" customFormat="1" ht="11.25" customHeight="1" x14ac:dyDescent="0.2">
      <c r="A375" s="8"/>
      <c r="B375" s="324"/>
      <c r="C375" s="324"/>
      <c r="D375" s="84" t="s">
        <v>280</v>
      </c>
      <c r="E375" s="147"/>
      <c r="F375" s="403">
        <f>SUM('Príloha 2024'!F874)</f>
        <v>552</v>
      </c>
      <c r="G375" s="403">
        <f>SUM('Príloha 2024'!G874)</f>
        <v>554</v>
      </c>
      <c r="H375" s="403">
        <f>SUM('Príloha 2024'!H874)</f>
        <v>614</v>
      </c>
      <c r="I375" s="403">
        <f>SUM('Príloha 2024'!I874)</f>
        <v>600.5</v>
      </c>
      <c r="J375" s="403">
        <f>SUM('Príloha 2024'!J874)</f>
        <v>629.4</v>
      </c>
      <c r="K375" s="403">
        <f>SUM('Príloha 2024'!K874)</f>
        <v>643</v>
      </c>
      <c r="L375" s="403">
        <f>SUM('Príloha 2024'!L874)</f>
        <v>643</v>
      </c>
      <c r="M375" s="428" t="s">
        <v>1349</v>
      </c>
    </row>
    <row r="376" spans="1:13" s="1" customFormat="1" ht="11.25" customHeight="1" x14ac:dyDescent="0.2">
      <c r="A376" s="8"/>
      <c r="B376" s="324"/>
      <c r="C376" s="324"/>
      <c r="D376" s="84" t="s">
        <v>279</v>
      </c>
      <c r="E376" s="147"/>
      <c r="F376" s="403">
        <f>SUM('Príloha 2024'!F875)</f>
        <v>203.9</v>
      </c>
      <c r="G376" s="403">
        <f>SUM('Príloha 2024'!G875)</f>
        <v>204.4</v>
      </c>
      <c r="H376" s="403">
        <f>SUM('Príloha 2024'!H875)</f>
        <v>218.7</v>
      </c>
      <c r="I376" s="403">
        <f>SUM('Príloha 2024'!I875)</f>
        <v>221.9</v>
      </c>
      <c r="J376" s="403">
        <f>SUM('Príloha 2024'!J875)</f>
        <v>238.8</v>
      </c>
      <c r="K376" s="403">
        <f>SUM('Príloha 2024'!K875)</f>
        <v>227</v>
      </c>
      <c r="L376" s="403">
        <f>SUM('Príloha 2024'!L875)</f>
        <v>227</v>
      </c>
      <c r="M376" s="428" t="s">
        <v>1349</v>
      </c>
    </row>
    <row r="377" spans="1:13" s="1" customFormat="1" ht="11.25" customHeight="1" x14ac:dyDescent="0.2">
      <c r="A377" s="8"/>
      <c r="B377" s="324"/>
      <c r="C377" s="324"/>
      <c r="D377" s="84" t="s">
        <v>162</v>
      </c>
      <c r="E377" s="147"/>
      <c r="F377" s="403">
        <f>SUM('Príloha 2024'!F876)</f>
        <v>82.8</v>
      </c>
      <c r="G377" s="403">
        <f>SUM('Príloha 2024'!G876)</f>
        <v>106.9</v>
      </c>
      <c r="H377" s="403">
        <f>SUM('Príloha 2024'!H876)</f>
        <v>116.8</v>
      </c>
      <c r="I377" s="403">
        <f>SUM('Príloha 2024'!I876)</f>
        <v>151.1</v>
      </c>
      <c r="J377" s="403">
        <f>SUM('Príloha 2024'!J876)</f>
        <v>142.80000000000001</v>
      </c>
      <c r="K377" s="403">
        <f>SUM('Príloha 2024'!K876)</f>
        <v>132.1</v>
      </c>
      <c r="L377" s="403">
        <f>SUM('Príloha 2024'!L876)</f>
        <v>132.1</v>
      </c>
      <c r="M377" s="428" t="s">
        <v>1349</v>
      </c>
    </row>
    <row r="378" spans="1:13" s="1" customFormat="1" ht="11.25" customHeight="1" x14ac:dyDescent="0.2">
      <c r="A378" s="8"/>
      <c r="B378" s="324"/>
      <c r="C378" s="324"/>
      <c r="D378" s="84" t="s">
        <v>802</v>
      </c>
      <c r="E378" s="147"/>
      <c r="F378" s="403">
        <f>SUM('Príloha 2024'!F877)</f>
        <v>0.8</v>
      </c>
      <c r="G378" s="403">
        <f>SUM('Príloha 2024'!G877)</f>
        <v>3.4</v>
      </c>
      <c r="H378" s="403">
        <f>SUM('Príloha 2024'!H877)</f>
        <v>2</v>
      </c>
      <c r="I378" s="403">
        <f>SUM('Príloha 2024'!I877)</f>
        <v>2</v>
      </c>
      <c r="J378" s="403">
        <f>SUM('Príloha 2024'!J877)</f>
        <v>2</v>
      </c>
      <c r="K378" s="403">
        <f>SUM('Príloha 2024'!K877)</f>
        <v>2</v>
      </c>
      <c r="L378" s="403">
        <f>SUM('Príloha 2024'!L877)</f>
        <v>2</v>
      </c>
      <c r="M378" s="428"/>
    </row>
    <row r="379" spans="1:13" s="409" customFormat="1" ht="11.25" customHeight="1" x14ac:dyDescent="0.2">
      <c r="A379" s="366"/>
      <c r="B379" s="588" t="s">
        <v>803</v>
      </c>
      <c r="C379" s="589"/>
      <c r="D379" s="100" t="s">
        <v>1071</v>
      </c>
      <c r="E379" s="147"/>
      <c r="F379" s="357">
        <f>SUM('Príloha 2024'!F878)</f>
        <v>53.8</v>
      </c>
      <c r="G379" s="357">
        <f>SUM('Príloha 2024'!G878)</f>
        <v>62.600000000000009</v>
      </c>
      <c r="H379" s="357">
        <f>SUM('Príloha 2024'!H878)</f>
        <v>30</v>
      </c>
      <c r="I379" s="357">
        <f>SUM('Príloha 2024'!I878)</f>
        <v>62.3</v>
      </c>
      <c r="J379" s="357">
        <f>SUM('Príloha 2024'!J878)</f>
        <v>66.099999999999994</v>
      </c>
      <c r="K379" s="357">
        <f>SUM('Príloha 2024'!K878)</f>
        <v>33</v>
      </c>
      <c r="L379" s="357">
        <f>SUM('Príloha 2024'!L878)</f>
        <v>33</v>
      </c>
      <c r="M379" s="418"/>
    </row>
    <row r="380" spans="1:13" s="1" customFormat="1" ht="11.25" customHeight="1" x14ac:dyDescent="0.2">
      <c r="A380" s="8"/>
      <c r="B380" s="324"/>
      <c r="C380" s="324"/>
      <c r="D380" s="84" t="s">
        <v>805</v>
      </c>
      <c r="E380" s="147"/>
      <c r="F380" s="403">
        <f>SUM('Príloha 2024'!F879)</f>
        <v>9.9</v>
      </c>
      <c r="G380" s="403">
        <f>SUM('Príloha 2024'!G879)</f>
        <v>8.8000000000000007</v>
      </c>
      <c r="H380" s="403">
        <f>SUM('Príloha 2024'!H879)</f>
        <v>6</v>
      </c>
      <c r="I380" s="403">
        <f>SUM('Príloha 2024'!I879)</f>
        <v>8</v>
      </c>
      <c r="J380" s="403">
        <f>SUM('Príloha 2024'!J879)</f>
        <v>8.6</v>
      </c>
      <c r="K380" s="403">
        <f>SUM('Príloha 2024'!K879)</f>
        <v>6</v>
      </c>
      <c r="L380" s="403">
        <f>SUM('Príloha 2024'!L879)</f>
        <v>6</v>
      </c>
      <c r="M380" s="429"/>
    </row>
    <row r="381" spans="1:13" s="1" customFormat="1" ht="11.25" customHeight="1" x14ac:dyDescent="0.2">
      <c r="A381" s="8"/>
      <c r="B381" s="324"/>
      <c r="C381" s="324"/>
      <c r="D381" s="84" t="s">
        <v>829</v>
      </c>
      <c r="E381" s="147"/>
      <c r="F381" s="403">
        <f>SUM('Príloha 2024'!F880)</f>
        <v>14.9</v>
      </c>
      <c r="G381" s="403">
        <f>SUM('Príloha 2024'!G880)</f>
        <v>14.3</v>
      </c>
      <c r="H381" s="403">
        <f>SUM('Príloha 2024'!H880)</f>
        <v>14</v>
      </c>
      <c r="I381" s="403">
        <f>SUM('Príloha 2024'!I880)</f>
        <v>12.6</v>
      </c>
      <c r="J381" s="403">
        <f>SUM('Príloha 2024'!J880)</f>
        <v>8.1999999999999993</v>
      </c>
      <c r="K381" s="403">
        <f>SUM('Príloha 2024'!K880)</f>
        <v>16</v>
      </c>
      <c r="L381" s="403">
        <f>SUM('Príloha 2024'!L880)</f>
        <v>16</v>
      </c>
      <c r="M381" s="429"/>
    </row>
    <row r="382" spans="1:13" s="1" customFormat="1" ht="11.25" customHeight="1" x14ac:dyDescent="0.2">
      <c r="A382" s="8"/>
      <c r="B382" s="324"/>
      <c r="C382" s="324"/>
      <c r="D382" s="84" t="s">
        <v>1233</v>
      </c>
      <c r="E382" s="147"/>
      <c r="F382" s="403">
        <f>SUM('Príloha 2024'!F881)</f>
        <v>0.4</v>
      </c>
      <c r="G382" s="403">
        <f>SUM('Príloha 2024'!G881)</f>
        <v>0</v>
      </c>
      <c r="H382" s="403">
        <f>SUM('Príloha 2024'!H881)</f>
        <v>0</v>
      </c>
      <c r="I382" s="403">
        <f>SUM('Príloha 2024'!I881)</f>
        <v>0</v>
      </c>
      <c r="J382" s="403">
        <f>SUM('Príloha 2024'!J881)</f>
        <v>0</v>
      </c>
      <c r="K382" s="403">
        <f>SUM('Príloha 2024'!K881)</f>
        <v>0</v>
      </c>
      <c r="L382" s="403">
        <f>SUM('Príloha 2024'!L881)</f>
        <v>0</v>
      </c>
      <c r="M382" s="428"/>
    </row>
    <row r="383" spans="1:13" s="1" customFormat="1" ht="11.25" customHeight="1" x14ac:dyDescent="0.2">
      <c r="A383" s="8"/>
      <c r="B383" s="324"/>
      <c r="C383" s="324"/>
      <c r="D383" s="84" t="s">
        <v>76</v>
      </c>
      <c r="E383" s="147"/>
      <c r="F383" s="403">
        <f>SUM('Príloha 2024'!F882)</f>
        <v>2.9</v>
      </c>
      <c r="G383" s="403">
        <f>SUM('Príloha 2024'!G882)</f>
        <v>4.5999999999999996</v>
      </c>
      <c r="H383" s="403">
        <f>SUM('Príloha 2024'!H882)</f>
        <v>3</v>
      </c>
      <c r="I383" s="403">
        <f>SUM('Príloha 2024'!I882)</f>
        <v>2.9</v>
      </c>
      <c r="J383" s="403">
        <f>SUM('Príloha 2024'!J882)</f>
        <v>4</v>
      </c>
      <c r="K383" s="403">
        <f>SUM('Príloha 2024'!K882)</f>
        <v>3</v>
      </c>
      <c r="L383" s="403">
        <f>SUM('Príloha 2024'!L882)</f>
        <v>3</v>
      </c>
      <c r="M383" s="428" t="s">
        <v>1349</v>
      </c>
    </row>
    <row r="384" spans="1:13" s="1" customFormat="1" ht="11.25" customHeight="1" x14ac:dyDescent="0.2">
      <c r="A384" s="8"/>
      <c r="B384" s="324"/>
      <c r="C384" s="324"/>
      <c r="D384" s="84" t="s">
        <v>807</v>
      </c>
      <c r="E384" s="147"/>
      <c r="F384" s="403">
        <f>SUM('Príloha 2024'!F883)</f>
        <v>5.6</v>
      </c>
      <c r="G384" s="403">
        <f>SUM('Príloha 2024'!G883)</f>
        <v>4.7</v>
      </c>
      <c r="H384" s="403">
        <f>SUM('Príloha 2024'!H883)</f>
        <v>0</v>
      </c>
      <c r="I384" s="403">
        <f>SUM('Príloha 2024'!I883)</f>
        <v>5.3</v>
      </c>
      <c r="J384" s="403">
        <f>SUM('Príloha 2024'!J883)</f>
        <v>0</v>
      </c>
      <c r="K384" s="403">
        <f>SUM('Príloha 2024'!K883)</f>
        <v>0</v>
      </c>
      <c r="L384" s="403">
        <f>SUM('Príloha 2024'!L883)</f>
        <v>0</v>
      </c>
      <c r="M384" s="428"/>
    </row>
    <row r="385" spans="1:13" s="1" customFormat="1" ht="11.25" customHeight="1" x14ac:dyDescent="0.2">
      <c r="A385" s="8"/>
      <c r="B385" s="324"/>
      <c r="C385" s="324"/>
      <c r="D385" s="84" t="s">
        <v>808</v>
      </c>
      <c r="E385" s="147"/>
      <c r="F385" s="403">
        <f>SUM('Príloha 2024'!F884)</f>
        <v>0</v>
      </c>
      <c r="G385" s="403">
        <f>SUM('Príloha 2024'!G884)</f>
        <v>4.4000000000000004</v>
      </c>
      <c r="H385" s="403">
        <f>SUM('Príloha 2024'!H884)</f>
        <v>4</v>
      </c>
      <c r="I385" s="403">
        <f>SUM('Príloha 2024'!I884)</f>
        <v>2.2999999999999998</v>
      </c>
      <c r="J385" s="403">
        <f>SUM('Príloha 2024'!J884)</f>
        <v>4.2</v>
      </c>
      <c r="K385" s="403">
        <f>SUM('Príloha 2024'!K884)</f>
        <v>4</v>
      </c>
      <c r="L385" s="403">
        <f>SUM('Príloha 2024'!L884)</f>
        <v>4</v>
      </c>
      <c r="M385" s="428" t="s">
        <v>1349</v>
      </c>
    </row>
    <row r="386" spans="1:13" s="1" customFormat="1" ht="11.25" customHeight="1" x14ac:dyDescent="0.2">
      <c r="A386" s="8"/>
      <c r="B386" s="324"/>
      <c r="C386" s="324"/>
      <c r="D386" s="84" t="s">
        <v>809</v>
      </c>
      <c r="E386" s="147"/>
      <c r="F386" s="403">
        <f>SUM('Príloha 2024'!F885)</f>
        <v>0</v>
      </c>
      <c r="G386" s="403">
        <f>SUM('Príloha 2024'!G885)</f>
        <v>0</v>
      </c>
      <c r="H386" s="403">
        <f>SUM('Príloha 2024'!H885)</f>
        <v>2</v>
      </c>
      <c r="I386" s="403">
        <f>SUM('Príloha 2024'!I885)</f>
        <v>3.5</v>
      </c>
      <c r="J386" s="403">
        <f>SUM('Príloha 2024'!J885)</f>
        <v>3.9</v>
      </c>
      <c r="K386" s="403">
        <f>SUM('Príloha 2024'!K885)</f>
        <v>2</v>
      </c>
      <c r="L386" s="403">
        <f>SUM('Príloha 2024'!L885)</f>
        <v>2</v>
      </c>
      <c r="M386" s="428" t="s">
        <v>1349</v>
      </c>
    </row>
    <row r="387" spans="1:13" s="1" customFormat="1" ht="11.25" customHeight="1" x14ac:dyDescent="0.2">
      <c r="A387" s="8"/>
      <c r="B387" s="377"/>
      <c r="C387" s="377"/>
      <c r="D387" s="379" t="s">
        <v>859</v>
      </c>
      <c r="E387" s="147"/>
      <c r="F387" s="403">
        <f>SUM('Príloha 2024'!F886)</f>
        <v>8.8000000000000007</v>
      </c>
      <c r="G387" s="403">
        <f>SUM('Príloha 2024'!G886)</f>
        <v>0</v>
      </c>
      <c r="H387" s="403">
        <f>SUM('Príloha 2024'!H886)</f>
        <v>0</v>
      </c>
      <c r="I387" s="403">
        <f>SUM('Príloha 2024'!I886)</f>
        <v>0</v>
      </c>
      <c r="J387" s="403">
        <f>SUM('Príloha 2024'!J886)</f>
        <v>0</v>
      </c>
      <c r="K387" s="403">
        <f>SUM('Príloha 2024'!K886)</f>
        <v>0</v>
      </c>
      <c r="L387" s="403">
        <f>SUM('Príloha 2024'!L886)</f>
        <v>0</v>
      </c>
      <c r="M387" s="428"/>
    </row>
    <row r="388" spans="1:13" s="400" customFormat="1" ht="11.25" customHeight="1" x14ac:dyDescent="0.2">
      <c r="A388" s="8"/>
      <c r="B388" s="458"/>
      <c r="C388" s="458"/>
      <c r="D388" s="379" t="s">
        <v>1193</v>
      </c>
      <c r="E388" s="147"/>
      <c r="F388" s="403">
        <f>SUM('Príloha 2024'!F887)</f>
        <v>7.3</v>
      </c>
      <c r="G388" s="403">
        <f>SUM('Príloha 2024'!G887)</f>
        <v>0</v>
      </c>
      <c r="H388" s="403">
        <f>SUM('Príloha 2024'!H887)</f>
        <v>0</v>
      </c>
      <c r="I388" s="403">
        <f>SUM('Príloha 2024'!I887)</f>
        <v>0</v>
      </c>
      <c r="J388" s="403">
        <f>SUM('Príloha 2024'!J887)</f>
        <v>0</v>
      </c>
      <c r="K388" s="403">
        <f>SUM('Príloha 2024'!K887)</f>
        <v>0</v>
      </c>
      <c r="L388" s="403">
        <f>SUM('Príloha 2024'!L887)</f>
        <v>0</v>
      </c>
      <c r="M388" s="428"/>
    </row>
    <row r="389" spans="1:13" s="400" customFormat="1" ht="11.25" customHeight="1" x14ac:dyDescent="0.2">
      <c r="A389" s="8"/>
      <c r="B389" s="458"/>
      <c r="C389" s="458"/>
      <c r="D389" s="379" t="s">
        <v>1195</v>
      </c>
      <c r="E389" s="147"/>
      <c r="F389" s="403">
        <f>SUM('Príloha 2024'!F888)</f>
        <v>0.4</v>
      </c>
      <c r="G389" s="403">
        <f>SUM('Príloha 2024'!G888)</f>
        <v>0.7</v>
      </c>
      <c r="H389" s="403">
        <f>SUM('Príloha 2024'!H888)</f>
        <v>1</v>
      </c>
      <c r="I389" s="403">
        <f>SUM('Príloha 2024'!I888)</f>
        <v>0.8</v>
      </c>
      <c r="J389" s="403">
        <f>SUM('Príloha 2024'!J888)</f>
        <v>1.2</v>
      </c>
      <c r="K389" s="403">
        <f>SUM('Príloha 2024'!K888)</f>
        <v>0</v>
      </c>
      <c r="L389" s="403">
        <f>SUM('Príloha 2024'!L888)</f>
        <v>0</v>
      </c>
      <c r="M389" s="429"/>
    </row>
    <row r="390" spans="1:13" s="400" customFormat="1" ht="11.25" customHeight="1" x14ac:dyDescent="0.2">
      <c r="A390" s="8"/>
      <c r="B390" s="458"/>
      <c r="C390" s="458"/>
      <c r="D390" s="379" t="s">
        <v>1337</v>
      </c>
      <c r="E390" s="147"/>
      <c r="F390" s="403">
        <f>SUM('Príloha 2024'!F889)</f>
        <v>0</v>
      </c>
      <c r="G390" s="403">
        <f>SUM('Príloha 2024'!G889)</f>
        <v>0</v>
      </c>
      <c r="H390" s="403">
        <f>SUM('Príloha 2024'!H889)</f>
        <v>0</v>
      </c>
      <c r="I390" s="403">
        <f>SUM('Príloha 2024'!I889)</f>
        <v>0.2</v>
      </c>
      <c r="J390" s="403">
        <f>SUM('Príloha 2024'!J889)</f>
        <v>0</v>
      </c>
      <c r="K390" s="403">
        <f>SUM('Príloha 2024'!K889)</f>
        <v>0</v>
      </c>
      <c r="L390" s="403">
        <f>SUM('Príloha 2024'!L889)</f>
        <v>0</v>
      </c>
      <c r="M390" s="429"/>
    </row>
    <row r="391" spans="1:13" s="400" customFormat="1" ht="11.25" customHeight="1" x14ac:dyDescent="0.2">
      <c r="A391" s="8"/>
      <c r="B391" s="458"/>
      <c r="C391" s="458"/>
      <c r="D391" s="379" t="s">
        <v>1085</v>
      </c>
      <c r="E391" s="147"/>
      <c r="F391" s="403">
        <f>SUM('Príloha 2024'!F890)</f>
        <v>0</v>
      </c>
      <c r="G391" s="403">
        <f>SUM('Príloha 2024'!G890)</f>
        <v>0</v>
      </c>
      <c r="H391" s="403">
        <f>SUM('Príloha 2024'!H890)</f>
        <v>0</v>
      </c>
      <c r="I391" s="403">
        <f>SUM('Príloha 2024'!I890)</f>
        <v>0</v>
      </c>
      <c r="J391" s="403">
        <f>SUM('Príloha 2024'!J890)</f>
        <v>0</v>
      </c>
      <c r="K391" s="403">
        <f>SUM('Príloha 2024'!K890)</f>
        <v>0</v>
      </c>
      <c r="L391" s="403">
        <f>SUM('Príloha 2024'!L890)</f>
        <v>0</v>
      </c>
      <c r="M391" s="429"/>
    </row>
    <row r="392" spans="1:13" s="400" customFormat="1" ht="11.25" customHeight="1" x14ac:dyDescent="0.2">
      <c r="A392" s="8"/>
      <c r="B392" s="458"/>
      <c r="C392" s="458"/>
      <c r="D392" s="379" t="s">
        <v>1211</v>
      </c>
      <c r="E392" s="147"/>
      <c r="F392" s="403">
        <f>SUM('Príloha 2024'!F891)</f>
        <v>2.6</v>
      </c>
      <c r="G392" s="403">
        <f>SUM('Príloha 2024'!G891)</f>
        <v>0</v>
      </c>
      <c r="H392" s="403">
        <f>SUM('Príloha 2024'!H891)</f>
        <v>0</v>
      </c>
      <c r="I392" s="403">
        <f>SUM('Príloha 2024'!I891)</f>
        <v>0</v>
      </c>
      <c r="J392" s="403">
        <f>SUM('Príloha 2024'!J891)</f>
        <v>0</v>
      </c>
      <c r="K392" s="403">
        <f>SUM('Príloha 2024'!K891)</f>
        <v>0</v>
      </c>
      <c r="L392" s="403">
        <f>SUM('Príloha 2024'!L891)</f>
        <v>0</v>
      </c>
      <c r="M392" s="429"/>
    </row>
    <row r="393" spans="1:13" s="400" customFormat="1" ht="11.25" customHeight="1" x14ac:dyDescent="0.2">
      <c r="A393" s="8"/>
      <c r="B393" s="458"/>
      <c r="C393" s="458"/>
      <c r="D393" s="379" t="s">
        <v>1278</v>
      </c>
      <c r="E393" s="147"/>
      <c r="F393" s="403">
        <f>SUM('Príloha 2024'!F892)</f>
        <v>0</v>
      </c>
      <c r="G393" s="403">
        <f>SUM('Príloha 2024'!G892)</f>
        <v>0</v>
      </c>
      <c r="H393" s="403">
        <f>SUM('Príloha 2024'!H892)</f>
        <v>0</v>
      </c>
      <c r="I393" s="403">
        <f>SUM('Príloha 2024'!I892)</f>
        <v>0</v>
      </c>
      <c r="J393" s="403">
        <f>SUM('Príloha 2024'!J892)</f>
        <v>0</v>
      </c>
      <c r="K393" s="403">
        <f>SUM('Príloha 2024'!K892)</f>
        <v>0</v>
      </c>
      <c r="L393" s="403">
        <f>SUM('Príloha 2024'!L892)</f>
        <v>0</v>
      </c>
      <c r="M393" s="429"/>
    </row>
    <row r="394" spans="1:13" s="400" customFormat="1" ht="11.25" customHeight="1" x14ac:dyDescent="0.2">
      <c r="A394" s="8"/>
      <c r="B394" s="458"/>
      <c r="C394" s="458"/>
      <c r="D394" s="379" t="s">
        <v>1280</v>
      </c>
      <c r="E394" s="147"/>
      <c r="F394" s="403">
        <f>SUM('Príloha 2024'!F893)</f>
        <v>0</v>
      </c>
      <c r="G394" s="403">
        <f>SUM('Príloha 2024'!G893)</f>
        <v>0</v>
      </c>
      <c r="H394" s="403">
        <f>SUM('Príloha 2024'!H893)</f>
        <v>0</v>
      </c>
      <c r="I394" s="403">
        <f>SUM('Príloha 2024'!I893)</f>
        <v>0</v>
      </c>
      <c r="J394" s="403">
        <f>SUM('Príloha 2024'!J893)</f>
        <v>0</v>
      </c>
      <c r="K394" s="403">
        <f>SUM('Príloha 2024'!K893)</f>
        <v>0</v>
      </c>
      <c r="L394" s="403">
        <f>SUM('Príloha 2024'!L893)</f>
        <v>0</v>
      </c>
      <c r="M394" s="429"/>
    </row>
    <row r="395" spans="1:13" s="400" customFormat="1" ht="11.25" customHeight="1" x14ac:dyDescent="0.2">
      <c r="A395" s="8"/>
      <c r="B395" s="458"/>
      <c r="C395" s="458"/>
      <c r="D395" s="379" t="s">
        <v>1029</v>
      </c>
      <c r="E395" s="147"/>
      <c r="F395" s="403">
        <f>SUM('Príloha 2024'!F894)</f>
        <v>1</v>
      </c>
      <c r="G395" s="403">
        <f>SUM('Príloha 2024'!G894)</f>
        <v>1.3</v>
      </c>
      <c r="H395" s="403">
        <f>SUM('Príloha 2024'!H894)</f>
        <v>0</v>
      </c>
      <c r="I395" s="403">
        <f>SUM('Príloha 2024'!I894)</f>
        <v>2</v>
      </c>
      <c r="J395" s="403">
        <f>SUM('Príloha 2024'!J894)</f>
        <v>2</v>
      </c>
      <c r="K395" s="403">
        <f>SUM('Príloha 2024'!K894)</f>
        <v>2</v>
      </c>
      <c r="L395" s="403">
        <f>SUM('Príloha 2024'!L894)</f>
        <v>2</v>
      </c>
      <c r="M395" s="429"/>
    </row>
    <row r="396" spans="1:13" s="400" customFormat="1" ht="11.25" customHeight="1" x14ac:dyDescent="0.2">
      <c r="A396" s="8"/>
      <c r="B396" s="458"/>
      <c r="C396" s="458"/>
      <c r="D396" s="379" t="s">
        <v>1336</v>
      </c>
      <c r="E396" s="147"/>
      <c r="F396" s="403">
        <f>SUM('Príloha 2024'!F895)</f>
        <v>0</v>
      </c>
      <c r="G396" s="403">
        <f>SUM('Príloha 2024'!G895)</f>
        <v>0</v>
      </c>
      <c r="H396" s="403">
        <f>SUM('Príloha 2024'!H895)</f>
        <v>0</v>
      </c>
      <c r="I396" s="403">
        <f>SUM('Príloha 2024'!I895)</f>
        <v>11.5</v>
      </c>
      <c r="J396" s="403">
        <f>SUM('Príloha 2024'!J895)</f>
        <v>23.1</v>
      </c>
      <c r="K396" s="403">
        <f>SUM('Príloha 2024'!K895)</f>
        <v>0</v>
      </c>
      <c r="L396" s="403">
        <f>SUM('Príloha 2024'!L895)</f>
        <v>0</v>
      </c>
      <c r="M396" s="429"/>
    </row>
    <row r="397" spans="1:13" s="400" customFormat="1" ht="11.25" customHeight="1" x14ac:dyDescent="0.2">
      <c r="A397" s="8"/>
      <c r="B397" s="458"/>
      <c r="C397" s="458"/>
      <c r="D397" s="379" t="s">
        <v>1039</v>
      </c>
      <c r="E397" s="147"/>
      <c r="F397" s="403">
        <f>SUM('Príloha 2024'!F899)</f>
        <v>0</v>
      </c>
      <c r="G397" s="403">
        <f>SUM('Príloha 2024'!G899)</f>
        <v>0</v>
      </c>
      <c r="H397" s="403">
        <f>SUM('Príloha 2024'!H899)</f>
        <v>0</v>
      </c>
      <c r="I397" s="403">
        <f>SUM('Príloha 2024'!I899)</f>
        <v>0</v>
      </c>
      <c r="J397" s="403">
        <f>SUM('Príloha 2024'!J899)</f>
        <v>0</v>
      </c>
      <c r="K397" s="403">
        <f>SUM('Príloha 2024'!K899)</f>
        <v>0</v>
      </c>
      <c r="L397" s="403">
        <f>SUM('Príloha 2024'!L899)</f>
        <v>0</v>
      </c>
      <c r="M397" s="429"/>
    </row>
    <row r="398" spans="1:13" s="400" customFormat="1" ht="11.25" customHeight="1" x14ac:dyDescent="0.2">
      <c r="A398" s="8"/>
      <c r="B398" s="458"/>
      <c r="C398" s="458"/>
      <c r="D398" s="379" t="s">
        <v>1338</v>
      </c>
      <c r="E398" s="147"/>
      <c r="F398" s="403">
        <f>SUM('Príloha 2024'!F897)</f>
        <v>0</v>
      </c>
      <c r="G398" s="403">
        <f>SUM('Príloha 2024'!G897)</f>
        <v>0</v>
      </c>
      <c r="H398" s="403">
        <f>SUM('Príloha 2024'!H897)</f>
        <v>0</v>
      </c>
      <c r="I398" s="403">
        <f>SUM('Príloha 2024'!I897)</f>
        <v>0.6</v>
      </c>
      <c r="J398" s="403">
        <f>SUM('Príloha 2024'!J897)</f>
        <v>0</v>
      </c>
      <c r="K398" s="403">
        <f>SUM('Príloha 2024'!K897)</f>
        <v>0</v>
      </c>
      <c r="L398" s="403">
        <f>SUM('Príloha 2024'!L897)</f>
        <v>0</v>
      </c>
      <c r="M398" s="429"/>
    </row>
    <row r="399" spans="1:13" s="400" customFormat="1" ht="11.25" customHeight="1" x14ac:dyDescent="0.2">
      <c r="A399" s="8"/>
      <c r="B399" s="458"/>
      <c r="C399" s="458"/>
      <c r="D399" s="379" t="s">
        <v>1339</v>
      </c>
      <c r="E399" s="147"/>
      <c r="F399" s="403">
        <f>SUM('Príloha 2024'!F898)</f>
        <v>0</v>
      </c>
      <c r="G399" s="403">
        <f>SUM('Príloha 2024'!G898)</f>
        <v>0</v>
      </c>
      <c r="H399" s="403">
        <f>SUM('Príloha 2024'!H898)</f>
        <v>0</v>
      </c>
      <c r="I399" s="403">
        <f>SUM('Príloha 2024'!I898)</f>
        <v>1.3</v>
      </c>
      <c r="J399" s="403">
        <f>SUM('Príloha 2024'!J898)</f>
        <v>0</v>
      </c>
      <c r="K399" s="403">
        <f>SUM('Príloha 2024'!K898)</f>
        <v>0</v>
      </c>
      <c r="L399" s="403">
        <f>SUM('Príloha 2024'!L898)</f>
        <v>0</v>
      </c>
      <c r="M399" s="429"/>
    </row>
    <row r="400" spans="1:13" s="400" customFormat="1" ht="11.25" customHeight="1" x14ac:dyDescent="0.2">
      <c r="A400" s="8"/>
      <c r="B400" s="458"/>
      <c r="C400" s="458"/>
      <c r="D400" s="379" t="s">
        <v>1281</v>
      </c>
      <c r="E400" s="147"/>
      <c r="F400" s="403">
        <f>SUM('Príloha 2024'!F901)</f>
        <v>0</v>
      </c>
      <c r="G400" s="403">
        <f>SUM('Príloha 2024'!G901)</f>
        <v>15.5</v>
      </c>
      <c r="H400" s="403">
        <f>SUM('Príloha 2024'!H901)</f>
        <v>0</v>
      </c>
      <c r="I400" s="403">
        <f>SUM('Príloha 2024'!I901)</f>
        <v>11.3</v>
      </c>
      <c r="J400" s="403">
        <f>SUM('Príloha 2024'!J901)</f>
        <v>10.9</v>
      </c>
      <c r="K400" s="403">
        <f>SUM('Príloha 2024'!K901)</f>
        <v>0</v>
      </c>
      <c r="L400" s="403">
        <f>SUM('Príloha 2024'!L901)</f>
        <v>0</v>
      </c>
      <c r="M400" s="428" t="s">
        <v>1349</v>
      </c>
    </row>
    <row r="401" spans="1:13" s="409" customFormat="1" ht="11.25" customHeight="1" x14ac:dyDescent="0.2">
      <c r="A401" s="366"/>
      <c r="B401" s="465"/>
      <c r="C401" s="465"/>
      <c r="D401" s="328" t="s">
        <v>810</v>
      </c>
      <c r="E401" s="329"/>
      <c r="F401" s="551">
        <f>SUM('Príloha 2024'!F902)</f>
        <v>155.10000000000002</v>
      </c>
      <c r="G401" s="551">
        <f>SUM('Príloha 2024'!G902)</f>
        <v>171.2</v>
      </c>
      <c r="H401" s="551">
        <f>SUM('Príloha 2024'!H902)</f>
        <v>185.5</v>
      </c>
      <c r="I401" s="551">
        <f>SUM('Príloha 2024'!I902)</f>
        <v>185.5</v>
      </c>
      <c r="J401" s="551">
        <f>SUM('Príloha 2024'!J902)</f>
        <v>201.10000000000002</v>
      </c>
      <c r="K401" s="551">
        <f>SUM('Príloha 2024'!K902)</f>
        <v>223.5</v>
      </c>
      <c r="L401" s="551">
        <f>SUM('Príloha 2024'!L902)</f>
        <v>213</v>
      </c>
      <c r="M401" s="418"/>
    </row>
    <row r="402" spans="1:13" s="409" customFormat="1" ht="11.25" customHeight="1" x14ac:dyDescent="0.2">
      <c r="A402" s="366"/>
      <c r="B402" s="466"/>
      <c r="C402" s="466"/>
      <c r="D402" s="100" t="s">
        <v>772</v>
      </c>
      <c r="E402" s="147"/>
      <c r="F402" s="357">
        <f>SUM('Príloha 2024'!F903)</f>
        <v>88.7</v>
      </c>
      <c r="G402" s="357">
        <f>SUM('Príloha 2024'!G903)</f>
        <v>101.2</v>
      </c>
      <c r="H402" s="357">
        <f>SUM('Príloha 2024'!H903)</f>
        <v>108.5</v>
      </c>
      <c r="I402" s="357">
        <f>SUM('Príloha 2024'!I903)</f>
        <v>108.5</v>
      </c>
      <c r="J402" s="357">
        <f>SUM('Príloha 2024'!J903)</f>
        <v>128.50000000000003</v>
      </c>
      <c r="K402" s="357">
        <f>SUM('Príloha 2024'!K903)</f>
        <v>144.69999999999999</v>
      </c>
      <c r="L402" s="357">
        <f>SUM('Príloha 2024'!L903)</f>
        <v>134.19999999999999</v>
      </c>
      <c r="M402" s="418"/>
    </row>
    <row r="403" spans="1:13" s="1" customFormat="1" ht="11.25" customHeight="1" x14ac:dyDescent="0.2">
      <c r="A403" s="8"/>
      <c r="B403" s="324"/>
      <c r="C403" s="324"/>
      <c r="D403" s="84" t="s">
        <v>280</v>
      </c>
      <c r="E403" s="147"/>
      <c r="F403" s="403">
        <f>SUM('Príloha 2024'!F904)</f>
        <v>59.1</v>
      </c>
      <c r="G403" s="403">
        <f>SUM('Príloha 2024'!G904)</f>
        <v>66.8</v>
      </c>
      <c r="H403" s="403">
        <f>SUM('Príloha 2024'!H904)</f>
        <v>72.599999999999994</v>
      </c>
      <c r="I403" s="403">
        <f>SUM('Príloha 2024'!I904)</f>
        <v>72.599999999999994</v>
      </c>
      <c r="J403" s="403">
        <f>SUM('Príloha 2024'!J904)</f>
        <v>86.7</v>
      </c>
      <c r="K403" s="403">
        <f>SUM('Príloha 2024'!K904)</f>
        <v>90.6</v>
      </c>
      <c r="L403" s="403">
        <f>SUM('Príloha 2024'!L904)</f>
        <v>90.6</v>
      </c>
      <c r="M403" s="428"/>
    </row>
    <row r="404" spans="1:13" s="1" customFormat="1" ht="11.25" customHeight="1" x14ac:dyDescent="0.2">
      <c r="A404" s="8"/>
      <c r="B404" s="324"/>
      <c r="C404" s="324"/>
      <c r="D404" s="84" t="s">
        <v>279</v>
      </c>
      <c r="E404" s="147"/>
      <c r="F404" s="403">
        <f>SUM('Príloha 2024'!F905)</f>
        <v>22.1</v>
      </c>
      <c r="G404" s="403">
        <f>SUM('Príloha 2024'!G905)</f>
        <v>25.2</v>
      </c>
      <c r="H404" s="403">
        <f>SUM('Príloha 2024'!H905)</f>
        <v>26.8</v>
      </c>
      <c r="I404" s="403">
        <f>SUM('Príloha 2024'!I905)</f>
        <v>26.8</v>
      </c>
      <c r="J404" s="403">
        <f>SUM('Príloha 2024'!J905)</f>
        <v>32.1</v>
      </c>
      <c r="K404" s="403">
        <f>SUM('Príloha 2024'!K905)</f>
        <v>36.299999999999997</v>
      </c>
      <c r="L404" s="403">
        <f>SUM('Príloha 2024'!L905)</f>
        <v>33.5</v>
      </c>
      <c r="M404" s="428"/>
    </row>
    <row r="405" spans="1:13" s="1" customFormat="1" ht="11.25" customHeight="1" x14ac:dyDescent="0.2">
      <c r="A405" s="8"/>
      <c r="B405" s="324"/>
      <c r="C405" s="324"/>
      <c r="D405" s="84" t="s">
        <v>162</v>
      </c>
      <c r="E405" s="147"/>
      <c r="F405" s="403">
        <f>SUM('Príloha 2024'!F906)</f>
        <v>7.5</v>
      </c>
      <c r="G405" s="403">
        <f>SUM('Príloha 2024'!G906)</f>
        <v>8.9</v>
      </c>
      <c r="H405" s="403">
        <f>SUM('Príloha 2024'!H906)</f>
        <v>8.6999999999999993</v>
      </c>
      <c r="I405" s="403">
        <f>SUM('Príloha 2024'!I906)</f>
        <v>8.6999999999999993</v>
      </c>
      <c r="J405" s="403">
        <f>SUM('Príloha 2024'!J906)</f>
        <v>9.3000000000000007</v>
      </c>
      <c r="K405" s="403">
        <f>SUM('Príloha 2024'!K906)</f>
        <v>9.6999999999999993</v>
      </c>
      <c r="L405" s="403">
        <f>SUM('Príloha 2024'!L906)</f>
        <v>9.6999999999999993</v>
      </c>
      <c r="M405" s="428"/>
    </row>
    <row r="406" spans="1:13" s="1" customFormat="1" ht="11.25" customHeight="1" x14ac:dyDescent="0.2">
      <c r="A406" s="8"/>
      <c r="B406" s="324"/>
      <c r="C406" s="324"/>
      <c r="D406" s="84" t="s">
        <v>802</v>
      </c>
      <c r="E406" s="147"/>
      <c r="F406" s="403">
        <f>SUM('Príloha 2024'!F907)</f>
        <v>0</v>
      </c>
      <c r="G406" s="403">
        <f>SUM('Príloha 2024'!G907)</f>
        <v>0.3</v>
      </c>
      <c r="H406" s="403">
        <f>SUM('Príloha 2024'!H907)</f>
        <v>0.4</v>
      </c>
      <c r="I406" s="403">
        <f>SUM('Príloha 2024'!I907)</f>
        <v>0.4</v>
      </c>
      <c r="J406" s="403">
        <f>SUM('Príloha 2024'!J907)</f>
        <v>0.4</v>
      </c>
      <c r="K406" s="403">
        <f>SUM('Príloha 2024'!K907)</f>
        <v>8.1</v>
      </c>
      <c r="L406" s="403">
        <f>SUM('Príloha 2024'!L907)</f>
        <v>0.4</v>
      </c>
    </row>
    <row r="407" spans="1:13" s="409" customFormat="1" ht="11.25" customHeight="1" x14ac:dyDescent="0.2">
      <c r="A407" s="366"/>
      <c r="B407" s="466"/>
      <c r="C407" s="466"/>
      <c r="D407" s="100" t="s">
        <v>1072</v>
      </c>
      <c r="E407" s="147"/>
      <c r="F407" s="357">
        <f>SUM('Príloha 2024'!F908)</f>
        <v>66.400000000000006</v>
      </c>
      <c r="G407" s="357">
        <f>SUM('Príloha 2024'!G908)</f>
        <v>70</v>
      </c>
      <c r="H407" s="357">
        <f>SUM('Príloha 2024'!H908)</f>
        <v>77</v>
      </c>
      <c r="I407" s="357">
        <f>SUM('Príloha 2024'!I908)</f>
        <v>77</v>
      </c>
      <c r="J407" s="357">
        <f>SUM('Príloha 2024'!J908)</f>
        <v>72.599999999999994</v>
      </c>
      <c r="K407" s="357">
        <f>SUM('Príloha 2024'!K908)</f>
        <v>78.8</v>
      </c>
      <c r="L407" s="357">
        <f>SUM('Príloha 2024'!L908)</f>
        <v>78.8</v>
      </c>
      <c r="M407" s="418"/>
    </row>
    <row r="408" spans="1:13" s="1" customFormat="1" ht="11.25" customHeight="1" x14ac:dyDescent="0.2">
      <c r="A408" s="8"/>
      <c r="B408" s="324"/>
      <c r="C408" s="324"/>
      <c r="D408" s="84" t="s">
        <v>280</v>
      </c>
      <c r="E408" s="147"/>
      <c r="F408" s="403">
        <f>SUM('Príloha 2024'!F909)</f>
        <v>45.2</v>
      </c>
      <c r="G408" s="403">
        <f>SUM('Príloha 2024'!G909)</f>
        <v>49.3</v>
      </c>
      <c r="H408" s="403">
        <f>SUM('Príloha 2024'!H909)</f>
        <v>53</v>
      </c>
      <c r="I408" s="403">
        <f>SUM('Príloha 2024'!I909)</f>
        <v>53</v>
      </c>
      <c r="J408" s="403">
        <f>SUM('Príloha 2024'!J909)</f>
        <v>50</v>
      </c>
      <c r="K408" s="403">
        <f>SUM('Príloha 2024'!K909)</f>
        <v>54</v>
      </c>
      <c r="L408" s="403">
        <f>SUM('Príloha 2024'!L909)</f>
        <v>54</v>
      </c>
      <c r="M408" s="428"/>
    </row>
    <row r="409" spans="1:13" s="1" customFormat="1" ht="11.25" customHeight="1" x14ac:dyDescent="0.2">
      <c r="A409" s="8"/>
      <c r="B409" s="324"/>
      <c r="C409" s="324"/>
      <c r="D409" s="84" t="s">
        <v>279</v>
      </c>
      <c r="E409" s="147"/>
      <c r="F409" s="403">
        <f>SUM('Príloha 2024'!F910)</f>
        <v>16</v>
      </c>
      <c r="G409" s="403">
        <f>SUM('Príloha 2024'!G910)</f>
        <v>17.2</v>
      </c>
      <c r="H409" s="403">
        <f>SUM('Príloha 2024'!H910)</f>
        <v>20</v>
      </c>
      <c r="I409" s="403">
        <f>SUM('Príloha 2024'!I910)</f>
        <v>20</v>
      </c>
      <c r="J409" s="403">
        <f>SUM('Príloha 2024'!J910)</f>
        <v>18.5</v>
      </c>
      <c r="K409" s="403">
        <f>SUM('Príloha 2024'!K910)</f>
        <v>20.5</v>
      </c>
      <c r="L409" s="403">
        <f>SUM('Príloha 2024'!L910)</f>
        <v>20.5</v>
      </c>
      <c r="M409" s="428"/>
    </row>
    <row r="410" spans="1:13" s="1" customFormat="1" ht="11.25" customHeight="1" x14ac:dyDescent="0.2">
      <c r="A410" s="8"/>
      <c r="B410" s="324"/>
      <c r="C410" s="324"/>
      <c r="D410" s="84" t="s">
        <v>162</v>
      </c>
      <c r="E410" s="147"/>
      <c r="F410" s="403">
        <f>SUM('Príloha 2024'!F911)</f>
        <v>2.5</v>
      </c>
      <c r="G410" s="403">
        <f>SUM('Príloha 2024'!G911)</f>
        <v>2.6</v>
      </c>
      <c r="H410" s="403">
        <f>SUM('Príloha 2024'!H911)</f>
        <v>3.2</v>
      </c>
      <c r="I410" s="403">
        <f>SUM('Príloha 2024'!I911)</f>
        <v>3.2</v>
      </c>
      <c r="J410" s="403">
        <f>SUM('Príloha 2024'!J911)</f>
        <v>3.3</v>
      </c>
      <c r="K410" s="403">
        <f>SUM('Príloha 2024'!K911)</f>
        <v>3.5</v>
      </c>
      <c r="L410" s="403">
        <f>SUM('Príloha 2024'!L911)</f>
        <v>3.5</v>
      </c>
      <c r="M410" s="428"/>
    </row>
    <row r="411" spans="1:13" s="400" customFormat="1" ht="11.25" customHeight="1" x14ac:dyDescent="0.2">
      <c r="A411" s="8"/>
      <c r="B411" s="458"/>
      <c r="C411" s="458"/>
      <c r="D411" s="404" t="s">
        <v>996</v>
      </c>
      <c r="E411" s="147"/>
      <c r="F411" s="403">
        <f>SUM('Príloha 2024'!F912)</f>
        <v>0</v>
      </c>
      <c r="G411" s="403">
        <f>SUM('Príloha 2024'!G912)</f>
        <v>0</v>
      </c>
      <c r="H411" s="403">
        <f>SUM('Príloha 2024'!H912)</f>
        <v>0</v>
      </c>
      <c r="I411" s="403">
        <f>SUM('Príloha 2024'!I912)</f>
        <v>0</v>
      </c>
      <c r="J411" s="403">
        <f>SUM('Príloha 2024'!J912)</f>
        <v>0</v>
      </c>
      <c r="K411" s="403">
        <f>SUM('Príloha 2024'!K912)</f>
        <v>0</v>
      </c>
      <c r="L411" s="403">
        <f>SUM('Príloha 2024'!L912)</f>
        <v>0</v>
      </c>
      <c r="M411" s="459"/>
    </row>
    <row r="412" spans="1:13" s="1" customFormat="1" ht="11.25" customHeight="1" x14ac:dyDescent="0.2">
      <c r="A412" s="8"/>
      <c r="B412" s="324"/>
      <c r="C412" s="324"/>
      <c r="D412" s="84" t="s">
        <v>802</v>
      </c>
      <c r="E412" s="147"/>
      <c r="F412" s="403">
        <f>SUM('Príloha 2024'!F913)</f>
        <v>2.7</v>
      </c>
      <c r="G412" s="403">
        <f>SUM('Príloha 2024'!G913)</f>
        <v>0.9</v>
      </c>
      <c r="H412" s="403">
        <f>SUM('Príloha 2024'!H913)</f>
        <v>0.8</v>
      </c>
      <c r="I412" s="403">
        <f>SUM('Príloha 2024'!I913)</f>
        <v>0.8</v>
      </c>
      <c r="J412" s="403">
        <f>SUM('Príloha 2024'!J913)</f>
        <v>0.8</v>
      </c>
      <c r="K412" s="403">
        <f>SUM('Príloha 2024'!K913)</f>
        <v>0.8</v>
      </c>
      <c r="L412" s="403">
        <f>SUM('Príloha 2024'!L913)</f>
        <v>0.8</v>
      </c>
      <c r="M412" s="428"/>
    </row>
    <row r="413" spans="1:13" s="1" customFormat="1" ht="11.25" customHeight="1" x14ac:dyDescent="0.2">
      <c r="A413" s="8"/>
      <c r="B413" s="327"/>
      <c r="C413" s="327"/>
      <c r="D413" s="328" t="s">
        <v>811</v>
      </c>
      <c r="E413" s="329"/>
      <c r="F413" s="551">
        <f>SUM('Príloha 2024'!F914)</f>
        <v>294.89999999999998</v>
      </c>
      <c r="G413" s="551">
        <f>SUM('Príloha 2024'!G914)</f>
        <v>321.5</v>
      </c>
      <c r="H413" s="551">
        <f>SUM('Príloha 2024'!H914)</f>
        <v>331.6</v>
      </c>
      <c r="I413" s="551">
        <f>SUM('Príloha 2024'!I914)</f>
        <v>396.6</v>
      </c>
      <c r="J413" s="551">
        <f>SUM('Príloha 2024'!J914)</f>
        <v>293.20000000000005</v>
      </c>
      <c r="K413" s="551">
        <f>SUM('Príloha 2024'!K914)</f>
        <v>312.90000000000003</v>
      </c>
      <c r="L413" s="551">
        <f>SUM('Príloha 2024'!L914)</f>
        <v>312.8</v>
      </c>
      <c r="M413" s="303"/>
    </row>
    <row r="414" spans="1:13" s="409" customFormat="1" ht="11.25" customHeight="1" x14ac:dyDescent="0.2">
      <c r="A414" s="366"/>
      <c r="B414" s="100"/>
      <c r="C414" s="100"/>
      <c r="D414" s="100" t="s">
        <v>774</v>
      </c>
      <c r="E414" s="147"/>
      <c r="F414" s="357">
        <f>SUM('Príloha 2024'!F915)</f>
        <v>189</v>
      </c>
      <c r="G414" s="357">
        <f>SUM('Príloha 2024'!G915)</f>
        <v>156.4</v>
      </c>
      <c r="H414" s="357">
        <f>SUM('Príloha 2024'!H915)</f>
        <v>166.6</v>
      </c>
      <c r="I414" s="357">
        <f>SUM('Príloha 2024'!I915)</f>
        <v>231.6</v>
      </c>
      <c r="J414" s="357">
        <f>SUM('Príloha 2024'!J915)</f>
        <v>142.70000000000002</v>
      </c>
      <c r="K414" s="357">
        <f>SUM('Príloha 2024'!K915)</f>
        <v>122.10000000000001</v>
      </c>
      <c r="L414" s="357">
        <f>SUM('Príloha 2024'!L915)</f>
        <v>122.10000000000001</v>
      </c>
    </row>
    <row r="415" spans="1:13" s="1" customFormat="1" ht="11.25" customHeight="1" x14ac:dyDescent="0.2">
      <c r="A415" s="8"/>
      <c r="B415" s="36"/>
      <c r="C415" s="36"/>
      <c r="D415" s="84" t="s">
        <v>280</v>
      </c>
      <c r="E415" s="147"/>
      <c r="F415" s="403">
        <f>SUM('Príloha 2024'!F916)</f>
        <v>58.6</v>
      </c>
      <c r="G415" s="403">
        <f>SUM('Príloha 2024'!G916)</f>
        <v>59.4</v>
      </c>
      <c r="H415" s="403">
        <f>SUM('Príloha 2024'!H916)</f>
        <v>62.6</v>
      </c>
      <c r="I415" s="403">
        <f>SUM('Príloha 2024'!I916)</f>
        <v>62.6</v>
      </c>
      <c r="J415" s="403">
        <f>SUM('Príloha 2024'!J916)</f>
        <v>60</v>
      </c>
      <c r="K415" s="403">
        <f>SUM('Príloha 2024'!K916)</f>
        <v>67</v>
      </c>
      <c r="L415" s="403">
        <f>SUM('Príloha 2024'!L916)</f>
        <v>67</v>
      </c>
      <c r="M415" s="428"/>
    </row>
    <row r="416" spans="1:13" s="1" customFormat="1" ht="11.25" customHeight="1" x14ac:dyDescent="0.2">
      <c r="A416" s="8"/>
      <c r="B416" s="36"/>
      <c r="C416" s="36"/>
      <c r="D416" s="84" t="s">
        <v>279</v>
      </c>
      <c r="E416" s="147"/>
      <c r="F416" s="403">
        <f>SUM('Príloha 2024'!F917)</f>
        <v>22</v>
      </c>
      <c r="G416" s="403">
        <f>SUM('Príloha 2024'!G917)</f>
        <v>22.1</v>
      </c>
      <c r="H416" s="403">
        <f>SUM('Príloha 2024'!H917)</f>
        <v>23.1</v>
      </c>
      <c r="I416" s="403">
        <f>SUM('Príloha 2024'!I917)</f>
        <v>23.1</v>
      </c>
      <c r="J416" s="403">
        <f>SUM('Príloha 2024'!J917)</f>
        <v>23.3</v>
      </c>
      <c r="K416" s="403">
        <f>SUM('Príloha 2024'!K917)</f>
        <v>24.7</v>
      </c>
      <c r="L416" s="403">
        <f>SUM('Príloha 2024'!L917)</f>
        <v>24.7</v>
      </c>
      <c r="M416" s="428"/>
    </row>
    <row r="417" spans="1:13" s="1" customFormat="1" ht="11.25" customHeight="1" x14ac:dyDescent="0.2">
      <c r="A417" s="8"/>
      <c r="B417" s="36"/>
      <c r="C417" s="36"/>
      <c r="D417" s="84" t="s">
        <v>162</v>
      </c>
      <c r="E417" s="147"/>
      <c r="F417" s="403">
        <f>SUM('Príloha 2024'!F918)</f>
        <v>23.9</v>
      </c>
      <c r="G417" s="403">
        <f>SUM('Príloha 2024'!G918)</f>
        <v>23.9</v>
      </c>
      <c r="H417" s="403">
        <f>SUM('Príloha 2024'!H918)</f>
        <v>30.5</v>
      </c>
      <c r="I417" s="403">
        <f>SUM('Príloha 2024'!I918)</f>
        <v>30.5</v>
      </c>
      <c r="J417" s="403">
        <f>SUM('Príloha 2024'!J918)</f>
        <v>27.5</v>
      </c>
      <c r="K417" s="403">
        <f>SUM('Príloha 2024'!K918)</f>
        <v>0</v>
      </c>
      <c r="L417" s="403">
        <f>SUM('Príloha 2024'!L918)</f>
        <v>0</v>
      </c>
      <c r="M417" s="428"/>
    </row>
    <row r="418" spans="1:13" s="400" customFormat="1" ht="11.25" customHeight="1" x14ac:dyDescent="0.2">
      <c r="A418" s="8"/>
      <c r="B418" s="402"/>
      <c r="C418" s="402"/>
      <c r="D418" s="404" t="s">
        <v>976</v>
      </c>
      <c r="E418" s="147"/>
      <c r="F418" s="403">
        <f>SUM('Príloha 2024'!F919)</f>
        <v>84.4</v>
      </c>
      <c r="G418" s="403">
        <f>SUM('Príloha 2024'!G919)</f>
        <v>51</v>
      </c>
      <c r="H418" s="403">
        <f>SUM('Príloha 2024'!H919)</f>
        <v>50</v>
      </c>
      <c r="I418" s="403">
        <f>SUM('Príloha 2024'!I919)</f>
        <v>115</v>
      </c>
      <c r="J418" s="403">
        <f>SUM('Príloha 2024'!J919)</f>
        <v>30</v>
      </c>
      <c r="K418" s="403">
        <f>SUM('Príloha 2024'!K919)</f>
        <v>30</v>
      </c>
      <c r="L418" s="403">
        <f>SUM('Príloha 2024'!L919)</f>
        <v>30</v>
      </c>
      <c r="M418" s="429"/>
    </row>
    <row r="419" spans="1:13" s="1" customFormat="1" ht="11.25" customHeight="1" x14ac:dyDescent="0.2">
      <c r="A419" s="8"/>
      <c r="B419" s="36"/>
      <c r="C419" s="36"/>
      <c r="D419" s="84" t="s">
        <v>802</v>
      </c>
      <c r="E419" s="147"/>
      <c r="F419" s="403">
        <f>SUM('Príloha 2024'!F920)</f>
        <v>0.1</v>
      </c>
      <c r="G419" s="403">
        <f>SUM('Príloha 2024'!G920)</f>
        <v>0</v>
      </c>
      <c r="H419" s="403">
        <f>SUM('Príloha 2024'!H920)</f>
        <v>0.4</v>
      </c>
      <c r="I419" s="403">
        <f>SUM('Príloha 2024'!I920)</f>
        <v>0.4</v>
      </c>
      <c r="J419" s="403">
        <f>SUM('Príloha 2024'!J920)</f>
        <v>1.9</v>
      </c>
      <c r="K419" s="403">
        <f>SUM('Príloha 2024'!K920)</f>
        <v>0.4</v>
      </c>
      <c r="L419" s="403">
        <f>SUM('Príloha 2024'!L920)</f>
        <v>0.4</v>
      </c>
      <c r="M419" s="429"/>
    </row>
    <row r="420" spans="1:13" s="400" customFormat="1" ht="11.25" customHeight="1" x14ac:dyDescent="0.2">
      <c r="A420" s="8"/>
      <c r="B420" s="402">
        <v>700</v>
      </c>
      <c r="C420" s="402"/>
      <c r="D420" s="404" t="s">
        <v>1087</v>
      </c>
      <c r="E420" s="147"/>
      <c r="F420" s="403">
        <f>SUM('Príloha 2024'!F921)</f>
        <v>5.8</v>
      </c>
      <c r="G420" s="403">
        <f>SUM('Príloha 2024'!G921)</f>
        <v>0</v>
      </c>
      <c r="H420" s="403">
        <f>SUM('Príloha 2024'!H921)</f>
        <v>0</v>
      </c>
      <c r="I420" s="403">
        <f>SUM('Príloha 2024'!I921)</f>
        <v>0</v>
      </c>
      <c r="J420" s="403">
        <f>SUM('Príloha 2024'!J921)</f>
        <v>0</v>
      </c>
      <c r="K420" s="403">
        <f>SUM('Príloha 2024'!K921)</f>
        <v>0</v>
      </c>
      <c r="L420" s="403">
        <f>SUM('Príloha 2024'!L921)</f>
        <v>0</v>
      </c>
      <c r="M420" s="428"/>
    </row>
    <row r="421" spans="1:13" s="400" customFormat="1" ht="11.25" customHeight="1" x14ac:dyDescent="0.2">
      <c r="A421" s="8"/>
      <c r="B421" s="402">
        <v>700</v>
      </c>
      <c r="C421" s="402"/>
      <c r="D421" s="404" t="s">
        <v>1041</v>
      </c>
      <c r="E421" s="147"/>
      <c r="F421" s="403">
        <f>SUM('Príloha 2024'!F922)</f>
        <v>6</v>
      </c>
      <c r="G421" s="403">
        <f>SUM('Príloha 2024'!G922)</f>
        <v>0</v>
      </c>
      <c r="H421" s="403">
        <f>SUM('Príloha 2024'!H922)</f>
        <v>0</v>
      </c>
      <c r="I421" s="403">
        <f>SUM('Príloha 2024'!I922)</f>
        <v>0</v>
      </c>
      <c r="J421" s="403">
        <f>SUM('Príloha 2024'!J922)</f>
        <v>0</v>
      </c>
      <c r="K421" s="403">
        <f>SUM('Príloha 2024'!K922)</f>
        <v>0</v>
      </c>
      <c r="L421" s="403">
        <f>SUM('Príloha 2024'!L922)</f>
        <v>0</v>
      </c>
      <c r="M421" s="429"/>
    </row>
    <row r="422" spans="1:13" s="1" customFormat="1" ht="11.25" customHeight="1" x14ac:dyDescent="0.2">
      <c r="A422" s="8"/>
      <c r="B422" s="36"/>
      <c r="C422" s="36"/>
      <c r="D422" s="100" t="s">
        <v>1073</v>
      </c>
      <c r="E422" s="147"/>
      <c r="F422" s="357">
        <f>SUM('Príloha 2024'!F923)</f>
        <v>105.9</v>
      </c>
      <c r="G422" s="357">
        <f>SUM('Príloha 2024'!G923)</f>
        <v>165.10000000000002</v>
      </c>
      <c r="H422" s="357">
        <f>SUM('Príloha 2024'!H923)</f>
        <v>165</v>
      </c>
      <c r="I422" s="357">
        <f>SUM('Príloha 2024'!I923)</f>
        <v>165</v>
      </c>
      <c r="J422" s="357">
        <f>SUM('Príloha 2024'!J923)</f>
        <v>150.5</v>
      </c>
      <c r="K422" s="357">
        <f>SUM('Príloha 2024'!K923)</f>
        <v>190.8</v>
      </c>
      <c r="L422" s="357">
        <f>SUM('Príloha 2024'!L923)</f>
        <v>190.70000000000002</v>
      </c>
    </row>
    <row r="423" spans="1:13" s="1" customFormat="1" ht="11.25" customHeight="1" x14ac:dyDescent="0.2">
      <c r="A423" s="8"/>
      <c r="B423" s="36"/>
      <c r="C423" s="36"/>
      <c r="D423" s="84" t="s">
        <v>280</v>
      </c>
      <c r="E423" s="147"/>
      <c r="F423" s="403">
        <f>SUM('Príloha 2024'!F924)</f>
        <v>36.799999999999997</v>
      </c>
      <c r="G423" s="403">
        <f>SUM('Príloha 2024'!G924)</f>
        <v>42.3</v>
      </c>
      <c r="H423" s="403">
        <f>SUM('Príloha 2024'!H924)</f>
        <v>46.2</v>
      </c>
      <c r="I423" s="403">
        <f>SUM('Príloha 2024'!I924)</f>
        <v>46.2</v>
      </c>
      <c r="J423" s="403">
        <f>SUM('Príloha 2024'!J924)</f>
        <v>32.5</v>
      </c>
      <c r="K423" s="403">
        <f>SUM('Príloha 2024'!K924)</f>
        <v>49.5</v>
      </c>
      <c r="L423" s="403">
        <f>SUM('Príloha 2024'!L924)</f>
        <v>49.5</v>
      </c>
      <c r="M423" s="428"/>
    </row>
    <row r="424" spans="1:13" s="1" customFormat="1" ht="11.25" customHeight="1" x14ac:dyDescent="0.2">
      <c r="A424" s="8"/>
      <c r="B424" s="36"/>
      <c r="C424" s="36"/>
      <c r="D424" s="84" t="s">
        <v>279</v>
      </c>
      <c r="E424" s="147"/>
      <c r="F424" s="403">
        <f>SUM('Príloha 2024'!F925)</f>
        <v>12.8</v>
      </c>
      <c r="G424" s="403">
        <f>SUM('Príloha 2024'!G925)</f>
        <v>14.6</v>
      </c>
      <c r="H424" s="403">
        <f>SUM('Príloha 2024'!H925)</f>
        <v>16.399999999999999</v>
      </c>
      <c r="I424" s="403">
        <f>SUM('Príloha 2024'!I925)</f>
        <v>16.399999999999999</v>
      </c>
      <c r="J424" s="403">
        <f>SUM('Príloha 2024'!J925)</f>
        <v>11.7</v>
      </c>
      <c r="K424" s="403">
        <f>SUM('Príloha 2024'!K925)</f>
        <v>17.8</v>
      </c>
      <c r="L424" s="403">
        <f>SUM('Príloha 2024'!L925)</f>
        <v>17.8</v>
      </c>
      <c r="M424" s="428"/>
    </row>
    <row r="425" spans="1:13" s="1" customFormat="1" ht="11.25" customHeight="1" x14ac:dyDescent="0.2">
      <c r="A425" s="8"/>
      <c r="B425" s="36"/>
      <c r="C425" s="36"/>
      <c r="D425" s="84" t="s">
        <v>162</v>
      </c>
      <c r="E425" s="147"/>
      <c r="F425" s="403">
        <f>SUM('Príloha 2024'!F926)</f>
        <v>19.899999999999999</v>
      </c>
      <c r="G425" s="403">
        <f>SUM('Príloha 2024'!G926)</f>
        <v>25.4</v>
      </c>
      <c r="H425" s="403">
        <f>SUM('Príloha 2024'!H926)</f>
        <v>31.7</v>
      </c>
      <c r="I425" s="403">
        <f>SUM('Príloha 2024'!I926)</f>
        <v>31.7</v>
      </c>
      <c r="J425" s="403">
        <f>SUM('Príloha 2024'!J926)</f>
        <v>25.8</v>
      </c>
      <c r="K425" s="403">
        <f>SUM('Príloha 2024'!K926)</f>
        <v>42.7</v>
      </c>
      <c r="L425" s="403">
        <f>SUM('Príloha 2024'!L926)</f>
        <v>42.6</v>
      </c>
      <c r="M425" s="429"/>
    </row>
    <row r="426" spans="1:13" s="400" customFormat="1" ht="11.25" customHeight="1" x14ac:dyDescent="0.2">
      <c r="A426" s="8"/>
      <c r="B426" s="402"/>
      <c r="C426" s="402"/>
      <c r="D426" s="404" t="s">
        <v>976</v>
      </c>
      <c r="E426" s="147"/>
      <c r="F426" s="403">
        <f>SUM('Príloha 2024'!F927)</f>
        <v>34.4</v>
      </c>
      <c r="G426" s="403">
        <f>SUM('Príloha 2024'!G927)</f>
        <v>82</v>
      </c>
      <c r="H426" s="403">
        <f>SUM('Príloha 2024'!H927)</f>
        <v>70</v>
      </c>
      <c r="I426" s="403">
        <f>SUM('Príloha 2024'!I927)</f>
        <v>70</v>
      </c>
      <c r="J426" s="403">
        <f>SUM('Príloha 2024'!J927)</f>
        <v>80</v>
      </c>
      <c r="K426" s="403">
        <f>SUM('Príloha 2024'!K927)</f>
        <v>80</v>
      </c>
      <c r="L426" s="403">
        <f>SUM('Príloha 2024'!L927)</f>
        <v>80</v>
      </c>
      <c r="M426" s="429"/>
    </row>
    <row r="427" spans="1:13" s="1" customFormat="1" ht="11.25" customHeight="1" x14ac:dyDescent="0.2">
      <c r="A427" s="8"/>
      <c r="B427" s="36"/>
      <c r="C427" s="36"/>
      <c r="D427" s="84" t="s">
        <v>802</v>
      </c>
      <c r="E427" s="147"/>
      <c r="F427" s="403">
        <f>SUM('Príloha 2024'!F928)</f>
        <v>2</v>
      </c>
      <c r="G427" s="403">
        <f>SUM('Príloha 2024'!G928)</f>
        <v>0.8</v>
      </c>
      <c r="H427" s="403">
        <f>SUM('Príloha 2024'!H928)</f>
        <v>0.7</v>
      </c>
      <c r="I427" s="403">
        <f>SUM('Príloha 2024'!I928)</f>
        <v>0.7</v>
      </c>
      <c r="J427" s="403">
        <f>SUM('Príloha 2024'!J928)</f>
        <v>0.5</v>
      </c>
      <c r="K427" s="403">
        <f>SUM('Príloha 2024'!K928)</f>
        <v>0.8</v>
      </c>
      <c r="L427" s="403">
        <f>SUM('Príloha 2024'!L928)</f>
        <v>0.8</v>
      </c>
    </row>
    <row r="428" spans="1:13" s="400" customFormat="1" ht="11.25" customHeight="1" x14ac:dyDescent="0.2">
      <c r="A428" s="8"/>
      <c r="B428" s="402">
        <v>700</v>
      </c>
      <c r="C428" s="402"/>
      <c r="D428" s="404" t="s">
        <v>1041</v>
      </c>
      <c r="E428" s="147"/>
      <c r="F428" s="403">
        <f>SUM('Príloha 2024'!F929)</f>
        <v>6.1</v>
      </c>
      <c r="G428" s="403">
        <f>SUM('Príloha 2024'!G929)</f>
        <v>0</v>
      </c>
      <c r="H428" s="403">
        <f>SUM('Príloha 2024'!H929)</f>
        <v>0</v>
      </c>
      <c r="I428" s="403">
        <f>SUM('Príloha 2024'!I929)</f>
        <v>0</v>
      </c>
      <c r="J428" s="403">
        <f>SUM('Príloha 2024'!J929)</f>
        <v>0</v>
      </c>
      <c r="K428" s="403">
        <f>SUM('Príloha 2024'!K929)</f>
        <v>0</v>
      </c>
      <c r="L428" s="403">
        <f>SUM('Príloha 2024'!L929)</f>
        <v>0</v>
      </c>
      <c r="M428" s="429"/>
    </row>
    <row r="429" spans="1:13" s="1" customFormat="1" ht="11.25" customHeight="1" x14ac:dyDescent="0.2">
      <c r="A429" s="8"/>
      <c r="B429" s="156"/>
      <c r="C429" s="156"/>
      <c r="D429" s="331" t="s">
        <v>735</v>
      </c>
      <c r="E429" s="332"/>
      <c r="F429" s="552">
        <f>SUM('Príloha 2024'!F930)</f>
        <v>57</v>
      </c>
      <c r="G429" s="552">
        <f>SUM('Príloha 2024'!G930)</f>
        <v>85.3</v>
      </c>
      <c r="H429" s="552">
        <f>SUM('Príloha 2024'!H930)</f>
        <v>38</v>
      </c>
      <c r="I429" s="552">
        <f>SUM('Príloha 2024'!I930)</f>
        <v>38</v>
      </c>
      <c r="J429" s="552">
        <f>SUM('Príloha 2024'!J930)</f>
        <v>83</v>
      </c>
      <c r="K429" s="552">
        <f>SUM('Príloha 2024'!K930)</f>
        <v>108</v>
      </c>
      <c r="L429" s="552">
        <f>SUM('Príloha 2024'!L930)</f>
        <v>108</v>
      </c>
      <c r="M429" s="428" t="s">
        <v>1349</v>
      </c>
    </row>
    <row r="430" spans="1:13" ht="11.25" customHeight="1" x14ac:dyDescent="0.2">
      <c r="A430" s="10"/>
      <c r="B430" s="333"/>
      <c r="C430" s="333"/>
      <c r="D430" s="328" t="s">
        <v>812</v>
      </c>
      <c r="E430" s="330"/>
      <c r="F430" s="553">
        <f>SUM('Príloha 2024'!F933)</f>
        <v>442</v>
      </c>
      <c r="G430" s="553">
        <f>SUM('Príloha 2024'!G933)</f>
        <v>504.48399999999998</v>
      </c>
      <c r="H430" s="553">
        <f>SUM('Príloha 2024'!H933)</f>
        <v>576.5</v>
      </c>
      <c r="I430" s="553">
        <f>SUM('Príloha 2024'!I933)</f>
        <v>576.5</v>
      </c>
      <c r="J430" s="553">
        <f>SUM('Príloha 2024'!J933)</f>
        <v>571.79999999999995</v>
      </c>
      <c r="K430" s="553">
        <f>SUM('Príloha 2024'!K933)</f>
        <v>614.9</v>
      </c>
      <c r="L430" s="553">
        <f>SUM('Príloha 2024'!L933)</f>
        <v>615.9</v>
      </c>
    </row>
    <row r="431" spans="1:13" ht="11.25" customHeight="1" x14ac:dyDescent="0.2">
      <c r="A431" s="10"/>
      <c r="B431" s="36"/>
      <c r="C431" s="37"/>
      <c r="D431" s="84" t="s">
        <v>280</v>
      </c>
      <c r="E431" s="36"/>
      <c r="F431" s="556">
        <f>SUM('Príloha 2024'!F934)</f>
        <v>227.9</v>
      </c>
      <c r="G431" s="556">
        <f>SUM('Príloha 2024'!G934)</f>
        <v>329.9</v>
      </c>
      <c r="H431" s="556">
        <f>SUM('Príloha 2024'!H934)</f>
        <v>366.2</v>
      </c>
      <c r="I431" s="556">
        <f>SUM('Príloha 2024'!I934)</f>
        <v>365.5</v>
      </c>
      <c r="J431" s="556">
        <f>SUM('Príloha 2024'!J934)</f>
        <v>364.2</v>
      </c>
      <c r="K431" s="556">
        <f>SUM('Príloha 2024'!K934)</f>
        <v>399.5</v>
      </c>
      <c r="L431" s="556">
        <f>SUM('Príloha 2024'!L934)</f>
        <v>399.5</v>
      </c>
      <c r="M431" s="429"/>
    </row>
    <row r="432" spans="1:13" ht="11.25" customHeight="1" x14ac:dyDescent="0.2">
      <c r="A432" s="10"/>
      <c r="B432" s="36"/>
      <c r="C432" s="37"/>
      <c r="D432" s="84" t="s">
        <v>279</v>
      </c>
      <c r="E432" s="36"/>
      <c r="F432" s="556">
        <f>SUM('Príloha 2024'!F935)</f>
        <v>106</v>
      </c>
      <c r="G432" s="556">
        <f>SUM('Príloha 2024'!G935)</f>
        <v>120.026</v>
      </c>
      <c r="H432" s="556">
        <f>SUM('Príloha 2024'!H935)</f>
        <v>135.30000000000001</v>
      </c>
      <c r="I432" s="556">
        <f>SUM('Príloha 2024'!I935)</f>
        <v>135</v>
      </c>
      <c r="J432" s="556">
        <f>SUM('Príloha 2024'!J935)</f>
        <v>137.5</v>
      </c>
      <c r="K432" s="556">
        <f>SUM('Príloha 2024'!K935)</f>
        <v>147.6</v>
      </c>
      <c r="L432" s="556">
        <f>SUM('Príloha 2024'!L935)</f>
        <v>147.6</v>
      </c>
      <c r="M432" s="428"/>
    </row>
    <row r="433" spans="1:13" ht="11.25" customHeight="1" x14ac:dyDescent="0.2">
      <c r="A433" s="10"/>
      <c r="B433" s="36"/>
      <c r="C433" s="37"/>
      <c r="D433" s="84" t="s">
        <v>162</v>
      </c>
      <c r="E433" s="36"/>
      <c r="F433" s="556">
        <f>SUM('Príloha 2024'!F936)</f>
        <v>42.1</v>
      </c>
      <c r="G433" s="556">
        <f>SUM('Príloha 2024'!G936)</f>
        <v>46</v>
      </c>
      <c r="H433" s="556">
        <f>SUM('Príloha 2024'!H936)</f>
        <v>73</v>
      </c>
      <c r="I433" s="556">
        <f>SUM('Príloha 2024'!I936)</f>
        <v>73</v>
      </c>
      <c r="J433" s="556">
        <f>SUM('Príloha 2024'!J936)</f>
        <v>59.2</v>
      </c>
      <c r="K433" s="556">
        <f>SUM('Príloha 2024'!K936)</f>
        <v>65.8</v>
      </c>
      <c r="L433" s="556">
        <f>SUM('Príloha 2024'!L936)</f>
        <v>66.8</v>
      </c>
      <c r="M433" s="428"/>
    </row>
    <row r="434" spans="1:13" ht="11.25" customHeight="1" x14ac:dyDescent="0.2">
      <c r="A434" s="10"/>
      <c r="B434" s="36"/>
      <c r="C434" s="37"/>
      <c r="D434" s="84" t="s">
        <v>802</v>
      </c>
      <c r="E434" s="36"/>
      <c r="F434" s="556">
        <f>SUM('Príloha 2024'!F937)</f>
        <v>2.4</v>
      </c>
      <c r="G434" s="556">
        <f>SUM('Príloha 2024'!G937)</f>
        <v>8.5579999999999998</v>
      </c>
      <c r="H434" s="556">
        <f>SUM('Príloha 2024'!H937)</f>
        <v>2</v>
      </c>
      <c r="I434" s="556">
        <f>SUM('Príloha 2024'!I937)</f>
        <v>3</v>
      </c>
      <c r="J434" s="556">
        <f>SUM('Príloha 2024'!J937)</f>
        <v>10.9</v>
      </c>
      <c r="K434" s="556">
        <f>SUM('Príloha 2024'!K937)</f>
        <v>2</v>
      </c>
      <c r="L434" s="556">
        <f>SUM('Príloha 2024'!L937)</f>
        <v>2</v>
      </c>
      <c r="M434" s="428"/>
    </row>
    <row r="435" spans="1:13" ht="11.25" customHeight="1" x14ac:dyDescent="0.2">
      <c r="A435" s="10"/>
      <c r="B435" s="402"/>
      <c r="C435" s="37"/>
      <c r="D435" s="404" t="s">
        <v>1054</v>
      </c>
      <c r="E435" s="402"/>
      <c r="F435" s="556">
        <f>SUM('Príloha 2024'!F938)</f>
        <v>63.6</v>
      </c>
      <c r="G435" s="556">
        <f>SUM('Príloha 2024'!G938)</f>
        <v>0</v>
      </c>
      <c r="H435" s="556">
        <f>SUM('Príloha 2024'!H938)</f>
        <v>0</v>
      </c>
      <c r="I435" s="556">
        <f>SUM('Príloha 2024'!I938)</f>
        <v>0</v>
      </c>
      <c r="J435" s="556">
        <f>SUM('Príloha 2024'!J938)</f>
        <v>0</v>
      </c>
      <c r="K435" s="556">
        <f>SUM('Príloha 2024'!K938)</f>
        <v>0</v>
      </c>
      <c r="L435" s="556">
        <f>SUM('Príloha 2024'!L938)</f>
        <v>0</v>
      </c>
      <c r="M435" s="428"/>
    </row>
    <row r="436" spans="1:13" ht="11.25" customHeight="1" x14ac:dyDescent="0.2">
      <c r="A436" s="10"/>
      <c r="B436" s="402"/>
      <c r="C436" s="37"/>
      <c r="D436" s="404" t="s">
        <v>1089</v>
      </c>
      <c r="E436" s="402"/>
      <c r="F436" s="556">
        <f>SUM('Príloha 2024'!F939)</f>
        <v>0</v>
      </c>
      <c r="G436" s="556">
        <f>SUM('Príloha 2024'!G939)</f>
        <v>0</v>
      </c>
      <c r="H436" s="556">
        <f>SUM('Príloha 2024'!H939)</f>
        <v>0</v>
      </c>
      <c r="I436" s="556">
        <f>SUM('Príloha 2024'!I939)</f>
        <v>0</v>
      </c>
      <c r="J436" s="556">
        <f>SUM('Príloha 2024'!J939)</f>
        <v>0</v>
      </c>
      <c r="K436" s="556">
        <f>SUM('Príloha 2024'!K939)</f>
        <v>0</v>
      </c>
      <c r="L436" s="556">
        <f>SUM('Príloha 2024'!L939)</f>
        <v>0</v>
      </c>
      <c r="M436" s="429"/>
    </row>
    <row r="437" spans="1:13" ht="11.25" customHeight="1" x14ac:dyDescent="0.2">
      <c r="A437" s="10"/>
      <c r="B437" s="333"/>
      <c r="C437" s="182"/>
      <c r="D437" s="328" t="s">
        <v>813</v>
      </c>
      <c r="E437" s="333"/>
      <c r="F437" s="553">
        <f>SUM('Príloha 2024'!F940)</f>
        <v>645.0999999999998</v>
      </c>
      <c r="G437" s="553">
        <f>SUM('Príloha 2024'!G940)</f>
        <v>709.3</v>
      </c>
      <c r="H437" s="553">
        <f>SUM('Príloha 2024'!H940)</f>
        <v>744.49999999999989</v>
      </c>
      <c r="I437" s="553">
        <f>SUM('Príloha 2024'!I940)</f>
        <v>804.4</v>
      </c>
      <c r="J437" s="553">
        <f>SUM('Príloha 2024'!J940)</f>
        <v>796.3</v>
      </c>
      <c r="K437" s="553">
        <f>SUM('Príloha 2024'!K940)</f>
        <v>764.9</v>
      </c>
      <c r="L437" s="553">
        <f>SUM('Príloha 2024'!L940)</f>
        <v>786.1</v>
      </c>
      <c r="M437" s="334"/>
    </row>
    <row r="438" spans="1:13" ht="11.25" customHeight="1" x14ac:dyDescent="0.2">
      <c r="A438" s="10"/>
      <c r="B438" s="36"/>
      <c r="C438" s="37"/>
      <c r="D438" s="84" t="s">
        <v>280</v>
      </c>
      <c r="E438" s="36"/>
      <c r="F438" s="556">
        <f>SUM('Príloha 2024'!F941)</f>
        <v>384.7</v>
      </c>
      <c r="G438" s="556">
        <f>SUM('Príloha 2024'!G941)</f>
        <v>409.5</v>
      </c>
      <c r="H438" s="556">
        <f>SUM('Príloha 2024'!H941)</f>
        <v>448.8</v>
      </c>
      <c r="I438" s="556">
        <f>SUM('Príloha 2024'!I941)</f>
        <v>448.8</v>
      </c>
      <c r="J438" s="556">
        <f>SUM('Príloha 2024'!J941)</f>
        <v>375.5</v>
      </c>
      <c r="K438" s="556">
        <f>SUM('Príloha 2024'!K941)</f>
        <v>456.5</v>
      </c>
      <c r="L438" s="556">
        <f>SUM('Príloha 2024'!L941)</f>
        <v>472.3</v>
      </c>
      <c r="M438" s="428"/>
    </row>
    <row r="439" spans="1:13" ht="11.25" customHeight="1" x14ac:dyDescent="0.2">
      <c r="A439" s="10"/>
      <c r="B439" s="36"/>
      <c r="C439" s="37"/>
      <c r="D439" s="84" t="s">
        <v>279</v>
      </c>
      <c r="E439" s="36"/>
      <c r="F439" s="556">
        <f>SUM('Príloha 2024'!F942)</f>
        <v>138.6</v>
      </c>
      <c r="G439" s="556">
        <f>SUM('Príloha 2024'!G942)</f>
        <v>147.4</v>
      </c>
      <c r="H439" s="556">
        <f>SUM('Príloha 2024'!H942)</f>
        <v>167</v>
      </c>
      <c r="I439" s="556">
        <f>SUM('Príloha 2024'!I942)</f>
        <v>167</v>
      </c>
      <c r="J439" s="556">
        <f>SUM('Príloha 2024'!J942)</f>
        <v>138</v>
      </c>
      <c r="K439" s="556">
        <f>SUM('Príloha 2024'!K942)</f>
        <v>170</v>
      </c>
      <c r="L439" s="556">
        <f>SUM('Príloha 2024'!L942)</f>
        <v>175.8</v>
      </c>
      <c r="M439" s="428"/>
    </row>
    <row r="440" spans="1:13" ht="11.25" customHeight="1" x14ac:dyDescent="0.2">
      <c r="A440" s="10"/>
      <c r="B440" s="36"/>
      <c r="C440" s="37"/>
      <c r="D440" s="84" t="s">
        <v>162</v>
      </c>
      <c r="E440" s="36"/>
      <c r="F440" s="556">
        <f>SUM('Príloha 2024'!F943)</f>
        <v>52.3</v>
      </c>
      <c r="G440" s="556">
        <f>SUM('Príloha 2024'!G943)</f>
        <v>60.2</v>
      </c>
      <c r="H440" s="556">
        <f>SUM('Príloha 2024'!H943)</f>
        <v>92.3</v>
      </c>
      <c r="I440" s="556">
        <f>SUM('Príloha 2024'!I943)</f>
        <v>94.6</v>
      </c>
      <c r="J440" s="556">
        <f>SUM('Príloha 2024'!J943)</f>
        <v>74.599999999999994</v>
      </c>
      <c r="K440" s="556">
        <f>SUM('Príloha 2024'!K943)</f>
        <v>97.3</v>
      </c>
      <c r="L440" s="556">
        <f>SUM('Príloha 2024'!L943)</f>
        <v>98.2</v>
      </c>
      <c r="M440" s="428" t="s">
        <v>1349</v>
      </c>
    </row>
    <row r="441" spans="1:13" ht="11.25" customHeight="1" x14ac:dyDescent="0.2">
      <c r="A441" s="10"/>
      <c r="B441" s="36"/>
      <c r="C441" s="37"/>
      <c r="D441" s="84" t="s">
        <v>802</v>
      </c>
      <c r="E441" s="36"/>
      <c r="F441" s="556">
        <f>SUM('Príloha 2024'!F944)</f>
        <v>6.4</v>
      </c>
      <c r="G441" s="556">
        <f>SUM('Príloha 2024'!G944)</f>
        <v>7.3</v>
      </c>
      <c r="H441" s="556">
        <f>SUM('Príloha 2024'!H944)</f>
        <v>5.9</v>
      </c>
      <c r="I441" s="556">
        <f>SUM('Príloha 2024'!I944)</f>
        <v>5.9</v>
      </c>
      <c r="J441" s="556">
        <f>SUM('Príloha 2024'!J944)</f>
        <v>4.4000000000000004</v>
      </c>
      <c r="K441" s="556">
        <f>SUM('Príloha 2024'!K944)</f>
        <v>10.6</v>
      </c>
      <c r="L441" s="556">
        <f>SUM('Príloha 2024'!L944)</f>
        <v>9.3000000000000007</v>
      </c>
      <c r="M441" s="428"/>
    </row>
    <row r="442" spans="1:13" ht="11.25" customHeight="1" x14ac:dyDescent="0.2">
      <c r="A442" s="10"/>
      <c r="B442" s="402"/>
      <c r="C442" s="37"/>
      <c r="D442" s="404" t="s">
        <v>1059</v>
      </c>
      <c r="E442" s="402"/>
      <c r="F442" s="556">
        <f>SUM('Príloha 2024'!F945)</f>
        <v>3</v>
      </c>
      <c r="G442" s="556">
        <f>SUM('Príloha 2024'!G945)</f>
        <v>12</v>
      </c>
      <c r="H442" s="556">
        <f>SUM('Príloha 2024'!H945)</f>
        <v>0</v>
      </c>
      <c r="I442" s="556">
        <f>SUM('Príloha 2024'!I945)</f>
        <v>0</v>
      </c>
      <c r="J442" s="556">
        <f>SUM('Príloha 2024'!J945)</f>
        <v>0</v>
      </c>
      <c r="K442" s="556">
        <f>SUM('Príloha 2024'!K945)</f>
        <v>0</v>
      </c>
      <c r="L442" s="556">
        <f>SUM('Príloha 2024'!L945)</f>
        <v>0</v>
      </c>
      <c r="M442" s="428"/>
    </row>
    <row r="443" spans="1:13" ht="11.25" customHeight="1" x14ac:dyDescent="0.2">
      <c r="A443" s="10"/>
      <c r="B443" s="402"/>
      <c r="C443" s="37"/>
      <c r="D443" s="404" t="s">
        <v>1214</v>
      </c>
      <c r="E443" s="402"/>
      <c r="F443" s="556">
        <f>SUM('Príloha 2024'!F946)</f>
        <v>1</v>
      </c>
      <c r="G443" s="556">
        <f>SUM('Príloha 2024'!G946)</f>
        <v>0</v>
      </c>
      <c r="H443" s="556">
        <f>SUM('Príloha 2024'!H946)</f>
        <v>0</v>
      </c>
      <c r="I443" s="556">
        <f>SUM('Príloha 2024'!I946)</f>
        <v>0</v>
      </c>
      <c r="J443" s="556">
        <f>SUM('Príloha 2024'!J946)</f>
        <v>0</v>
      </c>
      <c r="K443" s="556">
        <f>SUM('Príloha 2024'!K946)</f>
        <v>0</v>
      </c>
      <c r="L443" s="556">
        <f>SUM('Príloha 2024'!L946)</f>
        <v>0</v>
      </c>
      <c r="M443" s="428"/>
    </row>
    <row r="444" spans="1:13" ht="11.25" customHeight="1" x14ac:dyDescent="0.2">
      <c r="A444" s="10"/>
      <c r="B444" s="402"/>
      <c r="C444" s="37"/>
      <c r="D444" s="404" t="s">
        <v>1340</v>
      </c>
      <c r="E444" s="402"/>
      <c r="F444" s="556">
        <f>SUM('Príloha 2024'!F947)</f>
        <v>0</v>
      </c>
      <c r="G444" s="556">
        <f>SUM('Príloha 2024'!G947)</f>
        <v>0</v>
      </c>
      <c r="H444" s="556">
        <f>SUM('Príloha 2024'!H947)</f>
        <v>0</v>
      </c>
      <c r="I444" s="556">
        <f>SUM('Príloha 2024'!I947)</f>
        <v>0.8</v>
      </c>
      <c r="J444" s="556">
        <f>SUM('Príloha 2024'!J947)</f>
        <v>2</v>
      </c>
      <c r="K444" s="556">
        <f>SUM('Príloha 2024'!K947)</f>
        <v>0</v>
      </c>
      <c r="L444" s="556">
        <f>SUM('Príloha 2024'!L947)</f>
        <v>0</v>
      </c>
      <c r="M444" s="428" t="s">
        <v>1349</v>
      </c>
    </row>
    <row r="445" spans="1:13" ht="11.25" customHeight="1" x14ac:dyDescent="0.2">
      <c r="A445" s="10"/>
      <c r="B445" s="36"/>
      <c r="C445" s="37"/>
      <c r="D445" s="84" t="s">
        <v>815</v>
      </c>
      <c r="E445" s="36"/>
      <c r="F445" s="556">
        <f>SUM('Príloha 2024'!F948)</f>
        <v>0.3</v>
      </c>
      <c r="G445" s="556">
        <f>SUM('Príloha 2024'!G948)</f>
        <v>0.4</v>
      </c>
      <c r="H445" s="556">
        <f>SUM('Príloha 2024'!H948)</f>
        <v>0.5</v>
      </c>
      <c r="I445" s="556">
        <f>SUM('Príloha 2024'!I948)</f>
        <v>0.5</v>
      </c>
      <c r="J445" s="556">
        <f>SUM('Príloha 2024'!J948)</f>
        <v>0.5</v>
      </c>
      <c r="K445" s="556">
        <f>SUM('Príloha 2024'!K948)</f>
        <v>0.5</v>
      </c>
      <c r="L445" s="556">
        <f>SUM('Príloha 2024'!L948)</f>
        <v>0.5</v>
      </c>
      <c r="M445" s="409"/>
    </row>
    <row r="446" spans="1:13" ht="11.25" customHeight="1" x14ac:dyDescent="0.2">
      <c r="A446" s="10"/>
      <c r="B446" s="36"/>
      <c r="C446" s="37"/>
      <c r="D446" s="84" t="s">
        <v>814</v>
      </c>
      <c r="E446" s="36"/>
      <c r="F446" s="556">
        <f>SUM('Príloha 2024'!F949)</f>
        <v>44.2</v>
      </c>
      <c r="G446" s="556">
        <f>SUM('Príloha 2024'!G949)</f>
        <v>5.5</v>
      </c>
      <c r="H446" s="556">
        <f>SUM('Príloha 2024'!H949)</f>
        <v>30</v>
      </c>
      <c r="I446" s="556">
        <f>SUM('Príloha 2024'!I949)</f>
        <v>30</v>
      </c>
      <c r="J446" s="556">
        <f>SUM('Príloha 2024'!J949)</f>
        <v>30</v>
      </c>
      <c r="K446" s="556">
        <f>SUM('Príloha 2024'!K949)</f>
        <v>30</v>
      </c>
      <c r="L446" s="556">
        <f>SUM('Príloha 2024'!L949)</f>
        <v>30</v>
      </c>
      <c r="M446" s="409"/>
    </row>
    <row r="447" spans="1:13" ht="11.25" customHeight="1" x14ac:dyDescent="0.2">
      <c r="A447" s="10"/>
      <c r="B447" s="402"/>
      <c r="C447" s="37"/>
      <c r="D447" s="404" t="s">
        <v>1336</v>
      </c>
      <c r="E447" s="402"/>
      <c r="F447" s="556">
        <f>SUM('Príloha 2024'!F950)</f>
        <v>0</v>
      </c>
      <c r="G447" s="556">
        <f>SUM('Príloha 2024'!G950)</f>
        <v>0</v>
      </c>
      <c r="H447" s="556">
        <f>SUM('Príloha 2024'!H950)</f>
        <v>0</v>
      </c>
      <c r="I447" s="556">
        <f>SUM('Príloha 2024'!I950)</f>
        <v>0</v>
      </c>
      <c r="J447" s="556">
        <f>SUM('Príloha 2024'!J950)</f>
        <v>75.900000000000006</v>
      </c>
      <c r="K447" s="556">
        <f>SUM('Príloha 2024'!K950)</f>
        <v>0</v>
      </c>
      <c r="L447" s="556">
        <f>SUM('Príloha 2024'!L950)</f>
        <v>0</v>
      </c>
      <c r="M447" s="409"/>
    </row>
    <row r="448" spans="1:13" ht="11.25" customHeight="1" x14ac:dyDescent="0.2">
      <c r="A448" s="10"/>
      <c r="B448" s="36"/>
      <c r="C448" s="37"/>
      <c r="D448" s="84" t="s">
        <v>816</v>
      </c>
      <c r="E448" s="36"/>
      <c r="F448" s="556">
        <f>SUM('Príloha 2024'!F951)</f>
        <v>13.3</v>
      </c>
      <c r="G448" s="556">
        <f>SUM('Príloha 2024'!G951)</f>
        <v>34.4</v>
      </c>
      <c r="H448" s="556">
        <f>SUM('Príloha 2024'!H951)</f>
        <v>0</v>
      </c>
      <c r="I448" s="556">
        <f>SUM('Príloha 2024'!I951)</f>
        <v>53.7</v>
      </c>
      <c r="J448" s="556">
        <f>SUM('Príloha 2024'!J951)</f>
        <v>95.4</v>
      </c>
      <c r="K448" s="556">
        <f>SUM('Príloha 2024'!K951)</f>
        <v>0</v>
      </c>
      <c r="L448" s="556">
        <f>SUM('Príloha 2024'!L951)</f>
        <v>0</v>
      </c>
      <c r="M448" s="428" t="s">
        <v>1349</v>
      </c>
    </row>
    <row r="449" spans="1:13" ht="11.25" customHeight="1" x14ac:dyDescent="0.2">
      <c r="A449" s="10"/>
      <c r="B449" s="402"/>
      <c r="C449" s="37"/>
      <c r="D449" s="404" t="s">
        <v>1229</v>
      </c>
      <c r="E449" s="402"/>
      <c r="F449" s="556">
        <f>SUM('Príloha 2024'!F952)</f>
        <v>1.3</v>
      </c>
      <c r="G449" s="556">
        <f>SUM('Príloha 2024'!G952)</f>
        <v>32.6</v>
      </c>
      <c r="H449" s="556">
        <f>SUM('Príloha 2024'!H952)</f>
        <v>0</v>
      </c>
      <c r="I449" s="556">
        <f>SUM('Príloha 2024'!I952)</f>
        <v>0</v>
      </c>
      <c r="J449" s="556">
        <f>SUM('Príloha 2024'!J952)</f>
        <v>0</v>
      </c>
      <c r="K449" s="556">
        <f>SUM('Príloha 2024'!K952)</f>
        <v>0</v>
      </c>
      <c r="L449" s="556">
        <f>SUM('Príloha 2024'!L952)</f>
        <v>0</v>
      </c>
      <c r="M449" s="428"/>
    </row>
    <row r="450" spans="1:13" ht="11.25" customHeight="1" x14ac:dyDescent="0.2">
      <c r="A450" s="10"/>
      <c r="B450" s="402"/>
      <c r="C450" s="37"/>
      <c r="D450" s="404" t="s">
        <v>1341</v>
      </c>
      <c r="E450" s="402"/>
      <c r="F450" s="556">
        <f>SUM('Príloha 2024'!F953)</f>
        <v>0</v>
      </c>
      <c r="G450" s="556">
        <f>SUM('Príloha 2024'!G953)</f>
        <v>0</v>
      </c>
      <c r="H450" s="556">
        <f>SUM('Príloha 2024'!H953)</f>
        <v>0</v>
      </c>
      <c r="I450" s="556">
        <f>SUM('Príloha 2024'!I953)</f>
        <v>0.6</v>
      </c>
      <c r="J450" s="556">
        <f>SUM('Príloha 2024'!J953)</f>
        <v>0</v>
      </c>
      <c r="K450" s="556">
        <f>SUM('Príloha 2024'!K953)</f>
        <v>0</v>
      </c>
      <c r="L450" s="556">
        <f>SUM('Príloha 2024'!L953)</f>
        <v>0</v>
      </c>
      <c r="M450" s="428"/>
    </row>
    <row r="451" spans="1:13" ht="11.25" customHeight="1" x14ac:dyDescent="0.2">
      <c r="A451" s="10"/>
      <c r="B451" s="402"/>
      <c r="C451" s="37"/>
      <c r="D451" s="404" t="s">
        <v>1342</v>
      </c>
      <c r="E451" s="402"/>
      <c r="F451" s="556">
        <f>SUM('Príloha 2024'!F954)</f>
        <v>0</v>
      </c>
      <c r="G451" s="556">
        <f>SUM('Príloha 2024'!G954)</f>
        <v>0</v>
      </c>
      <c r="H451" s="556">
        <f>SUM('Príloha 2024'!H954)</f>
        <v>0</v>
      </c>
      <c r="I451" s="556">
        <f>SUM('Príloha 2024'!I954)</f>
        <v>2.5</v>
      </c>
      <c r="J451" s="556">
        <f>SUM('Príloha 2024'!J954)</f>
        <v>0</v>
      </c>
      <c r="K451" s="556">
        <f>SUM('Príloha 2024'!K954)</f>
        <v>0</v>
      </c>
      <c r="L451" s="556">
        <f>SUM('Príloha 2024'!L954)</f>
        <v>0</v>
      </c>
      <c r="M451" s="428"/>
    </row>
    <row r="452" spans="1:13" ht="11.25" customHeight="1" x14ac:dyDescent="0.2">
      <c r="A452" s="10"/>
      <c r="B452" s="36"/>
      <c r="C452" s="36">
        <v>700</v>
      </c>
      <c r="D452" s="404" t="s">
        <v>1171</v>
      </c>
      <c r="E452" s="36"/>
      <c r="F452" s="556">
        <f>SUM('Príloha 2024'!F955)</f>
        <v>5.6</v>
      </c>
      <c r="G452" s="556">
        <f>SUM('Príloha 2024'!G955)</f>
        <v>0</v>
      </c>
      <c r="H452" s="556">
        <f>SUM('Príloha 2024'!H955)</f>
        <v>0</v>
      </c>
      <c r="I452" s="556">
        <f>SUM('Príloha 2024'!I955)</f>
        <v>0</v>
      </c>
      <c r="J452" s="556">
        <f>SUM('Príloha 2024'!J955)</f>
        <v>0</v>
      </c>
      <c r="K452" s="556">
        <f>SUM('Príloha 2024'!K955)</f>
        <v>0</v>
      </c>
      <c r="L452" s="556">
        <f>SUM('Príloha 2024'!L955)</f>
        <v>0</v>
      </c>
      <c r="M452" s="507"/>
    </row>
    <row r="453" spans="1:13" ht="11.25" customHeight="1" x14ac:dyDescent="0.2">
      <c r="A453" s="10"/>
      <c r="B453" s="34"/>
      <c r="C453" s="34"/>
      <c r="D453" s="34" t="s">
        <v>242</v>
      </c>
      <c r="E453" s="35"/>
      <c r="F453" s="359">
        <f>SUM('Príloha 2024'!F956)</f>
        <v>0</v>
      </c>
      <c r="G453" s="359">
        <f>SUM('Príloha 2024'!G956)</f>
        <v>0</v>
      </c>
      <c r="H453" s="359">
        <f>SUM('Príloha 2024'!H956)</f>
        <v>0</v>
      </c>
      <c r="I453" s="359">
        <f>SUM('Príloha 2024'!I956)</f>
        <v>0</v>
      </c>
      <c r="J453" s="359">
        <f>SUM('Príloha 2024'!J956)</f>
        <v>0</v>
      </c>
      <c r="K453" s="359">
        <f>SUM('Príloha 2024'!K956)</f>
        <v>0</v>
      </c>
      <c r="L453" s="359">
        <f>SUM('Príloha 2024'!L956)</f>
        <v>0</v>
      </c>
    </row>
    <row r="454" spans="1:13" s="1" customFormat="1" ht="11.25" customHeight="1" x14ac:dyDescent="0.2">
      <c r="A454" s="8"/>
      <c r="B454" s="36"/>
      <c r="C454" s="37"/>
      <c r="D454" s="37"/>
      <c r="E454" s="37"/>
      <c r="F454" s="543"/>
      <c r="G454" s="543"/>
      <c r="H454" s="543"/>
      <c r="I454" s="37"/>
      <c r="J454" s="37"/>
      <c r="K454" s="37"/>
      <c r="L454" s="37"/>
    </row>
    <row r="455" spans="1:13" ht="11.25" customHeight="1" thickBot="1" x14ac:dyDescent="0.25">
      <c r="A455" s="10"/>
      <c r="B455" s="46"/>
      <c r="C455" s="46"/>
      <c r="D455" s="46" t="s">
        <v>243</v>
      </c>
      <c r="E455" s="47"/>
      <c r="F455" s="544"/>
      <c r="G455" s="544"/>
      <c r="H455" s="544"/>
      <c r="I455" s="47"/>
      <c r="J455" s="47"/>
      <c r="K455" s="47"/>
      <c r="L455" s="47"/>
    </row>
    <row r="456" spans="1:13" s="1" customFormat="1" ht="11.25" customHeight="1" thickBot="1" x14ac:dyDescent="0.25">
      <c r="A456" s="17"/>
      <c r="B456" s="48"/>
      <c r="C456" s="49"/>
      <c r="D456" s="49" t="s">
        <v>244</v>
      </c>
      <c r="E456" s="50"/>
      <c r="F456" s="403">
        <f>SUM('Príloha 2024'!F962)</f>
        <v>7087.9999999999991</v>
      </c>
      <c r="G456" s="403">
        <f>SUM('Príloha 2024'!G962)</f>
        <v>7290.4000000000015</v>
      </c>
      <c r="H456" s="403">
        <f>SUM('Príloha 2024'!H962)</f>
        <v>8041.0999999999985</v>
      </c>
      <c r="I456" s="403">
        <f>SUM('Príloha 2024'!I962)</f>
        <v>8340.5999999999985</v>
      </c>
      <c r="J456" s="403">
        <f>SUM('Príloha 2024'!J962)</f>
        <v>8589.9</v>
      </c>
      <c r="K456" s="403">
        <f>SUM('Príloha 2024'!K962)</f>
        <v>8082.4</v>
      </c>
      <c r="L456" s="403">
        <f>SUM('Príloha 2024'!L962)</f>
        <v>8370.1</v>
      </c>
    </row>
    <row r="457" spans="1:13" ht="11.25" customHeight="1" x14ac:dyDescent="0.2">
      <c r="A457" s="15"/>
      <c r="B457" s="48"/>
      <c r="C457" s="49"/>
      <c r="D457" s="49" t="s">
        <v>245</v>
      </c>
      <c r="E457" s="50"/>
      <c r="F457" s="403">
        <f>SUM('Príloha 2024'!F963)</f>
        <v>2810.5000000000005</v>
      </c>
      <c r="G457" s="403">
        <f>SUM('Príloha 2024'!G963)</f>
        <v>3229.4</v>
      </c>
      <c r="H457" s="403">
        <f>SUM('Príloha 2024'!H963)</f>
        <v>3455.8</v>
      </c>
      <c r="I457" s="403">
        <f>SUM('Príloha 2024'!I963)</f>
        <v>3565.5000000000009</v>
      </c>
      <c r="J457" s="403">
        <f>SUM('Príloha 2024'!J963)</f>
        <v>3759.5000000000005</v>
      </c>
      <c r="K457" s="403">
        <f>SUM('Príloha 2024'!K963)</f>
        <v>3396.3</v>
      </c>
      <c r="L457" s="403">
        <f>SUM('Príloha 2024'!L963)</f>
        <v>3742.8000000000006</v>
      </c>
    </row>
    <row r="458" spans="1:13" ht="11.25" customHeight="1" x14ac:dyDescent="0.2">
      <c r="A458" s="15"/>
      <c r="B458" s="48"/>
      <c r="C458" s="49"/>
      <c r="D458" s="49" t="s">
        <v>246</v>
      </c>
      <c r="E458" s="50"/>
      <c r="F458" s="403">
        <f>SUM('Príloha 2024'!F964)</f>
        <v>4277.4999999999982</v>
      </c>
      <c r="G458" s="403">
        <f>SUM('Príloha 2024'!G964)</f>
        <v>4061.0000000000014</v>
      </c>
      <c r="H458" s="403">
        <f>SUM('Príloha 2024'!H964)</f>
        <v>4585.2999999999984</v>
      </c>
      <c r="I458" s="403">
        <f>SUM('Príloha 2024'!I964)</f>
        <v>4775.0999999999976</v>
      </c>
      <c r="J458" s="403">
        <f>SUM('Príloha 2024'!J964)</f>
        <v>4830.3999999999996</v>
      </c>
      <c r="K458" s="403">
        <f>SUM('Príloha 2024'!K964)</f>
        <v>4686.0999999999995</v>
      </c>
      <c r="L458" s="403">
        <f>SUM('Príloha 2024'!L964)</f>
        <v>4627.2999999999993</v>
      </c>
    </row>
    <row r="459" spans="1:13" ht="11.25" customHeight="1" x14ac:dyDescent="0.2">
      <c r="A459" s="15"/>
      <c r="B459" s="48"/>
      <c r="C459" s="49"/>
      <c r="D459" s="49" t="s">
        <v>247</v>
      </c>
      <c r="E459" s="50"/>
      <c r="F459" s="403">
        <f>SUM('Príloha 2024'!F965)</f>
        <v>362.3</v>
      </c>
      <c r="G459" s="403">
        <f>SUM('Príloha 2024'!G965)</f>
        <v>485.9</v>
      </c>
      <c r="H459" s="403">
        <f>SUM('Príloha 2024'!H965)</f>
        <v>3305.3</v>
      </c>
      <c r="I459" s="403">
        <f>SUM('Príloha 2024'!I965)</f>
        <v>1510.1</v>
      </c>
      <c r="J459" s="403">
        <f>SUM('Príloha 2024'!J965)</f>
        <v>1186.3</v>
      </c>
      <c r="K459" s="403">
        <f>SUM('Príloha 2024'!K965)</f>
        <v>0</v>
      </c>
      <c r="L459" s="403">
        <f>SUM('Príloha 2024'!L965)</f>
        <v>0</v>
      </c>
    </row>
    <row r="460" spans="1:13" ht="11.25" customHeight="1" x14ac:dyDescent="0.2">
      <c r="A460" s="15"/>
      <c r="B460" s="48"/>
      <c r="C460" s="49"/>
      <c r="D460" s="49" t="s">
        <v>1217</v>
      </c>
      <c r="E460" s="403"/>
      <c r="F460" s="403">
        <f>SUM('Príloha 2024'!F966)</f>
        <v>0</v>
      </c>
      <c r="G460" s="403">
        <f>SUM('Príloha 2024'!G966)</f>
        <v>0</v>
      </c>
      <c r="H460" s="403">
        <f>SUM('Príloha 2024'!H966)</f>
        <v>0</v>
      </c>
      <c r="I460" s="403">
        <f>SUM('Príloha 2024'!I966)</f>
        <v>0</v>
      </c>
      <c r="J460" s="403">
        <f>SUM('Príloha 2024'!J966)</f>
        <v>0</v>
      </c>
      <c r="K460" s="403">
        <f>SUM('Príloha 2024'!K966)</f>
        <v>0</v>
      </c>
      <c r="L460" s="403">
        <f>SUM('Príloha 2024'!L966)</f>
        <v>0</v>
      </c>
    </row>
    <row r="461" spans="1:13" ht="11.25" customHeight="1" x14ac:dyDescent="0.2">
      <c r="A461" s="15"/>
      <c r="B461" s="48"/>
      <c r="C461" s="49"/>
      <c r="D461" s="49" t="s">
        <v>248</v>
      </c>
      <c r="E461" s="50"/>
      <c r="F461" s="403">
        <f>SUM('Príloha 2024'!F967)</f>
        <v>1160.1999999999998</v>
      </c>
      <c r="G461" s="403">
        <f>SUM('Príloha 2024'!G967)</f>
        <v>875.30000000000007</v>
      </c>
      <c r="H461" s="403">
        <f>SUM('Príloha 2024'!H967)</f>
        <v>3937</v>
      </c>
      <c r="I461" s="403">
        <f>SUM('Príloha 2024'!I967)</f>
        <v>2019.7</v>
      </c>
      <c r="J461" s="403">
        <f>SUM('Príloha 2024'!J967)</f>
        <v>1515.5</v>
      </c>
      <c r="K461" s="403">
        <f>SUM('Príloha 2024'!K967)</f>
        <v>0</v>
      </c>
      <c r="L461" s="403">
        <f>SUM('Príloha 2024'!L967)</f>
        <v>0</v>
      </c>
    </row>
    <row r="462" spans="1:13" ht="11.25" customHeight="1" x14ac:dyDescent="0.2">
      <c r="A462" s="15"/>
      <c r="B462" s="48"/>
      <c r="C462" s="49"/>
      <c r="D462" s="49" t="s">
        <v>1218</v>
      </c>
      <c r="E462" s="403"/>
      <c r="F462" s="403">
        <f>SUM('Príloha 2024'!F968)</f>
        <v>100.69999999999999</v>
      </c>
      <c r="G462" s="403">
        <f>SUM('Príloha 2024'!G968)</f>
        <v>0</v>
      </c>
      <c r="H462" s="403">
        <f>SUM('Príloha 2024'!H968)</f>
        <v>0</v>
      </c>
      <c r="I462" s="403">
        <f>SUM('Príloha 2024'!I968)</f>
        <v>0</v>
      </c>
      <c r="J462" s="403">
        <f>SUM('Príloha 2024'!J968)</f>
        <v>0</v>
      </c>
      <c r="K462" s="403">
        <f>SUM('Príloha 2024'!K968)</f>
        <v>0</v>
      </c>
      <c r="L462" s="403">
        <f>SUM('Príloha 2024'!L968)</f>
        <v>0</v>
      </c>
    </row>
    <row r="463" spans="1:13" ht="11.25" customHeight="1" x14ac:dyDescent="0.2">
      <c r="A463" s="15"/>
      <c r="B463" s="48"/>
      <c r="C463" s="49"/>
      <c r="D463" s="49" t="s">
        <v>249</v>
      </c>
      <c r="E463" s="50"/>
      <c r="F463" s="403">
        <f>SUM('Príloha 2024'!F969)</f>
        <v>-797.89999999999986</v>
      </c>
      <c r="G463" s="403">
        <f>SUM('Príloha 2024'!G969)</f>
        <v>-389.40000000000009</v>
      </c>
      <c r="H463" s="403">
        <f>SUM('Príloha 2024'!H969)</f>
        <v>-631.69999999999982</v>
      </c>
      <c r="I463" s="403">
        <f>SUM('Príloha 2024'!I969)</f>
        <v>-509.60000000000014</v>
      </c>
      <c r="J463" s="403">
        <f>SUM('Príloha 2024'!J969)</f>
        <v>-329.20000000000005</v>
      </c>
      <c r="K463" s="403">
        <f>SUM('Príloha 2024'!K969)</f>
        <v>0</v>
      </c>
      <c r="L463" s="403">
        <f>SUM('Príloha 2024'!L969)</f>
        <v>0</v>
      </c>
    </row>
    <row r="464" spans="1:13" ht="11.25" customHeight="1" x14ac:dyDescent="0.2">
      <c r="A464" s="15"/>
      <c r="B464" s="48"/>
      <c r="C464" s="49"/>
      <c r="D464" s="49" t="s">
        <v>1044</v>
      </c>
      <c r="E464" s="403"/>
      <c r="F464" s="403">
        <f>SUM('Príloha 2024'!F970)</f>
        <v>425.4</v>
      </c>
      <c r="G464" s="403">
        <f>SUM('Príloha 2024'!G970)</f>
        <v>279.7</v>
      </c>
      <c r="H464" s="403">
        <f>SUM('Príloha 2024'!H970)</f>
        <v>209.8</v>
      </c>
      <c r="I464" s="403">
        <f>SUM('Príloha 2024'!I970)</f>
        <v>221</v>
      </c>
      <c r="J464" s="403">
        <f>SUM('Príloha 2024'!J970)</f>
        <v>179.4</v>
      </c>
      <c r="K464" s="403">
        <f>SUM('Príloha 2024'!K970)</f>
        <v>194.1</v>
      </c>
      <c r="L464" s="403">
        <f>SUM('Príloha 2024'!L970)</f>
        <v>194.1</v>
      </c>
    </row>
    <row r="465" spans="1:12" ht="11.25" customHeight="1" x14ac:dyDescent="0.2">
      <c r="A465" s="15"/>
      <c r="B465" s="48"/>
      <c r="C465" s="49"/>
      <c r="D465" s="49" t="s">
        <v>253</v>
      </c>
      <c r="E465" s="50"/>
      <c r="F465" s="403">
        <f>SUM('Príloha 2024'!F971)</f>
        <v>3886.3</v>
      </c>
      <c r="G465" s="403">
        <f>SUM('Príloha 2024'!G971)</f>
        <v>4160.384</v>
      </c>
      <c r="H465" s="403">
        <f>SUM('Príloha 2024'!H971)</f>
        <v>4302.2999999999993</v>
      </c>
      <c r="I465" s="403">
        <f>SUM('Príloha 2024'!I971)</f>
        <v>4606.8</v>
      </c>
      <c r="J465" s="403">
        <f>SUM('Príloha 2024'!J971)</f>
        <v>4706.7</v>
      </c>
      <c r="K465" s="403">
        <f>SUM('Príloha 2024'!K971)</f>
        <v>4678.3999999999996</v>
      </c>
      <c r="L465" s="403">
        <f>SUM('Príloha 2024'!L971)</f>
        <v>4690</v>
      </c>
    </row>
    <row r="466" spans="1:12" s="409" customFormat="1" ht="11.25" customHeight="1" x14ac:dyDescent="0.2">
      <c r="A466" s="561"/>
      <c r="B466" s="353"/>
      <c r="C466" s="353"/>
      <c r="D466" s="353" t="s">
        <v>1291</v>
      </c>
      <c r="E466" s="147"/>
      <c r="F466" s="403">
        <f>SUM('Príloha 2024'!F972)</f>
        <v>816.59999999999764</v>
      </c>
      <c r="G466" s="403">
        <f>SUM('Príloha 2024'!G972)</f>
        <v>180.31600000000071</v>
      </c>
      <c r="H466" s="403">
        <f>SUM('Príloha 2024'!H972)</f>
        <v>492.79999999999836</v>
      </c>
      <c r="I466" s="403">
        <f>SUM('Príloha 2024'!I972)</f>
        <v>389.29999999999745</v>
      </c>
      <c r="J466" s="403">
        <f>SUM('Príloha 2024'!J972)</f>
        <v>303.09999999999945</v>
      </c>
      <c r="K466" s="403">
        <f>SUM('Príloha 2024'!K972)</f>
        <v>201.80000000000018</v>
      </c>
      <c r="L466" s="403">
        <f>SUM('Príloha 2024'!L972)</f>
        <v>131.39999999999964</v>
      </c>
    </row>
    <row r="467" spans="1:12" s="354" customFormat="1" ht="11.25" customHeight="1" x14ac:dyDescent="0.2">
      <c r="A467" s="352"/>
      <c r="B467" s="353"/>
      <c r="C467" s="353"/>
      <c r="D467" s="353" t="s">
        <v>738</v>
      </c>
      <c r="E467" s="147"/>
      <c r="F467" s="403">
        <f>SUM('Príloha 2024'!F973)</f>
        <v>18.699999999998454</v>
      </c>
      <c r="G467" s="403">
        <f>SUM('Príloha 2024'!G973)</f>
        <v>-209.08399999999892</v>
      </c>
      <c r="H467" s="403">
        <f>SUM('Príloha 2024'!H973)</f>
        <v>-138.90000000000055</v>
      </c>
      <c r="I467" s="403">
        <f>SUM('Príloha 2024'!I973)</f>
        <v>-120.30000000000291</v>
      </c>
      <c r="J467" s="403">
        <f>SUM('Príloha 2024'!J973)</f>
        <v>-26.100000000000364</v>
      </c>
      <c r="K467" s="403">
        <f>SUM('Príloha 2024'!K973)</f>
        <v>201.80000000000018</v>
      </c>
      <c r="L467" s="403">
        <f>SUM('Príloha 2024'!L973)</f>
        <v>131.39999999999964</v>
      </c>
    </row>
    <row r="468" spans="1:12" ht="11.25" customHeight="1" x14ac:dyDescent="0.2">
      <c r="A468" s="15"/>
      <c r="B468" s="48"/>
      <c r="C468" s="49"/>
      <c r="D468" s="49" t="s">
        <v>269</v>
      </c>
      <c r="E468" s="50"/>
      <c r="F468" s="403">
        <f>SUM('Príloha 2024'!F974)</f>
        <v>0</v>
      </c>
      <c r="G468" s="403">
        <f>SUM('Príloha 2024'!G974)</f>
        <v>0</v>
      </c>
      <c r="H468" s="403">
        <f>SUM('Príloha 2024'!H974)</f>
        <v>0</v>
      </c>
      <c r="I468" s="403">
        <f>SUM('Príloha 2024'!I974)</f>
        <v>0</v>
      </c>
      <c r="J468" s="403">
        <f>SUM('Príloha 2024'!J974)</f>
        <v>0</v>
      </c>
      <c r="K468" s="403">
        <f>SUM('Príloha 2024'!K974)</f>
        <v>0</v>
      </c>
      <c r="L468" s="403">
        <f>SUM('Príloha 2024'!L974)</f>
        <v>0</v>
      </c>
    </row>
    <row r="469" spans="1:12" ht="11.25" customHeight="1" x14ac:dyDescent="0.2">
      <c r="A469" s="15"/>
      <c r="B469" s="51"/>
      <c r="C469" s="52"/>
      <c r="D469" s="52" t="s">
        <v>242</v>
      </c>
      <c r="E469" s="50"/>
      <c r="F469" s="403">
        <f>SUM('Príloha 2024'!F975)</f>
        <v>0</v>
      </c>
      <c r="G469" s="403">
        <f>SUM('Príloha 2024'!G975)</f>
        <v>0</v>
      </c>
      <c r="H469" s="403">
        <f>SUM('Príloha 2024'!H975)</f>
        <v>0</v>
      </c>
      <c r="I469" s="403">
        <f>SUM('Príloha 2024'!I975)</f>
        <v>0</v>
      </c>
      <c r="J469" s="403">
        <f>SUM('Príloha 2024'!J975)</f>
        <v>0</v>
      </c>
      <c r="K469" s="403">
        <f>SUM('Príloha 2024'!K975)</f>
        <v>0</v>
      </c>
      <c r="L469" s="403">
        <f>SUM('Príloha 2024'!L975)</f>
        <v>0</v>
      </c>
    </row>
    <row r="470" spans="1:12" ht="11.25" customHeight="1" x14ac:dyDescent="0.2">
      <c r="A470" s="15"/>
      <c r="B470" s="48"/>
      <c r="C470" s="49"/>
      <c r="D470" s="49" t="s">
        <v>250</v>
      </c>
      <c r="E470" s="50"/>
      <c r="F470" s="403">
        <f>SUM('Príloha 2024'!F976)</f>
        <v>1031.8000000000002</v>
      </c>
      <c r="G470" s="403">
        <f>SUM('Príloha 2024'!G976)</f>
        <v>736.40000000000009</v>
      </c>
      <c r="H470" s="403">
        <f>SUM('Príloha 2024'!H976)</f>
        <v>346.6</v>
      </c>
      <c r="I470" s="403">
        <f>SUM('Príloha 2024'!I976)</f>
        <v>328</v>
      </c>
      <c r="J470" s="403">
        <f>SUM('Príloha 2024'!J976)</f>
        <v>268.89999999999998</v>
      </c>
      <c r="K470" s="403">
        <f>SUM('Príloha 2024'!K976)</f>
        <v>68.599999999999994</v>
      </c>
      <c r="L470" s="403">
        <f>SUM('Príloha 2024'!L976)</f>
        <v>68.599999999999994</v>
      </c>
    </row>
    <row r="471" spans="1:12" ht="11.25" customHeight="1" x14ac:dyDescent="0.2">
      <c r="A471" s="15"/>
      <c r="B471" s="48"/>
      <c r="C471" s="49"/>
      <c r="D471" s="49" t="s">
        <v>251</v>
      </c>
      <c r="E471" s="50"/>
      <c r="F471" s="403">
        <f>SUM('Príloha 2024'!F977)</f>
        <v>0</v>
      </c>
      <c r="G471" s="403">
        <f>SUM('Príloha 2024'!G977)</f>
        <v>88.7</v>
      </c>
      <c r="H471" s="403">
        <f>SUM('Príloha 2024'!H977)</f>
        <v>0</v>
      </c>
      <c r="I471" s="403">
        <f>SUM('Príloha 2024'!I977)</f>
        <v>0</v>
      </c>
      <c r="J471" s="403">
        <f>SUM('Príloha 2024'!J977)</f>
        <v>0</v>
      </c>
      <c r="K471" s="403">
        <f>SUM('Príloha 2024'!K977)</f>
        <v>0</v>
      </c>
      <c r="L471" s="403">
        <f>SUM('Príloha 2024'!L977)</f>
        <v>0</v>
      </c>
    </row>
    <row r="472" spans="1:12" ht="11.25" customHeight="1" x14ac:dyDescent="0.2">
      <c r="A472" s="15"/>
      <c r="B472" s="48"/>
      <c r="C472" s="49"/>
      <c r="D472" s="49" t="s">
        <v>715</v>
      </c>
      <c r="E472" s="50"/>
      <c r="F472" s="403">
        <f>SUM('Príloha 2024'!F978)</f>
        <v>504.5</v>
      </c>
      <c r="G472" s="403">
        <f>SUM('Príloha 2024'!G978)</f>
        <v>305.5</v>
      </c>
      <c r="H472" s="403">
        <f>SUM('Príloha 2024'!H978)</f>
        <v>207.70000000000002</v>
      </c>
      <c r="I472" s="403">
        <f>SUM('Príloha 2024'!I978)</f>
        <v>207.70000000000002</v>
      </c>
      <c r="J472" s="403">
        <f>SUM('Príloha 2024'!J978)</f>
        <v>242.8</v>
      </c>
      <c r="K472" s="403">
        <f>SUM('Príloha 2024'!K978)</f>
        <v>270.39999999999998</v>
      </c>
      <c r="L472" s="403">
        <f>SUM('Príloha 2024'!L978)</f>
        <v>200</v>
      </c>
    </row>
    <row r="473" spans="1:12" x14ac:dyDescent="0.2">
      <c r="F473" s="545"/>
      <c r="G473" s="545"/>
      <c r="H473" s="545"/>
    </row>
    <row r="474" spans="1:12" x14ac:dyDescent="0.2">
      <c r="F474" s="545"/>
      <c r="G474" s="545"/>
      <c r="H474" s="545"/>
    </row>
    <row r="475" spans="1:12" x14ac:dyDescent="0.2">
      <c r="E475" s="374" t="s">
        <v>855</v>
      </c>
      <c r="F475" s="557">
        <f>SUM('Príloha 2024'!F982)</f>
        <v>8907.5</v>
      </c>
      <c r="G475" s="557">
        <f>SUM('Príloha 2024'!G982)</f>
        <v>8881.1000000000022</v>
      </c>
      <c r="H475" s="557">
        <f>SUM('Príloha 2024'!H982)</f>
        <v>11902.799999999997</v>
      </c>
      <c r="I475" s="557">
        <f>SUM('Príloha 2024'!I982)</f>
        <v>10399.699999999999</v>
      </c>
      <c r="J475" s="557">
        <f>SUM('Príloha 2024'!J982)</f>
        <v>10224.499999999998</v>
      </c>
      <c r="K475" s="557">
        <f>SUM('Príloha 2024'!K982)</f>
        <v>8345.1</v>
      </c>
      <c r="L475" s="557">
        <f>SUM('Príloha 2024'!L982)</f>
        <v>8632.8000000000011</v>
      </c>
    </row>
    <row r="476" spans="1:12" x14ac:dyDescent="0.2">
      <c r="E476" s="374" t="s">
        <v>856</v>
      </c>
      <c r="F476" s="557">
        <f>SUM('Príloha 2024'!F983)</f>
        <v>8462.2000000000007</v>
      </c>
      <c r="G476" s="557">
        <f>SUM('Príloha 2024'!G983)</f>
        <v>8570.5839999999989</v>
      </c>
      <c r="H476" s="557">
        <f>SUM('Príloha 2024'!H983)</f>
        <v>11902.8</v>
      </c>
      <c r="I476" s="557">
        <f>SUM('Príloha 2024'!I983)</f>
        <v>10399.700000000001</v>
      </c>
      <c r="J476" s="557">
        <f>SUM('Príloha 2024'!J983)</f>
        <v>10224.5</v>
      </c>
      <c r="K476" s="557">
        <f>SUM('Príloha 2024'!K983)</f>
        <v>8345.1</v>
      </c>
      <c r="L476" s="557">
        <f>SUM('Príloha 2024'!L983)</f>
        <v>8632.8000000000011</v>
      </c>
    </row>
    <row r="477" spans="1:12" ht="12.75" x14ac:dyDescent="0.2">
      <c r="D477" s="53"/>
      <c r="E477" s="374" t="s">
        <v>626</v>
      </c>
      <c r="F477" s="557">
        <f>SUM('Príloha 2024'!F984)</f>
        <v>445.29999999999927</v>
      </c>
      <c r="G477" s="557">
        <f>SUM('Príloha 2024'!G984)</f>
        <v>310.51600000000326</v>
      </c>
      <c r="H477" s="557">
        <f>SUM('Príloha 2024'!H984)</f>
        <v>0</v>
      </c>
      <c r="I477" s="557">
        <f>SUM('Príloha 2024'!I984)</f>
        <v>0</v>
      </c>
      <c r="J477" s="557">
        <f>SUM('Príloha 2024'!J984)</f>
        <v>0</v>
      </c>
      <c r="K477" s="557">
        <f>SUM('Príloha 2024'!K984)</f>
        <v>0</v>
      </c>
      <c r="L477" s="557">
        <f>SUM('Príloha 2024'!L984)</f>
        <v>0</v>
      </c>
    </row>
    <row r="478" spans="1:12" ht="12.75" customHeight="1" x14ac:dyDescent="0.2"/>
    <row r="479" spans="1:12" ht="12.75" customHeight="1" x14ac:dyDescent="0.2"/>
    <row r="481" spans="6:12" x14ac:dyDescent="0.2">
      <c r="F481" s="4"/>
      <c r="G481" s="4"/>
      <c r="H481" s="4"/>
      <c r="I481" s="4"/>
      <c r="J481" s="4"/>
      <c r="K481" s="4"/>
      <c r="L481" s="4"/>
    </row>
    <row r="482" spans="6:12" ht="15" customHeight="1" x14ac:dyDescent="0.2">
      <c r="F482" s="4"/>
      <c r="G482" s="4"/>
      <c r="H482" s="4"/>
      <c r="I482" s="4"/>
      <c r="J482" s="4"/>
      <c r="K482" s="4"/>
      <c r="L482" s="4"/>
    </row>
    <row r="483" spans="6:12" ht="13.5" customHeight="1" x14ac:dyDescent="0.2"/>
  </sheetData>
  <mergeCells count="8">
    <mergeCell ref="B346:C346"/>
    <mergeCell ref="B374:C374"/>
    <mergeCell ref="B379:C379"/>
    <mergeCell ref="B3:D3"/>
    <mergeCell ref="B131:C131"/>
    <mergeCell ref="B133:C133"/>
    <mergeCell ref="B153:C153"/>
    <mergeCell ref="B341:C341"/>
  </mergeCells>
  <phoneticPr fontId="0" type="noConversion"/>
  <printOptions heading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24"/>
  <sheetViews>
    <sheetView tabSelected="1" zoomScale="130" zoomScaleNormal="130" workbookViewId="0">
      <pane ySplit="3" topLeftCell="A979" activePane="bottomLeft" state="frozen"/>
      <selection pane="bottomLeft" activeCell="C990" sqref="C990"/>
    </sheetView>
  </sheetViews>
  <sheetFormatPr defaultRowHeight="12.75" x14ac:dyDescent="0.2"/>
  <cols>
    <col min="1" max="1" width="0.140625" style="234" customWidth="1"/>
    <col min="2" max="2" width="4.140625" style="232" customWidth="1"/>
    <col min="3" max="3" width="8.42578125" style="209" customWidth="1"/>
    <col min="4" max="4" width="24.5703125" style="233" customWidth="1"/>
    <col min="5" max="5" width="5.42578125" style="206" customWidth="1"/>
    <col min="6" max="6" width="6.140625" style="539" customWidth="1"/>
    <col min="7" max="7" width="7" style="539" customWidth="1"/>
    <col min="8" max="8" width="7" style="242" customWidth="1"/>
    <col min="9" max="9" width="7.5703125" style="539" customWidth="1"/>
    <col min="10" max="10" width="7.5703125" style="242" customWidth="1"/>
    <col min="11" max="12" width="6.28515625" style="242" customWidth="1"/>
    <col min="13" max="13" width="7.5703125" customWidth="1"/>
    <col min="14" max="16384" width="9.140625" style="206"/>
  </cols>
  <sheetData>
    <row r="1" spans="1:13" ht="24" customHeight="1" x14ac:dyDescent="0.2">
      <c r="A1" s="204"/>
      <c r="B1" s="243" t="s">
        <v>1364</v>
      </c>
      <c r="C1" s="244"/>
      <c r="D1" s="244"/>
      <c r="E1" s="205"/>
    </row>
    <row r="2" spans="1:13" ht="23.25" customHeight="1" x14ac:dyDescent="0.2">
      <c r="A2" s="207"/>
      <c r="B2" s="208"/>
      <c r="D2" s="210"/>
      <c r="E2" s="245"/>
    </row>
    <row r="3" spans="1:13" ht="42.75" customHeight="1" x14ac:dyDescent="0.2">
      <c r="A3" s="207"/>
      <c r="B3" s="211"/>
      <c r="C3" s="212"/>
      <c r="D3" s="213"/>
      <c r="E3" s="247" t="s">
        <v>685</v>
      </c>
      <c r="F3" s="564" t="s">
        <v>1249</v>
      </c>
      <c r="G3" s="564" t="s">
        <v>1295</v>
      </c>
      <c r="H3" s="564" t="s">
        <v>1296</v>
      </c>
      <c r="I3" s="564" t="s">
        <v>1327</v>
      </c>
      <c r="J3" s="564" t="s">
        <v>1352</v>
      </c>
      <c r="K3" s="564" t="s">
        <v>1350</v>
      </c>
      <c r="L3" s="564" t="s">
        <v>1351</v>
      </c>
    </row>
    <row r="4" spans="1:13" ht="15.75" x14ac:dyDescent="0.25">
      <c r="A4" s="204"/>
      <c r="B4" s="215" t="s">
        <v>331</v>
      </c>
      <c r="C4" s="216"/>
      <c r="D4" s="217" t="s">
        <v>442</v>
      </c>
      <c r="E4" s="218"/>
      <c r="F4" s="214"/>
      <c r="G4" s="214"/>
      <c r="H4" s="214"/>
      <c r="I4" s="214"/>
      <c r="J4" s="214"/>
      <c r="K4" s="214"/>
      <c r="L4" s="214"/>
    </row>
    <row r="5" spans="1:13" x14ac:dyDescent="0.2">
      <c r="A5" s="204"/>
      <c r="B5" s="211"/>
      <c r="C5" s="219"/>
      <c r="D5" s="275" t="s">
        <v>329</v>
      </c>
      <c r="E5" s="335"/>
      <c r="F5" s="565">
        <f t="shared" ref="F5:L5" si="0">SUM(F6+F30+F84)</f>
        <v>7087.9999999999991</v>
      </c>
      <c r="G5" s="335">
        <f t="shared" si="0"/>
        <v>7290.4000000000015</v>
      </c>
      <c r="H5" s="335">
        <f t="shared" si="0"/>
        <v>8041.0999999999985</v>
      </c>
      <c r="I5" s="335">
        <f t="shared" si="0"/>
        <v>8340.5999999999985</v>
      </c>
      <c r="J5" s="335">
        <f t="shared" si="0"/>
        <v>8589.9</v>
      </c>
      <c r="K5" s="335">
        <f t="shared" si="0"/>
        <v>8082.4</v>
      </c>
      <c r="L5" s="335">
        <f t="shared" si="0"/>
        <v>8370.1</v>
      </c>
      <c r="M5" s="432"/>
    </row>
    <row r="6" spans="1:13" x14ac:dyDescent="0.2">
      <c r="A6" s="204"/>
      <c r="B6" s="211"/>
      <c r="C6" s="219"/>
      <c r="D6" s="275" t="s">
        <v>1</v>
      </c>
      <c r="E6" s="335"/>
      <c r="F6" s="565">
        <f t="shared" ref="F6:G6" si="1">SUM(F8+F10+F18+F28)</f>
        <v>3520.8999999999996</v>
      </c>
      <c r="G6" s="335">
        <f t="shared" si="1"/>
        <v>3888.7999999999997</v>
      </c>
      <c r="H6" s="335">
        <f>SUM(H8+H10+H18+H28)</f>
        <v>4699.5999999999995</v>
      </c>
      <c r="I6" s="335">
        <f>SUM(I8+I10+I18+I28)</f>
        <v>4523.8</v>
      </c>
      <c r="J6" s="335">
        <f>SUM(J8+J10+J18+J28)</f>
        <v>4507.7</v>
      </c>
      <c r="K6" s="335">
        <f t="shared" ref="K6:L6" si="2">SUM(K8+K10+K18+K28)</f>
        <v>4541</v>
      </c>
      <c r="L6" s="335">
        <f t="shared" si="2"/>
        <v>4921.8</v>
      </c>
      <c r="M6" s="432"/>
    </row>
    <row r="7" spans="1:13" x14ac:dyDescent="0.2">
      <c r="A7" s="207"/>
      <c r="B7" s="211"/>
      <c r="C7" s="212"/>
      <c r="D7" s="213"/>
      <c r="E7" s="222"/>
      <c r="F7" s="536"/>
      <c r="G7" s="536"/>
      <c r="H7" s="536"/>
      <c r="I7" s="536"/>
      <c r="J7" s="536"/>
      <c r="K7" s="536"/>
      <c r="L7" s="536"/>
      <c r="M7" s="432"/>
    </row>
    <row r="8" spans="1:13" x14ac:dyDescent="0.2">
      <c r="A8" s="204"/>
      <c r="B8" s="211">
        <v>110</v>
      </c>
      <c r="C8" s="219"/>
      <c r="D8" s="275" t="s">
        <v>2</v>
      </c>
      <c r="E8" s="276"/>
      <c r="F8" s="337">
        <f t="shared" ref="F8:G8" si="3">SUM(F9)</f>
        <v>3115.4</v>
      </c>
      <c r="G8" s="277">
        <f t="shared" si="3"/>
        <v>3459.7</v>
      </c>
      <c r="H8" s="277">
        <f>SUM(H9)</f>
        <v>3680</v>
      </c>
      <c r="I8" s="277">
        <f>SUM(I9)</f>
        <v>3741.8</v>
      </c>
      <c r="J8" s="277">
        <f>SUM(J9)</f>
        <v>3920</v>
      </c>
      <c r="K8" s="277">
        <f t="shared" ref="K8:L8" si="4">SUM(K9)</f>
        <v>3850.3</v>
      </c>
      <c r="L8" s="277">
        <f t="shared" si="4"/>
        <v>4208.1000000000004</v>
      </c>
      <c r="M8" s="432"/>
    </row>
    <row r="9" spans="1:13" x14ac:dyDescent="0.2">
      <c r="A9" s="207"/>
      <c r="B9" s="211">
        <v>111</v>
      </c>
      <c r="C9" s="212">
        <v>111003</v>
      </c>
      <c r="D9" s="213" t="s">
        <v>320</v>
      </c>
      <c r="E9" s="222"/>
      <c r="F9" s="536">
        <v>3115.4</v>
      </c>
      <c r="G9" s="536">
        <v>3459.7</v>
      </c>
      <c r="H9" s="536">
        <v>3680</v>
      </c>
      <c r="I9" s="536">
        <v>3741.8</v>
      </c>
      <c r="J9" s="580">
        <v>3920</v>
      </c>
      <c r="K9" s="536">
        <v>3850.3</v>
      </c>
      <c r="L9" s="536">
        <v>4208.1000000000004</v>
      </c>
      <c r="M9" s="443" t="s">
        <v>1349</v>
      </c>
    </row>
    <row r="10" spans="1:13" x14ac:dyDescent="0.2">
      <c r="A10" s="204"/>
      <c r="B10" s="211">
        <v>120</v>
      </c>
      <c r="C10" s="219"/>
      <c r="D10" s="275" t="s">
        <v>3</v>
      </c>
      <c r="E10" s="276"/>
      <c r="F10" s="464">
        <f t="shared" ref="F10:G10" si="5">SUM(F11:F17)</f>
        <v>174.2</v>
      </c>
      <c r="G10" s="276">
        <f t="shared" si="5"/>
        <v>192.40000000000003</v>
      </c>
      <c r="H10" s="276">
        <f t="shared" ref="H10:I10" si="6">SUM(H11:H17)</f>
        <v>718.9</v>
      </c>
      <c r="I10" s="276">
        <f t="shared" si="6"/>
        <v>481.3</v>
      </c>
      <c r="J10" s="276">
        <f t="shared" ref="J10" si="7">SUM(J11:J17)</f>
        <v>269.5</v>
      </c>
      <c r="K10" s="276">
        <f t="shared" ref="K10:L10" si="8">SUM(K11:K17)</f>
        <v>287.5</v>
      </c>
      <c r="L10" s="276">
        <f t="shared" si="8"/>
        <v>310.5</v>
      </c>
      <c r="M10" s="432"/>
    </row>
    <row r="11" spans="1:13" x14ac:dyDescent="0.2">
      <c r="A11" s="204"/>
      <c r="B11" s="211"/>
      <c r="C11" s="212">
        <v>121001</v>
      </c>
      <c r="D11" s="213" t="s">
        <v>375</v>
      </c>
      <c r="E11" s="222"/>
      <c r="F11" s="535">
        <v>17.8</v>
      </c>
      <c r="G11" s="535">
        <v>17.899999999999999</v>
      </c>
      <c r="H11" s="535">
        <v>24</v>
      </c>
      <c r="I11" s="535">
        <v>24</v>
      </c>
      <c r="J11" s="535">
        <v>26</v>
      </c>
      <c r="K11" s="535">
        <v>26</v>
      </c>
      <c r="L11" s="535">
        <v>26</v>
      </c>
      <c r="M11" s="432"/>
    </row>
    <row r="12" spans="1:13" x14ac:dyDescent="0.2">
      <c r="A12" s="204"/>
      <c r="B12" s="211"/>
      <c r="C12" s="212">
        <v>121001</v>
      </c>
      <c r="D12" s="213" t="s">
        <v>376</v>
      </c>
      <c r="E12" s="222"/>
      <c r="F12" s="535">
        <v>27.8</v>
      </c>
      <c r="G12" s="535">
        <v>31.7</v>
      </c>
      <c r="H12" s="535">
        <v>36</v>
      </c>
      <c r="I12" s="535">
        <v>36</v>
      </c>
      <c r="J12" s="535">
        <v>44</v>
      </c>
      <c r="K12" s="535">
        <v>44</v>
      </c>
      <c r="L12" s="535">
        <v>44</v>
      </c>
      <c r="M12" s="432"/>
    </row>
    <row r="13" spans="1:13" x14ac:dyDescent="0.2">
      <c r="A13" s="204"/>
      <c r="B13" s="211"/>
      <c r="C13" s="212">
        <v>121002</v>
      </c>
      <c r="D13" s="213" t="s">
        <v>377</v>
      </c>
      <c r="E13" s="222"/>
      <c r="F13" s="535">
        <v>46.5</v>
      </c>
      <c r="G13" s="535">
        <v>50.3</v>
      </c>
      <c r="H13" s="535">
        <v>67</v>
      </c>
      <c r="I13" s="535">
        <v>67</v>
      </c>
      <c r="J13" s="535">
        <v>80</v>
      </c>
      <c r="K13" s="535">
        <v>88</v>
      </c>
      <c r="L13" s="535">
        <v>100</v>
      </c>
      <c r="M13" s="532"/>
    </row>
    <row r="14" spans="1:13" x14ac:dyDescent="0.2">
      <c r="A14" s="207"/>
      <c r="B14" s="211"/>
      <c r="C14" s="212">
        <v>121002</v>
      </c>
      <c r="D14" s="213" t="s">
        <v>378</v>
      </c>
      <c r="E14" s="222"/>
      <c r="F14" s="535">
        <v>71.599999999999994</v>
      </c>
      <c r="G14" s="535">
        <v>81.400000000000006</v>
      </c>
      <c r="H14" s="535">
        <v>104</v>
      </c>
      <c r="I14" s="535">
        <v>104</v>
      </c>
      <c r="J14" s="535">
        <v>100</v>
      </c>
      <c r="K14" s="535">
        <v>110</v>
      </c>
      <c r="L14" s="535">
        <v>121</v>
      </c>
      <c r="M14" s="350"/>
    </row>
    <row r="15" spans="1:13" x14ac:dyDescent="0.2">
      <c r="A15" s="207"/>
      <c r="B15" s="211"/>
      <c r="C15" s="212">
        <v>121003</v>
      </c>
      <c r="D15" s="213" t="s">
        <v>379</v>
      </c>
      <c r="E15" s="222"/>
      <c r="F15" s="535">
        <v>9.1999999999999993</v>
      </c>
      <c r="G15" s="535">
        <v>9.8000000000000007</v>
      </c>
      <c r="H15" s="535">
        <v>14</v>
      </c>
      <c r="I15" s="535">
        <v>14</v>
      </c>
      <c r="J15" s="535">
        <v>17</v>
      </c>
      <c r="K15" s="535">
        <v>17</v>
      </c>
      <c r="L15" s="535">
        <v>17</v>
      </c>
      <c r="M15" s="432"/>
    </row>
    <row r="16" spans="1:13" x14ac:dyDescent="0.2">
      <c r="A16" s="207"/>
      <c r="B16" s="211"/>
      <c r="C16" s="212">
        <v>121003</v>
      </c>
      <c r="D16" s="213" t="s">
        <v>380</v>
      </c>
      <c r="E16" s="222"/>
      <c r="F16" s="535">
        <v>1.3</v>
      </c>
      <c r="G16" s="535">
        <v>1.3</v>
      </c>
      <c r="H16" s="535">
        <v>2.5</v>
      </c>
      <c r="I16" s="535">
        <v>2.5</v>
      </c>
      <c r="J16" s="535">
        <v>2.5</v>
      </c>
      <c r="K16" s="535">
        <v>2.5</v>
      </c>
      <c r="L16" s="535">
        <v>2.5</v>
      </c>
      <c r="M16" s="432"/>
    </row>
    <row r="17" spans="1:13" x14ac:dyDescent="0.2">
      <c r="A17" s="207"/>
      <c r="B17" s="211"/>
      <c r="C17" s="212">
        <v>121003</v>
      </c>
      <c r="D17" s="213" t="s">
        <v>388</v>
      </c>
      <c r="E17" s="222"/>
      <c r="F17" s="535">
        <v>0</v>
      </c>
      <c r="G17" s="535">
        <v>0</v>
      </c>
      <c r="H17" s="535">
        <v>471.4</v>
      </c>
      <c r="I17" s="535">
        <v>233.8</v>
      </c>
      <c r="J17" s="535">
        <v>0</v>
      </c>
      <c r="K17" s="535">
        <v>0</v>
      </c>
      <c r="L17" s="535">
        <v>0</v>
      </c>
      <c r="M17" s="432"/>
    </row>
    <row r="18" spans="1:13" x14ac:dyDescent="0.2">
      <c r="A18" s="204"/>
      <c r="B18" s="211">
        <v>130</v>
      </c>
      <c r="C18" s="219"/>
      <c r="D18" s="275" t="s">
        <v>4</v>
      </c>
      <c r="E18" s="276"/>
      <c r="F18" s="464">
        <f t="shared" ref="F18" si="9">SUM(F19)</f>
        <v>230.20000000000002</v>
      </c>
      <c r="G18" s="276">
        <f t="shared" ref="G18" si="10">SUM(G19)</f>
        <v>235.60000000000002</v>
      </c>
      <c r="H18" s="276">
        <f>SUM(H19)</f>
        <v>299.7</v>
      </c>
      <c r="I18" s="276">
        <f>SUM(I19)</f>
        <v>299.7</v>
      </c>
      <c r="J18" s="276">
        <f>SUM(J19)</f>
        <v>316.2</v>
      </c>
      <c r="K18" s="276">
        <f t="shared" ref="K18:L18" si="11">SUM(K19)</f>
        <v>401.2</v>
      </c>
      <c r="L18" s="276">
        <f t="shared" si="11"/>
        <v>401.2</v>
      </c>
      <c r="M18" s="432"/>
    </row>
    <row r="19" spans="1:13" x14ac:dyDescent="0.2">
      <c r="A19" s="207"/>
      <c r="B19" s="211">
        <v>133</v>
      </c>
      <c r="C19" s="212"/>
      <c r="D19" s="275" t="s">
        <v>321</v>
      </c>
      <c r="E19" s="276"/>
      <c r="F19" s="464">
        <f t="shared" ref="F19:I19" si="12">SUM(F20:F27)</f>
        <v>230.20000000000002</v>
      </c>
      <c r="G19" s="276">
        <f t="shared" si="12"/>
        <v>235.60000000000002</v>
      </c>
      <c r="H19" s="276">
        <f t="shared" si="12"/>
        <v>299.7</v>
      </c>
      <c r="I19" s="276">
        <f t="shared" si="12"/>
        <v>299.7</v>
      </c>
      <c r="J19" s="276">
        <f t="shared" ref="J19" si="13">SUM(J20:J27)</f>
        <v>316.2</v>
      </c>
      <c r="K19" s="276">
        <f t="shared" ref="K19:L19" si="14">SUM(K20:K27)</f>
        <v>401.2</v>
      </c>
      <c r="L19" s="276">
        <f t="shared" si="14"/>
        <v>401.2</v>
      </c>
      <c r="M19" s="432"/>
    </row>
    <row r="20" spans="1:13" x14ac:dyDescent="0.2">
      <c r="A20" s="207"/>
      <c r="B20" s="211"/>
      <c r="C20" s="212">
        <v>133001</v>
      </c>
      <c r="D20" s="213" t="s">
        <v>5</v>
      </c>
      <c r="E20" s="222"/>
      <c r="F20" s="536">
        <v>5.3</v>
      </c>
      <c r="G20" s="536">
        <v>4.9000000000000004</v>
      </c>
      <c r="H20" s="536">
        <v>7</v>
      </c>
      <c r="I20" s="536">
        <v>7</v>
      </c>
      <c r="J20" s="536">
        <v>6</v>
      </c>
      <c r="K20" s="536">
        <v>6</v>
      </c>
      <c r="L20" s="536">
        <v>6</v>
      </c>
      <c r="M20" s="432"/>
    </row>
    <row r="21" spans="1:13" x14ac:dyDescent="0.2">
      <c r="A21" s="207"/>
      <c r="B21" s="211"/>
      <c r="C21" s="212">
        <v>133003</v>
      </c>
      <c r="D21" s="213" t="s">
        <v>410</v>
      </c>
      <c r="E21" s="222"/>
      <c r="F21" s="536">
        <v>0</v>
      </c>
      <c r="G21" s="536">
        <v>0</v>
      </c>
      <c r="H21" s="536">
        <v>0</v>
      </c>
      <c r="I21" s="536">
        <v>0</v>
      </c>
      <c r="J21" s="536">
        <v>0</v>
      </c>
      <c r="K21" s="536">
        <v>0</v>
      </c>
      <c r="L21" s="536">
        <v>0</v>
      </c>
      <c r="M21" s="432"/>
    </row>
    <row r="22" spans="1:13" x14ac:dyDescent="0.2">
      <c r="A22" s="207"/>
      <c r="B22" s="211"/>
      <c r="C22" s="212">
        <v>133004</v>
      </c>
      <c r="D22" s="213" t="s">
        <v>741</v>
      </c>
      <c r="E22" s="222"/>
      <c r="F22" s="536">
        <v>0.4</v>
      </c>
      <c r="G22" s="536">
        <v>0.6</v>
      </c>
      <c r="H22" s="536">
        <v>0.7</v>
      </c>
      <c r="I22" s="536">
        <v>0.7</v>
      </c>
      <c r="J22" s="536">
        <v>0.7</v>
      </c>
      <c r="K22" s="536">
        <v>0.7</v>
      </c>
      <c r="L22" s="536">
        <v>0.7</v>
      </c>
      <c r="M22" s="432"/>
    </row>
    <row r="23" spans="1:13" x14ac:dyDescent="0.2">
      <c r="A23" s="207"/>
      <c r="B23" s="211"/>
      <c r="C23" s="212">
        <v>133006</v>
      </c>
      <c r="D23" s="213" t="s">
        <v>415</v>
      </c>
      <c r="E23" s="222"/>
      <c r="F23" s="536">
        <v>1.4</v>
      </c>
      <c r="G23" s="536">
        <v>1.4</v>
      </c>
      <c r="H23" s="536">
        <v>1</v>
      </c>
      <c r="I23" s="536">
        <v>1</v>
      </c>
      <c r="J23" s="536">
        <v>1.5</v>
      </c>
      <c r="K23" s="536">
        <v>1.5</v>
      </c>
      <c r="L23" s="536">
        <v>1.5</v>
      </c>
      <c r="M23" s="432"/>
    </row>
    <row r="24" spans="1:13" x14ac:dyDescent="0.2">
      <c r="A24" s="207"/>
      <c r="B24" s="211"/>
      <c r="C24" s="212">
        <v>133012</v>
      </c>
      <c r="D24" s="213" t="s">
        <v>930</v>
      </c>
      <c r="E24" s="222"/>
      <c r="F24" s="536">
        <v>2.8</v>
      </c>
      <c r="G24" s="536">
        <v>5.3</v>
      </c>
      <c r="H24" s="536">
        <v>4</v>
      </c>
      <c r="I24" s="536">
        <v>4</v>
      </c>
      <c r="J24" s="536">
        <v>3</v>
      </c>
      <c r="K24" s="536">
        <v>3</v>
      </c>
      <c r="L24" s="536">
        <v>3</v>
      </c>
      <c r="M24" s="443"/>
    </row>
    <row r="25" spans="1:13" x14ac:dyDescent="0.2">
      <c r="A25" s="207"/>
      <c r="B25" s="211"/>
      <c r="C25" s="212">
        <v>133013</v>
      </c>
      <c r="D25" s="213" t="s">
        <v>381</v>
      </c>
      <c r="E25" s="222"/>
      <c r="F25" s="536">
        <v>139.5</v>
      </c>
      <c r="G25" s="536">
        <v>142.9</v>
      </c>
      <c r="H25" s="536">
        <v>180</v>
      </c>
      <c r="I25" s="536">
        <v>180</v>
      </c>
      <c r="J25" s="536">
        <v>190</v>
      </c>
      <c r="K25" s="536">
        <v>210</v>
      </c>
      <c r="L25" s="536">
        <v>210</v>
      </c>
      <c r="M25" s="432"/>
    </row>
    <row r="26" spans="1:13" x14ac:dyDescent="0.2">
      <c r="A26" s="207"/>
      <c r="B26" s="211"/>
      <c r="C26" s="212">
        <v>133013</v>
      </c>
      <c r="D26" s="213" t="s">
        <v>382</v>
      </c>
      <c r="E26" s="222"/>
      <c r="F26" s="536">
        <v>79.400000000000006</v>
      </c>
      <c r="G26" s="536">
        <v>79.7</v>
      </c>
      <c r="H26" s="536">
        <v>105</v>
      </c>
      <c r="I26" s="536">
        <v>105</v>
      </c>
      <c r="J26" s="536">
        <v>115</v>
      </c>
      <c r="K26" s="536">
        <v>130</v>
      </c>
      <c r="L26" s="536">
        <v>130</v>
      </c>
      <c r="M26" s="432"/>
    </row>
    <row r="27" spans="1:13" x14ac:dyDescent="0.2">
      <c r="A27" s="207"/>
      <c r="B27" s="211"/>
      <c r="C27" s="212">
        <v>133013</v>
      </c>
      <c r="D27" s="213" t="s">
        <v>388</v>
      </c>
      <c r="E27" s="222"/>
      <c r="F27" s="536">
        <v>1.4</v>
      </c>
      <c r="G27" s="536">
        <v>0.8</v>
      </c>
      <c r="H27" s="536">
        <v>2</v>
      </c>
      <c r="I27" s="536">
        <v>2</v>
      </c>
      <c r="J27" s="536">
        <v>0</v>
      </c>
      <c r="K27" s="536">
        <v>50</v>
      </c>
      <c r="L27" s="536">
        <v>50</v>
      </c>
      <c r="M27" s="443"/>
    </row>
    <row r="28" spans="1:13" x14ac:dyDescent="0.2">
      <c r="A28" s="207"/>
      <c r="B28" s="211">
        <v>160</v>
      </c>
      <c r="C28" s="212"/>
      <c r="D28" s="305" t="s">
        <v>1004</v>
      </c>
      <c r="E28" s="464"/>
      <c r="F28" s="464">
        <f t="shared" ref="F28" si="15">SUM(F29)</f>
        <v>1.1000000000000001</v>
      </c>
      <c r="G28" s="276">
        <f t="shared" ref="G28" si="16">SUM(G29)</f>
        <v>1.1000000000000001</v>
      </c>
      <c r="H28" s="276">
        <f>SUM(H29)</f>
        <v>1</v>
      </c>
      <c r="I28" s="276">
        <f>SUM(I29)</f>
        <v>1</v>
      </c>
      <c r="J28" s="276">
        <f>SUM(J29)</f>
        <v>2</v>
      </c>
      <c r="K28" s="276">
        <f t="shared" ref="K28:L28" si="17">SUM(K29)</f>
        <v>2</v>
      </c>
      <c r="L28" s="276">
        <f t="shared" si="17"/>
        <v>2</v>
      </c>
      <c r="M28" s="432"/>
    </row>
    <row r="29" spans="1:13" x14ac:dyDescent="0.2">
      <c r="A29" s="207"/>
      <c r="B29" s="211"/>
      <c r="C29" s="212">
        <v>160</v>
      </c>
      <c r="D29" s="213" t="s">
        <v>1005</v>
      </c>
      <c r="E29" s="221"/>
      <c r="F29" s="535">
        <v>1.1000000000000001</v>
      </c>
      <c r="G29" s="535">
        <v>1.1000000000000001</v>
      </c>
      <c r="H29" s="535">
        <v>1</v>
      </c>
      <c r="I29" s="535">
        <v>1</v>
      </c>
      <c r="J29" s="535">
        <v>2</v>
      </c>
      <c r="K29" s="535">
        <v>2</v>
      </c>
      <c r="L29" s="535">
        <v>2</v>
      </c>
      <c r="M29" s="432"/>
    </row>
    <row r="30" spans="1:13" s="308" customFormat="1" x14ac:dyDescent="0.2">
      <c r="A30" s="307"/>
      <c r="B30" s="211"/>
      <c r="C30" s="219"/>
      <c r="D30" s="275" t="s">
        <v>7</v>
      </c>
      <c r="E30" s="276"/>
      <c r="F30" s="464">
        <f t="shared" ref="F30:L30" si="18">SUM(F31+F42+F47+F49+F73+F75)</f>
        <v>424.5</v>
      </c>
      <c r="G30" s="276">
        <f t="shared" si="18"/>
        <v>390.9</v>
      </c>
      <c r="H30" s="276">
        <f t="shared" si="18"/>
        <v>368.7</v>
      </c>
      <c r="I30" s="276">
        <f t="shared" si="18"/>
        <v>368.7</v>
      </c>
      <c r="J30" s="276">
        <f t="shared" si="18"/>
        <v>379.70000000000005</v>
      </c>
      <c r="K30" s="276">
        <f t="shared" si="18"/>
        <v>342.30000000000007</v>
      </c>
      <c r="L30" s="276">
        <f t="shared" si="18"/>
        <v>342.30000000000007</v>
      </c>
      <c r="M30" s="432"/>
    </row>
    <row r="31" spans="1:13" s="308" customFormat="1" x14ac:dyDescent="0.2">
      <c r="A31" s="307"/>
      <c r="B31" s="211">
        <v>210</v>
      </c>
      <c r="C31" s="219"/>
      <c r="D31" s="275" t="s">
        <v>8</v>
      </c>
      <c r="E31" s="276"/>
      <c r="F31" s="464">
        <f t="shared" ref="F31:L31" si="19">SUM(F32:F41)</f>
        <v>256.3</v>
      </c>
      <c r="G31" s="276">
        <f t="shared" si="19"/>
        <v>255.7</v>
      </c>
      <c r="H31" s="276">
        <f t="shared" si="19"/>
        <v>272</v>
      </c>
      <c r="I31" s="276">
        <f t="shared" si="19"/>
        <v>272</v>
      </c>
      <c r="J31" s="276">
        <f t="shared" si="19"/>
        <v>261</v>
      </c>
      <c r="K31" s="276">
        <f t="shared" si="19"/>
        <v>209.6</v>
      </c>
      <c r="L31" s="276">
        <f t="shared" si="19"/>
        <v>209.6</v>
      </c>
    </row>
    <row r="32" spans="1:13" s="308" customFormat="1" x14ac:dyDescent="0.2">
      <c r="A32" s="309"/>
      <c r="B32" s="211"/>
      <c r="C32" s="212">
        <v>211003</v>
      </c>
      <c r="D32" s="213" t="s">
        <v>729</v>
      </c>
      <c r="E32" s="222"/>
      <c r="F32" s="536">
        <v>0</v>
      </c>
      <c r="G32" s="536">
        <v>0</v>
      </c>
      <c r="H32" s="536">
        <v>0</v>
      </c>
      <c r="I32" s="536">
        <v>0</v>
      </c>
      <c r="J32" s="536">
        <v>0</v>
      </c>
      <c r="K32" s="536">
        <v>0</v>
      </c>
      <c r="L32" s="536">
        <v>0</v>
      </c>
      <c r="M32" s="432"/>
    </row>
    <row r="33" spans="1:13" s="407" customFormat="1" x14ac:dyDescent="0.2">
      <c r="A33" s="399"/>
      <c r="B33" s="211"/>
      <c r="C33" s="212">
        <v>211003</v>
      </c>
      <c r="D33" s="213" t="s">
        <v>997</v>
      </c>
      <c r="E33" s="222"/>
      <c r="F33" s="536">
        <v>3</v>
      </c>
      <c r="G33" s="536">
        <v>0</v>
      </c>
      <c r="H33" s="536">
        <v>3</v>
      </c>
      <c r="I33" s="536">
        <v>3</v>
      </c>
      <c r="J33" s="536">
        <v>0</v>
      </c>
      <c r="K33" s="536">
        <v>0</v>
      </c>
      <c r="L33" s="536">
        <v>0</v>
      </c>
      <c r="M33" s="443"/>
    </row>
    <row r="34" spans="1:13" s="308" customFormat="1" x14ac:dyDescent="0.2">
      <c r="A34" s="309"/>
      <c r="B34" s="211"/>
      <c r="C34" s="212">
        <v>212002</v>
      </c>
      <c r="D34" s="213" t="s">
        <v>318</v>
      </c>
      <c r="E34" s="203"/>
      <c r="F34" s="536">
        <v>20.5</v>
      </c>
      <c r="G34" s="536">
        <v>18.5</v>
      </c>
      <c r="H34" s="536">
        <v>30</v>
      </c>
      <c r="I34" s="536">
        <v>30</v>
      </c>
      <c r="J34" s="536">
        <v>30</v>
      </c>
      <c r="K34" s="536">
        <v>30</v>
      </c>
      <c r="L34" s="536">
        <v>30</v>
      </c>
      <c r="M34" s="443"/>
    </row>
    <row r="35" spans="1:13" s="308" customFormat="1" x14ac:dyDescent="0.2">
      <c r="A35" s="309"/>
      <c r="B35" s="211"/>
      <c r="C35" s="212">
        <v>212003</v>
      </c>
      <c r="D35" s="213" t="s">
        <v>886</v>
      </c>
      <c r="E35" s="222"/>
      <c r="F35" s="535">
        <v>13.3</v>
      </c>
      <c r="G35" s="535">
        <v>10.4</v>
      </c>
      <c r="H35" s="535">
        <v>15</v>
      </c>
      <c r="I35" s="535">
        <v>15</v>
      </c>
      <c r="J35" s="535">
        <v>15</v>
      </c>
      <c r="K35" s="535">
        <v>15</v>
      </c>
      <c r="L35" s="535">
        <v>15</v>
      </c>
      <c r="M35" s="443"/>
    </row>
    <row r="36" spans="1:13" s="407" customFormat="1" x14ac:dyDescent="0.2">
      <c r="A36" s="399"/>
      <c r="B36" s="211"/>
      <c r="C36" s="212">
        <v>212003</v>
      </c>
      <c r="D36" s="213" t="s">
        <v>887</v>
      </c>
      <c r="E36" s="222"/>
      <c r="F36" s="535">
        <v>0</v>
      </c>
      <c r="G36" s="535">
        <v>3.8</v>
      </c>
      <c r="H36" s="535">
        <v>2</v>
      </c>
      <c r="I36" s="535">
        <v>2</v>
      </c>
      <c r="J36" s="535">
        <v>3</v>
      </c>
      <c r="K36" s="535">
        <v>3</v>
      </c>
      <c r="L36" s="535">
        <v>3</v>
      </c>
      <c r="M36" s="432"/>
    </row>
    <row r="37" spans="1:13" s="407" customFormat="1" x14ac:dyDescent="0.2">
      <c r="A37" s="399"/>
      <c r="B37" s="211"/>
      <c r="C37" s="456">
        <v>212003</v>
      </c>
      <c r="D37" s="454" t="s">
        <v>1303</v>
      </c>
      <c r="E37" s="536"/>
      <c r="F37" s="535">
        <v>0</v>
      </c>
      <c r="G37" s="535">
        <v>0</v>
      </c>
      <c r="H37" s="535">
        <v>0</v>
      </c>
      <c r="I37" s="535">
        <v>0</v>
      </c>
      <c r="J37" s="535">
        <v>0</v>
      </c>
      <c r="K37" s="535">
        <v>0</v>
      </c>
      <c r="L37" s="535">
        <v>0</v>
      </c>
      <c r="M37" s="432"/>
    </row>
    <row r="38" spans="1:13" s="407" customFormat="1" x14ac:dyDescent="0.2">
      <c r="A38" s="399"/>
      <c r="B38" s="211"/>
      <c r="C38" s="456">
        <v>212003</v>
      </c>
      <c r="D38" s="454" t="s">
        <v>1304</v>
      </c>
      <c r="E38" s="536"/>
      <c r="F38" s="535">
        <v>0</v>
      </c>
      <c r="G38" s="535">
        <v>0</v>
      </c>
      <c r="H38" s="535">
        <v>0</v>
      </c>
      <c r="I38" s="535">
        <v>0</v>
      </c>
      <c r="J38" s="535">
        <v>0</v>
      </c>
      <c r="K38" s="535">
        <v>0</v>
      </c>
      <c r="L38" s="535">
        <v>0</v>
      </c>
      <c r="M38" s="432"/>
    </row>
    <row r="39" spans="1:13" s="308" customFormat="1" x14ac:dyDescent="0.2">
      <c r="A39" s="309"/>
      <c r="B39" s="211"/>
      <c r="C39" s="212">
        <v>2120035</v>
      </c>
      <c r="D39" s="213" t="s">
        <v>742</v>
      </c>
      <c r="E39" s="222"/>
      <c r="F39" s="536">
        <v>150.80000000000001</v>
      </c>
      <c r="G39" s="536">
        <v>149.19999999999999</v>
      </c>
      <c r="H39" s="536">
        <v>187</v>
      </c>
      <c r="I39" s="567">
        <v>187</v>
      </c>
      <c r="J39" s="536">
        <v>150</v>
      </c>
      <c r="K39" s="536">
        <v>98.6</v>
      </c>
      <c r="L39" s="536">
        <v>98.6</v>
      </c>
      <c r="M39" s="452"/>
    </row>
    <row r="40" spans="1:13" s="308" customFormat="1" x14ac:dyDescent="0.2">
      <c r="A40" s="309"/>
      <c r="B40" s="211"/>
      <c r="C40" s="212">
        <v>2120034</v>
      </c>
      <c r="D40" s="213" t="s">
        <v>606</v>
      </c>
      <c r="E40" s="222"/>
      <c r="F40" s="536">
        <v>21.2</v>
      </c>
      <c r="G40" s="536">
        <v>21.9</v>
      </c>
      <c r="H40" s="536">
        <v>25</v>
      </c>
      <c r="I40" s="567">
        <v>25</v>
      </c>
      <c r="J40" s="567">
        <v>53</v>
      </c>
      <c r="K40" s="536">
        <v>53</v>
      </c>
      <c r="L40" s="536">
        <v>53</v>
      </c>
      <c r="M40" s="432"/>
    </row>
    <row r="41" spans="1:13" s="308" customFormat="1" x14ac:dyDescent="0.2">
      <c r="A41" s="309"/>
      <c r="B41" s="211"/>
      <c r="C41" s="212">
        <v>212004</v>
      </c>
      <c r="D41" s="213" t="s">
        <v>980</v>
      </c>
      <c r="E41" s="222"/>
      <c r="F41" s="536">
        <v>47.5</v>
      </c>
      <c r="G41" s="536">
        <v>51.9</v>
      </c>
      <c r="H41" s="536">
        <v>10</v>
      </c>
      <c r="I41" s="536">
        <v>10</v>
      </c>
      <c r="J41" s="536">
        <v>10</v>
      </c>
      <c r="K41" s="536">
        <v>10</v>
      </c>
      <c r="L41" s="536">
        <v>10</v>
      </c>
      <c r="M41" s="446"/>
    </row>
    <row r="42" spans="1:13" s="308" customFormat="1" x14ac:dyDescent="0.2">
      <c r="A42" s="307"/>
      <c r="B42" s="211">
        <v>221</v>
      </c>
      <c r="C42" s="219"/>
      <c r="D42" s="275" t="s">
        <v>9</v>
      </c>
      <c r="E42" s="276"/>
      <c r="F42" s="464">
        <f t="shared" ref="F42:H42" si="20">SUM(F43:F46)</f>
        <v>78.300000000000011</v>
      </c>
      <c r="G42" s="276">
        <f t="shared" si="20"/>
        <v>30.8</v>
      </c>
      <c r="H42" s="276">
        <f t="shared" si="20"/>
        <v>31.5</v>
      </c>
      <c r="I42" s="276">
        <f t="shared" ref="I42" si="21">SUM(I43:I46)</f>
        <v>31.5</v>
      </c>
      <c r="J42" s="276">
        <f t="shared" ref="J42" si="22">SUM(J43:J46)</f>
        <v>52.5</v>
      </c>
      <c r="K42" s="276">
        <f t="shared" ref="K42:L42" si="23">SUM(K43:K46)</f>
        <v>52.5</v>
      </c>
      <c r="L42" s="276">
        <f t="shared" si="23"/>
        <v>52.5</v>
      </c>
      <c r="M42" s="432"/>
    </row>
    <row r="43" spans="1:13" s="308" customFormat="1" x14ac:dyDescent="0.2">
      <c r="A43" s="309"/>
      <c r="B43" s="211"/>
      <c r="C43" s="212">
        <v>2210041</v>
      </c>
      <c r="D43" s="213" t="s">
        <v>696</v>
      </c>
      <c r="E43" s="222"/>
      <c r="F43" s="535">
        <v>14.9</v>
      </c>
      <c r="G43" s="535">
        <v>14.5</v>
      </c>
      <c r="H43" s="535">
        <v>14</v>
      </c>
      <c r="I43" s="535">
        <v>14</v>
      </c>
      <c r="J43" s="535">
        <v>14</v>
      </c>
      <c r="K43" s="535">
        <v>14</v>
      </c>
      <c r="L43" s="535">
        <v>14</v>
      </c>
      <c r="M43" s="432"/>
    </row>
    <row r="44" spans="1:13" s="308" customFormat="1" x14ac:dyDescent="0.2">
      <c r="A44" s="309"/>
      <c r="B44" s="211"/>
      <c r="C44" s="212">
        <v>2210044</v>
      </c>
      <c r="D44" s="213" t="s">
        <v>13</v>
      </c>
      <c r="E44" s="222"/>
      <c r="F44" s="536">
        <v>53</v>
      </c>
      <c r="G44" s="536">
        <v>8</v>
      </c>
      <c r="H44" s="536">
        <v>8</v>
      </c>
      <c r="I44" s="536">
        <v>8</v>
      </c>
      <c r="J44" s="536">
        <v>32</v>
      </c>
      <c r="K44" s="536">
        <v>32</v>
      </c>
      <c r="L44" s="536">
        <v>32</v>
      </c>
      <c r="M44" s="432"/>
    </row>
    <row r="45" spans="1:13" s="308" customFormat="1" x14ac:dyDescent="0.2">
      <c r="A45" s="309"/>
      <c r="B45" s="211"/>
      <c r="C45" s="212">
        <v>2210045</v>
      </c>
      <c r="D45" s="213" t="s">
        <v>14</v>
      </c>
      <c r="E45" s="222"/>
      <c r="F45" s="535">
        <v>2.4</v>
      </c>
      <c r="G45" s="535">
        <v>4.5</v>
      </c>
      <c r="H45" s="535">
        <v>2.5</v>
      </c>
      <c r="I45" s="535">
        <v>2.5</v>
      </c>
      <c r="J45" s="535">
        <v>2.5</v>
      </c>
      <c r="K45" s="535">
        <v>2.5</v>
      </c>
      <c r="L45" s="535">
        <v>2.5</v>
      </c>
      <c r="M45" s="432"/>
    </row>
    <row r="46" spans="1:13" s="308" customFormat="1" x14ac:dyDescent="0.2">
      <c r="A46" s="309"/>
      <c r="B46" s="211"/>
      <c r="C46" s="212">
        <v>2210043</v>
      </c>
      <c r="D46" s="213" t="s">
        <v>695</v>
      </c>
      <c r="E46" s="222"/>
      <c r="F46" s="535">
        <v>8</v>
      </c>
      <c r="G46" s="535">
        <v>3.8</v>
      </c>
      <c r="H46" s="535">
        <v>7</v>
      </c>
      <c r="I46" s="535">
        <v>7</v>
      </c>
      <c r="J46" s="535">
        <v>4</v>
      </c>
      <c r="K46" s="535">
        <v>4</v>
      </c>
      <c r="L46" s="535">
        <v>4</v>
      </c>
      <c r="M46" s="432"/>
    </row>
    <row r="47" spans="1:13" s="308" customFormat="1" x14ac:dyDescent="0.2">
      <c r="A47" s="307"/>
      <c r="B47" s="211">
        <v>222</v>
      </c>
      <c r="C47" s="219"/>
      <c r="D47" s="275" t="s">
        <v>15</v>
      </c>
      <c r="E47" s="276"/>
      <c r="F47" s="464">
        <f t="shared" ref="F47" si="24">SUM(F48)</f>
        <v>4</v>
      </c>
      <c r="G47" s="276">
        <f t="shared" ref="G47" si="25">SUM(G48)</f>
        <v>1.4</v>
      </c>
      <c r="H47" s="276">
        <f>SUM(H48)</f>
        <v>3</v>
      </c>
      <c r="I47" s="276">
        <f>SUM(I48)</f>
        <v>3</v>
      </c>
      <c r="J47" s="276">
        <f>SUM(J48)</f>
        <v>2</v>
      </c>
      <c r="K47" s="276">
        <f t="shared" ref="K47:L47" si="26">SUM(K48)</f>
        <v>2</v>
      </c>
      <c r="L47" s="276">
        <f t="shared" si="26"/>
        <v>2</v>
      </c>
      <c r="M47" s="432"/>
    </row>
    <row r="48" spans="1:13" s="308" customFormat="1" x14ac:dyDescent="0.2">
      <c r="A48" s="309"/>
      <c r="B48" s="211"/>
      <c r="C48" s="212">
        <v>222003</v>
      </c>
      <c r="D48" s="213" t="s">
        <v>288</v>
      </c>
      <c r="E48" s="222"/>
      <c r="F48" s="535">
        <v>4</v>
      </c>
      <c r="G48" s="535">
        <v>1.4</v>
      </c>
      <c r="H48" s="535">
        <v>3</v>
      </c>
      <c r="I48" s="535">
        <v>3</v>
      </c>
      <c r="J48" s="535">
        <v>2</v>
      </c>
      <c r="K48" s="535">
        <v>2</v>
      </c>
      <c r="L48" s="535">
        <v>2</v>
      </c>
      <c r="M48" s="443"/>
    </row>
    <row r="49" spans="1:13" s="308" customFormat="1" x14ac:dyDescent="0.2">
      <c r="A49" s="307"/>
      <c r="B49" s="211">
        <v>223</v>
      </c>
      <c r="C49" s="219"/>
      <c r="D49" s="275" t="s">
        <v>16</v>
      </c>
      <c r="E49" s="276"/>
      <c r="F49" s="464">
        <f t="shared" ref="F49:L49" si="27">SUM(F50:F72)</f>
        <v>47.999999999999993</v>
      </c>
      <c r="G49" s="276">
        <f t="shared" si="27"/>
        <v>57.7</v>
      </c>
      <c r="H49" s="276">
        <f t="shared" si="27"/>
        <v>50.2</v>
      </c>
      <c r="I49" s="276">
        <f t="shared" si="27"/>
        <v>50.2</v>
      </c>
      <c r="J49" s="276">
        <f t="shared" si="27"/>
        <v>53.1</v>
      </c>
      <c r="K49" s="276">
        <f t="shared" si="27"/>
        <v>53.1</v>
      </c>
      <c r="L49" s="276">
        <f t="shared" si="27"/>
        <v>53.1</v>
      </c>
    </row>
    <row r="50" spans="1:13" s="308" customFormat="1" x14ac:dyDescent="0.2">
      <c r="A50" s="309"/>
      <c r="B50" s="211"/>
      <c r="C50" s="212">
        <v>223001</v>
      </c>
      <c r="D50" s="213" t="s">
        <v>701</v>
      </c>
      <c r="E50" s="222"/>
      <c r="F50" s="535">
        <v>0</v>
      </c>
      <c r="G50" s="535">
        <v>0</v>
      </c>
      <c r="H50" s="535">
        <v>0</v>
      </c>
      <c r="I50" s="535">
        <v>0</v>
      </c>
      <c r="J50" s="535">
        <v>0</v>
      </c>
      <c r="K50" s="535">
        <v>0</v>
      </c>
      <c r="L50" s="535">
        <v>0</v>
      </c>
      <c r="M50" s="443"/>
    </row>
    <row r="51" spans="1:13" s="308" customFormat="1" x14ac:dyDescent="0.2">
      <c r="A51" s="309"/>
      <c r="B51" s="211"/>
      <c r="C51" s="212">
        <v>2230010</v>
      </c>
      <c r="D51" s="213" t="s">
        <v>931</v>
      </c>
      <c r="E51" s="222"/>
      <c r="F51" s="535">
        <v>0</v>
      </c>
      <c r="G51" s="535">
        <v>0</v>
      </c>
      <c r="H51" s="535">
        <v>0</v>
      </c>
      <c r="I51" s="535">
        <v>0</v>
      </c>
      <c r="J51" s="535">
        <v>0</v>
      </c>
      <c r="K51" s="535">
        <v>0</v>
      </c>
      <c r="L51" s="535">
        <v>0</v>
      </c>
      <c r="M51" s="443"/>
    </row>
    <row r="52" spans="1:13" s="308" customFormat="1" x14ac:dyDescent="0.2">
      <c r="A52" s="309"/>
      <c r="B52" s="211"/>
      <c r="C52" s="212">
        <v>22300106</v>
      </c>
      <c r="D52" s="213" t="s">
        <v>619</v>
      </c>
      <c r="E52" s="222"/>
      <c r="F52" s="535">
        <v>7.6</v>
      </c>
      <c r="G52" s="535">
        <v>5</v>
      </c>
      <c r="H52" s="535">
        <v>6</v>
      </c>
      <c r="I52" s="535">
        <v>6</v>
      </c>
      <c r="J52" s="535">
        <v>8</v>
      </c>
      <c r="K52" s="535">
        <v>8</v>
      </c>
      <c r="L52" s="535">
        <v>8</v>
      </c>
      <c r="M52" s="432"/>
    </row>
    <row r="53" spans="1:13" s="308" customFormat="1" x14ac:dyDescent="0.2">
      <c r="A53" s="309"/>
      <c r="B53" s="211"/>
      <c r="C53" s="212">
        <v>2230011</v>
      </c>
      <c r="D53" s="213" t="s">
        <v>256</v>
      </c>
      <c r="E53" s="222"/>
      <c r="F53" s="535">
        <v>2.4</v>
      </c>
      <c r="G53" s="535">
        <v>13.8</v>
      </c>
      <c r="H53" s="535">
        <v>11</v>
      </c>
      <c r="I53" s="535">
        <v>11</v>
      </c>
      <c r="J53" s="535">
        <v>11</v>
      </c>
      <c r="K53" s="535">
        <v>11</v>
      </c>
      <c r="L53" s="535">
        <v>11</v>
      </c>
      <c r="M53" s="443"/>
    </row>
    <row r="54" spans="1:13" s="308" customFormat="1" x14ac:dyDescent="0.2">
      <c r="A54" s="309"/>
      <c r="B54" s="211"/>
      <c r="C54" s="212">
        <v>22300110</v>
      </c>
      <c r="D54" s="213" t="s">
        <v>21</v>
      </c>
      <c r="E54" s="222"/>
      <c r="F54" s="535">
        <v>16.7</v>
      </c>
      <c r="G54" s="535">
        <v>11.2</v>
      </c>
      <c r="H54" s="535">
        <v>10</v>
      </c>
      <c r="I54" s="535">
        <v>10</v>
      </c>
      <c r="J54" s="535">
        <v>12</v>
      </c>
      <c r="K54" s="535">
        <v>12</v>
      </c>
      <c r="L54" s="535">
        <v>12</v>
      </c>
      <c r="M54" s="432"/>
    </row>
    <row r="55" spans="1:13" s="308" customFormat="1" x14ac:dyDescent="0.2">
      <c r="A55" s="309"/>
      <c r="B55" s="211"/>
      <c r="C55" s="212">
        <v>22300112</v>
      </c>
      <c r="D55" s="213" t="s">
        <v>639</v>
      </c>
      <c r="E55" s="222"/>
      <c r="F55" s="535">
        <v>3.2</v>
      </c>
      <c r="G55" s="535">
        <v>1.8</v>
      </c>
      <c r="H55" s="535">
        <v>2</v>
      </c>
      <c r="I55" s="535">
        <v>2</v>
      </c>
      <c r="J55" s="535">
        <v>2</v>
      </c>
      <c r="K55" s="535">
        <v>2</v>
      </c>
      <c r="L55" s="535">
        <v>2</v>
      </c>
      <c r="M55" s="432"/>
    </row>
    <row r="56" spans="1:13" s="308" customFormat="1" x14ac:dyDescent="0.2">
      <c r="A56" s="309"/>
      <c r="B56" s="211"/>
      <c r="C56" s="212">
        <v>2230012</v>
      </c>
      <c r="D56" s="213" t="s">
        <v>17</v>
      </c>
      <c r="E56" s="222"/>
      <c r="F56" s="535">
        <v>0.2</v>
      </c>
      <c r="G56" s="535">
        <v>0.4</v>
      </c>
      <c r="H56" s="535">
        <v>0.5</v>
      </c>
      <c r="I56" s="535">
        <v>0.5</v>
      </c>
      <c r="J56" s="535">
        <v>0.5</v>
      </c>
      <c r="K56" s="535">
        <v>0.5</v>
      </c>
      <c r="L56" s="535">
        <v>0.5</v>
      </c>
      <c r="M56" s="432"/>
    </row>
    <row r="57" spans="1:13" s="308" customFormat="1" x14ac:dyDescent="0.2">
      <c r="A57" s="309"/>
      <c r="B57" s="211"/>
      <c r="C57" s="212">
        <v>2230014</v>
      </c>
      <c r="D57" s="213" t="s">
        <v>18</v>
      </c>
      <c r="E57" s="222"/>
      <c r="F57" s="535">
        <v>0</v>
      </c>
      <c r="G57" s="535">
        <v>0.8</v>
      </c>
      <c r="H57" s="535">
        <v>0</v>
      </c>
      <c r="I57" s="535">
        <v>0</v>
      </c>
      <c r="J57" s="535">
        <v>0</v>
      </c>
      <c r="K57" s="535">
        <v>0</v>
      </c>
      <c r="L57" s="535">
        <v>0</v>
      </c>
      <c r="M57" s="443"/>
    </row>
    <row r="58" spans="1:13" s="308" customFormat="1" x14ac:dyDescent="0.2">
      <c r="A58" s="309"/>
      <c r="B58" s="211"/>
      <c r="C58" s="212">
        <v>22300121</v>
      </c>
      <c r="D58" s="213" t="s">
        <v>23</v>
      </c>
      <c r="E58" s="203"/>
      <c r="F58" s="535">
        <v>0</v>
      </c>
      <c r="G58" s="535">
        <v>0.5</v>
      </c>
      <c r="H58" s="535">
        <v>0</v>
      </c>
      <c r="I58" s="535">
        <v>0</v>
      </c>
      <c r="J58" s="535">
        <v>0</v>
      </c>
      <c r="K58" s="535">
        <v>0</v>
      </c>
      <c r="L58" s="535">
        <v>0</v>
      </c>
      <c r="M58" s="432"/>
    </row>
    <row r="59" spans="1:13" s="308" customFormat="1" x14ac:dyDescent="0.2">
      <c r="A59" s="309"/>
      <c r="B59" s="211"/>
      <c r="C59" s="212">
        <v>2230013</v>
      </c>
      <c r="D59" s="213" t="s">
        <v>353</v>
      </c>
      <c r="E59" s="222"/>
      <c r="F59" s="535">
        <v>1.7</v>
      </c>
      <c r="G59" s="535">
        <v>0.9</v>
      </c>
      <c r="H59" s="535">
        <v>1.7</v>
      </c>
      <c r="I59" s="535">
        <v>1.7</v>
      </c>
      <c r="J59" s="535">
        <v>1.7</v>
      </c>
      <c r="K59" s="535">
        <v>1.7</v>
      </c>
      <c r="L59" s="535">
        <v>1.7</v>
      </c>
      <c r="M59" s="432"/>
    </row>
    <row r="60" spans="1:13" s="308" customFormat="1" x14ac:dyDescent="0.2">
      <c r="A60" s="309"/>
      <c r="B60" s="211"/>
      <c r="C60" s="212">
        <v>2230016</v>
      </c>
      <c r="D60" s="213" t="s">
        <v>257</v>
      </c>
      <c r="E60" s="222"/>
      <c r="F60" s="535">
        <v>2.9</v>
      </c>
      <c r="G60" s="535">
        <v>8.8000000000000007</v>
      </c>
      <c r="H60" s="535">
        <v>5</v>
      </c>
      <c r="I60" s="535">
        <v>5</v>
      </c>
      <c r="J60" s="535">
        <v>5</v>
      </c>
      <c r="K60" s="535">
        <v>5</v>
      </c>
      <c r="L60" s="535">
        <v>5</v>
      </c>
      <c r="M60" s="443"/>
    </row>
    <row r="61" spans="1:13" s="308" customFormat="1" x14ac:dyDescent="0.2">
      <c r="A61" s="309"/>
      <c r="B61" s="211"/>
      <c r="C61" s="212">
        <v>2230017</v>
      </c>
      <c r="D61" s="213" t="s">
        <v>19</v>
      </c>
      <c r="E61" s="222"/>
      <c r="F61" s="535">
        <v>8.4</v>
      </c>
      <c r="G61" s="535">
        <v>9.5</v>
      </c>
      <c r="H61" s="535">
        <v>8</v>
      </c>
      <c r="I61" s="535">
        <v>8</v>
      </c>
      <c r="J61" s="535">
        <v>7.4</v>
      </c>
      <c r="K61" s="535">
        <v>7.4</v>
      </c>
      <c r="L61" s="535">
        <v>7.4</v>
      </c>
      <c r="M61" s="432"/>
    </row>
    <row r="62" spans="1:13" s="308" customFormat="1" x14ac:dyDescent="0.2">
      <c r="A62" s="309"/>
      <c r="B62" s="211"/>
      <c r="C62" s="212">
        <v>22300171</v>
      </c>
      <c r="D62" s="213" t="s">
        <v>640</v>
      </c>
      <c r="E62" s="222"/>
      <c r="F62" s="535">
        <v>0</v>
      </c>
      <c r="G62" s="535">
        <v>0</v>
      </c>
      <c r="H62" s="535">
        <v>0.5</v>
      </c>
      <c r="I62" s="535">
        <v>0.5</v>
      </c>
      <c r="J62" s="535">
        <v>0</v>
      </c>
      <c r="K62" s="535">
        <v>0</v>
      </c>
      <c r="L62" s="535">
        <v>0</v>
      </c>
      <c r="M62" s="432"/>
    </row>
    <row r="63" spans="1:13" s="308" customFormat="1" x14ac:dyDescent="0.2">
      <c r="A63" s="309"/>
      <c r="B63" s="211"/>
      <c r="C63" s="212">
        <v>2230018</v>
      </c>
      <c r="D63" s="213" t="s">
        <v>20</v>
      </c>
      <c r="E63" s="222"/>
      <c r="F63" s="535">
        <v>0</v>
      </c>
      <c r="G63" s="535">
        <v>0.2</v>
      </c>
      <c r="H63" s="535">
        <v>0.5</v>
      </c>
      <c r="I63" s="535">
        <v>0.5</v>
      </c>
      <c r="J63" s="535">
        <v>0.5</v>
      </c>
      <c r="K63" s="535">
        <v>0.5</v>
      </c>
      <c r="L63" s="535">
        <v>0.5</v>
      </c>
      <c r="M63" s="432"/>
    </row>
    <row r="64" spans="1:13" s="407" customFormat="1" x14ac:dyDescent="0.2">
      <c r="A64" s="399"/>
      <c r="B64" s="211"/>
      <c r="C64" s="212">
        <v>223003</v>
      </c>
      <c r="D64" s="213" t="s">
        <v>1305</v>
      </c>
      <c r="E64" s="536"/>
      <c r="F64" s="535">
        <v>0</v>
      </c>
      <c r="G64" s="535">
        <v>0</v>
      </c>
      <c r="H64" s="535">
        <v>0</v>
      </c>
      <c r="I64" s="535">
        <v>0</v>
      </c>
      <c r="J64" s="535">
        <v>0</v>
      </c>
      <c r="K64" s="535">
        <v>0</v>
      </c>
      <c r="L64" s="535">
        <v>0</v>
      </c>
      <c r="M64" s="432"/>
    </row>
    <row r="65" spans="1:13" s="407" customFormat="1" x14ac:dyDescent="0.2">
      <c r="A65" s="399"/>
      <c r="B65" s="211"/>
      <c r="C65" s="212">
        <v>223003</v>
      </c>
      <c r="D65" s="213" t="s">
        <v>1306</v>
      </c>
      <c r="E65" s="536"/>
      <c r="F65" s="535">
        <v>0</v>
      </c>
      <c r="G65" s="535">
        <v>0</v>
      </c>
      <c r="H65" s="535">
        <v>0</v>
      </c>
      <c r="I65" s="535">
        <v>0</v>
      </c>
      <c r="J65" s="535">
        <v>0</v>
      </c>
      <c r="K65" s="535">
        <v>0</v>
      </c>
      <c r="L65" s="535">
        <v>0</v>
      </c>
      <c r="M65" s="432"/>
    </row>
    <row r="66" spans="1:13" s="407" customFormat="1" x14ac:dyDescent="0.2">
      <c r="A66" s="399"/>
      <c r="B66" s="211"/>
      <c r="C66" s="212" t="s">
        <v>1307</v>
      </c>
      <c r="D66" s="213" t="s">
        <v>406</v>
      </c>
      <c r="E66" s="536"/>
      <c r="F66" s="535">
        <v>0</v>
      </c>
      <c r="G66" s="535">
        <v>0</v>
      </c>
      <c r="H66" s="535">
        <v>0</v>
      </c>
      <c r="I66" s="535">
        <v>0</v>
      </c>
      <c r="J66" s="535">
        <v>0</v>
      </c>
      <c r="K66" s="535">
        <v>0</v>
      </c>
      <c r="L66" s="535">
        <v>0</v>
      </c>
      <c r="M66" s="432"/>
    </row>
    <row r="67" spans="1:13" s="407" customFormat="1" x14ac:dyDescent="0.2">
      <c r="A67" s="399"/>
      <c r="B67" s="211"/>
      <c r="C67" s="212" t="s">
        <v>1308</v>
      </c>
      <c r="D67" s="213" t="s">
        <v>405</v>
      </c>
      <c r="E67" s="536"/>
      <c r="F67" s="535">
        <v>0</v>
      </c>
      <c r="G67" s="535">
        <v>0</v>
      </c>
      <c r="H67" s="535">
        <v>0</v>
      </c>
      <c r="I67" s="535">
        <v>0</v>
      </c>
      <c r="J67" s="535">
        <v>0</v>
      </c>
      <c r="K67" s="535">
        <v>0</v>
      </c>
      <c r="L67" s="535">
        <v>0</v>
      </c>
      <c r="M67" s="432"/>
    </row>
    <row r="68" spans="1:13" s="407" customFormat="1" x14ac:dyDescent="0.2">
      <c r="A68" s="399"/>
      <c r="B68" s="211"/>
      <c r="C68" s="212" t="s">
        <v>1309</v>
      </c>
      <c r="D68" s="213" t="s">
        <v>386</v>
      </c>
      <c r="E68" s="536"/>
      <c r="F68" s="535">
        <v>0</v>
      </c>
      <c r="G68" s="535">
        <v>0</v>
      </c>
      <c r="H68" s="535">
        <v>0</v>
      </c>
      <c r="I68" s="535">
        <v>0</v>
      </c>
      <c r="J68" s="535">
        <v>0</v>
      </c>
      <c r="K68" s="535">
        <v>0</v>
      </c>
      <c r="L68" s="535">
        <v>0</v>
      </c>
      <c r="M68" s="432"/>
    </row>
    <row r="69" spans="1:13" s="407" customFormat="1" x14ac:dyDescent="0.2">
      <c r="A69" s="399"/>
      <c r="B69" s="211"/>
      <c r="C69" s="212" t="s">
        <v>1310</v>
      </c>
      <c r="D69" s="213" t="s">
        <v>1311</v>
      </c>
      <c r="E69" s="536"/>
      <c r="F69" s="535">
        <v>0</v>
      </c>
      <c r="G69" s="535">
        <v>0</v>
      </c>
      <c r="H69" s="535">
        <v>0</v>
      </c>
      <c r="I69" s="535">
        <v>0</v>
      </c>
      <c r="J69" s="535">
        <v>0</v>
      </c>
      <c r="K69" s="535">
        <v>0</v>
      </c>
      <c r="L69" s="535">
        <v>0</v>
      </c>
      <c r="M69" s="432"/>
    </row>
    <row r="70" spans="1:13" s="407" customFormat="1" x14ac:dyDescent="0.2">
      <c r="A70" s="399"/>
      <c r="B70" s="211"/>
      <c r="C70" s="212">
        <v>2230025</v>
      </c>
      <c r="D70" s="213" t="s">
        <v>387</v>
      </c>
      <c r="E70" s="536"/>
      <c r="F70" s="535">
        <v>0</v>
      </c>
      <c r="G70" s="535">
        <v>0</v>
      </c>
      <c r="H70" s="535">
        <v>0</v>
      </c>
      <c r="I70" s="535">
        <v>0</v>
      </c>
      <c r="J70" s="535">
        <v>0</v>
      </c>
      <c r="K70" s="535">
        <v>0</v>
      </c>
      <c r="L70" s="535">
        <v>0</v>
      </c>
      <c r="M70" s="432"/>
    </row>
    <row r="71" spans="1:13" s="308" customFormat="1" x14ac:dyDescent="0.2">
      <c r="A71" s="309"/>
      <c r="B71" s="211"/>
      <c r="C71" s="212">
        <v>223004</v>
      </c>
      <c r="D71" s="213" t="s">
        <v>423</v>
      </c>
      <c r="E71" s="222"/>
      <c r="F71" s="535">
        <v>0.4</v>
      </c>
      <c r="G71" s="535">
        <v>0.3</v>
      </c>
      <c r="H71" s="535">
        <v>0.5</v>
      </c>
      <c r="I71" s="535">
        <v>0.5</v>
      </c>
      <c r="J71" s="535">
        <v>0.5</v>
      </c>
      <c r="K71" s="535">
        <v>0.5</v>
      </c>
      <c r="L71" s="535">
        <v>0.5</v>
      </c>
      <c r="M71" s="432"/>
    </row>
    <row r="72" spans="1:13" s="308" customFormat="1" x14ac:dyDescent="0.2">
      <c r="A72" s="309"/>
      <c r="B72" s="211"/>
      <c r="C72" s="212">
        <v>229005</v>
      </c>
      <c r="D72" s="213" t="s">
        <v>354</v>
      </c>
      <c r="E72" s="222"/>
      <c r="F72" s="535">
        <v>4.5</v>
      </c>
      <c r="G72" s="535">
        <v>4.5</v>
      </c>
      <c r="H72" s="535">
        <v>4.5</v>
      </c>
      <c r="I72" s="535">
        <v>4.5</v>
      </c>
      <c r="J72" s="535">
        <v>4.5</v>
      </c>
      <c r="K72" s="535">
        <v>4.5</v>
      </c>
      <c r="L72" s="535">
        <v>4.5</v>
      </c>
      <c r="M72" s="432"/>
    </row>
    <row r="73" spans="1:13" s="308" customFormat="1" x14ac:dyDescent="0.2">
      <c r="A73" s="307"/>
      <c r="B73" s="211">
        <v>240</v>
      </c>
      <c r="C73" s="219"/>
      <c r="D73" s="275" t="s">
        <v>24</v>
      </c>
      <c r="E73" s="337"/>
      <c r="F73" s="337">
        <f t="shared" ref="F73" si="28">SUM(F74)</f>
        <v>0</v>
      </c>
      <c r="G73" s="277">
        <f t="shared" ref="G73" si="29">SUM(G74)</f>
        <v>0</v>
      </c>
      <c r="H73" s="277">
        <f>SUM(H74)</f>
        <v>0</v>
      </c>
      <c r="I73" s="277">
        <f>SUM(I74)</f>
        <v>0</v>
      </c>
      <c r="J73" s="277">
        <f>SUM(J74)</f>
        <v>0.1</v>
      </c>
      <c r="K73" s="277">
        <f t="shared" ref="K73:L73" si="30">SUM(K74)</f>
        <v>0.1</v>
      </c>
      <c r="L73" s="277">
        <f t="shared" si="30"/>
        <v>0.1</v>
      </c>
      <c r="M73" s="432"/>
    </row>
    <row r="74" spans="1:13" s="308" customFormat="1" x14ac:dyDescent="0.2">
      <c r="A74" s="309"/>
      <c r="B74" s="211">
        <v>242</v>
      </c>
      <c r="C74" s="212"/>
      <c r="D74" s="213" t="s">
        <v>25</v>
      </c>
      <c r="E74" s="222"/>
      <c r="F74" s="535">
        <v>0</v>
      </c>
      <c r="G74" s="535">
        <v>0</v>
      </c>
      <c r="H74" s="535">
        <v>0</v>
      </c>
      <c r="I74" s="535">
        <v>0</v>
      </c>
      <c r="J74" s="535">
        <v>0.1</v>
      </c>
      <c r="K74" s="535">
        <v>0.1</v>
      </c>
      <c r="L74" s="535">
        <v>0.1</v>
      </c>
      <c r="M74" s="432"/>
    </row>
    <row r="75" spans="1:13" s="308" customFormat="1" x14ac:dyDescent="0.2">
      <c r="A75" s="307"/>
      <c r="B75" s="211">
        <v>290</v>
      </c>
      <c r="C75" s="219"/>
      <c r="D75" s="275" t="s">
        <v>26</v>
      </c>
      <c r="E75" s="277"/>
      <c r="F75" s="337">
        <f t="shared" ref="F75:G75" si="31">SUM(F76)</f>
        <v>37.900000000000006</v>
      </c>
      <c r="G75" s="277">
        <f t="shared" si="31"/>
        <v>45.29999999999999</v>
      </c>
      <c r="H75" s="277">
        <f>SUM(H76)</f>
        <v>12</v>
      </c>
      <c r="I75" s="277">
        <f>SUM(I76)</f>
        <v>12</v>
      </c>
      <c r="J75" s="277">
        <f>SUM(J76)</f>
        <v>11</v>
      </c>
      <c r="K75" s="277">
        <f t="shared" ref="K75:L75" si="32">SUM(K76)</f>
        <v>25</v>
      </c>
      <c r="L75" s="277">
        <f t="shared" si="32"/>
        <v>25</v>
      </c>
      <c r="M75" s="432"/>
    </row>
    <row r="76" spans="1:13" s="308" customFormat="1" x14ac:dyDescent="0.2">
      <c r="A76" s="307"/>
      <c r="B76" s="211">
        <v>292</v>
      </c>
      <c r="C76" s="219"/>
      <c r="D76" s="275" t="s">
        <v>27</v>
      </c>
      <c r="E76" s="277"/>
      <c r="F76" s="337">
        <f t="shared" ref="F76:L76" si="33">SUM(F77:F83)</f>
        <v>37.900000000000006</v>
      </c>
      <c r="G76" s="277">
        <f t="shared" si="33"/>
        <v>45.29999999999999</v>
      </c>
      <c r="H76" s="277">
        <f t="shared" si="33"/>
        <v>12</v>
      </c>
      <c r="I76" s="277">
        <f t="shared" si="33"/>
        <v>12</v>
      </c>
      <c r="J76" s="277">
        <f t="shared" si="33"/>
        <v>11</v>
      </c>
      <c r="K76" s="277">
        <f t="shared" si="33"/>
        <v>25</v>
      </c>
      <c r="L76" s="277">
        <f t="shared" si="33"/>
        <v>25</v>
      </c>
      <c r="M76" s="432"/>
    </row>
    <row r="77" spans="1:13" s="308" customFormat="1" x14ac:dyDescent="0.2">
      <c r="A77" s="309"/>
      <c r="B77" s="214"/>
      <c r="C77" s="212">
        <v>292006</v>
      </c>
      <c r="D77" s="213" t="s">
        <v>424</v>
      </c>
      <c r="E77" s="222"/>
      <c r="F77" s="535">
        <v>5.5</v>
      </c>
      <c r="G77" s="535">
        <v>0.8</v>
      </c>
      <c r="H77" s="535">
        <v>1</v>
      </c>
      <c r="I77" s="535">
        <v>1</v>
      </c>
      <c r="J77" s="535">
        <v>2</v>
      </c>
      <c r="K77" s="535">
        <v>2</v>
      </c>
      <c r="L77" s="535">
        <v>2</v>
      </c>
      <c r="M77" s="432"/>
    </row>
    <row r="78" spans="1:13" s="308" customFormat="1" x14ac:dyDescent="0.2">
      <c r="A78" s="309"/>
      <c r="B78" s="211"/>
      <c r="C78" s="212">
        <v>292008</v>
      </c>
      <c r="D78" s="213" t="s">
        <v>28</v>
      </c>
      <c r="E78" s="203"/>
      <c r="F78" s="535">
        <v>0.1</v>
      </c>
      <c r="G78" s="535">
        <v>42.4</v>
      </c>
      <c r="H78" s="535">
        <v>2</v>
      </c>
      <c r="I78" s="535">
        <v>2</v>
      </c>
      <c r="J78" s="535">
        <v>2</v>
      </c>
      <c r="K78" s="535">
        <v>16</v>
      </c>
      <c r="L78" s="535">
        <v>16</v>
      </c>
      <c r="M78" s="432"/>
    </row>
    <row r="79" spans="1:13" s="308" customFormat="1" x14ac:dyDescent="0.2">
      <c r="A79" s="309"/>
      <c r="B79" s="211"/>
      <c r="C79" s="212">
        <v>292009</v>
      </c>
      <c r="D79" s="213" t="s">
        <v>743</v>
      </c>
      <c r="E79" s="222"/>
      <c r="F79" s="535">
        <v>17.100000000000001</v>
      </c>
      <c r="G79" s="535">
        <v>0</v>
      </c>
      <c r="H79" s="535">
        <v>0</v>
      </c>
      <c r="I79" s="535">
        <v>0</v>
      </c>
      <c r="J79" s="535">
        <v>1</v>
      </c>
      <c r="K79" s="535">
        <v>1</v>
      </c>
      <c r="L79" s="535">
        <v>1</v>
      </c>
      <c r="M79" s="484"/>
    </row>
    <row r="80" spans="1:13" s="308" customFormat="1" x14ac:dyDescent="0.2">
      <c r="A80" s="309"/>
      <c r="B80" s="211"/>
      <c r="C80" s="212">
        <v>292017</v>
      </c>
      <c r="D80" s="213" t="s">
        <v>355</v>
      </c>
      <c r="E80" s="203"/>
      <c r="F80" s="535">
        <v>0</v>
      </c>
      <c r="G80" s="535">
        <v>0.3</v>
      </c>
      <c r="H80" s="535">
        <v>2</v>
      </c>
      <c r="I80" s="535">
        <v>2</v>
      </c>
      <c r="J80" s="535">
        <v>2</v>
      </c>
      <c r="K80" s="535">
        <v>2</v>
      </c>
      <c r="L80" s="535">
        <v>2</v>
      </c>
      <c r="M80" s="443"/>
    </row>
    <row r="81" spans="1:13" s="308" customFormat="1" x14ac:dyDescent="0.2">
      <c r="A81" s="309"/>
      <c r="B81" s="211"/>
      <c r="C81" s="212">
        <v>292019</v>
      </c>
      <c r="D81" s="213" t="s">
        <v>620</v>
      </c>
      <c r="E81" s="222"/>
      <c r="F81" s="535">
        <v>7.7</v>
      </c>
      <c r="G81" s="535">
        <v>1.8</v>
      </c>
      <c r="H81" s="535">
        <v>1</v>
      </c>
      <c r="I81" s="535">
        <v>1</v>
      </c>
      <c r="J81" s="535">
        <v>1</v>
      </c>
      <c r="K81" s="535">
        <v>1</v>
      </c>
      <c r="L81" s="535">
        <v>1</v>
      </c>
      <c r="M81" s="446"/>
    </row>
    <row r="82" spans="1:13" s="407" customFormat="1" x14ac:dyDescent="0.2">
      <c r="A82" s="399"/>
      <c r="B82" s="211"/>
      <c r="C82" s="212">
        <v>2920271</v>
      </c>
      <c r="D82" s="213" t="s">
        <v>302</v>
      </c>
      <c r="E82" s="535"/>
      <c r="F82" s="535">
        <v>0</v>
      </c>
      <c r="G82" s="535">
        <v>0</v>
      </c>
      <c r="H82" s="535">
        <v>0</v>
      </c>
      <c r="I82" s="535">
        <v>0</v>
      </c>
      <c r="J82" s="535">
        <v>0</v>
      </c>
      <c r="K82" s="535">
        <v>0</v>
      </c>
      <c r="L82" s="535">
        <v>0</v>
      </c>
      <c r="M82" s="446"/>
    </row>
    <row r="83" spans="1:13" s="308" customFormat="1" x14ac:dyDescent="0.2">
      <c r="A83" s="309"/>
      <c r="B83" s="211"/>
      <c r="C83" s="212">
        <v>2920272</v>
      </c>
      <c r="D83" s="213" t="s">
        <v>258</v>
      </c>
      <c r="E83" s="223"/>
      <c r="F83" s="535">
        <v>7.5</v>
      </c>
      <c r="G83" s="535">
        <v>0</v>
      </c>
      <c r="H83" s="535">
        <v>6</v>
      </c>
      <c r="I83" s="535">
        <v>6</v>
      </c>
      <c r="J83" s="535">
        <v>3</v>
      </c>
      <c r="K83" s="535">
        <v>3</v>
      </c>
      <c r="L83" s="535">
        <v>3</v>
      </c>
      <c r="M83" s="443"/>
    </row>
    <row r="84" spans="1:13" s="308" customFormat="1" x14ac:dyDescent="0.2">
      <c r="A84" s="307"/>
      <c r="B84" s="285"/>
      <c r="C84" s="286"/>
      <c r="D84" s="275" t="s">
        <v>29</v>
      </c>
      <c r="E84" s="336"/>
      <c r="F84" s="566">
        <f t="shared" ref="F84:L84" si="34">SUM(F85:F141)</f>
        <v>3142.5999999999995</v>
      </c>
      <c r="G84" s="336">
        <f t="shared" si="34"/>
        <v>3010.7000000000012</v>
      </c>
      <c r="H84" s="336">
        <f t="shared" si="34"/>
        <v>2972.7999999999993</v>
      </c>
      <c r="I84" s="336">
        <f t="shared" si="34"/>
        <v>3448.0999999999995</v>
      </c>
      <c r="J84" s="336">
        <f t="shared" si="34"/>
        <v>3702.5</v>
      </c>
      <c r="K84" s="336">
        <f t="shared" si="34"/>
        <v>3199.1</v>
      </c>
      <c r="L84" s="336">
        <f t="shared" si="34"/>
        <v>3106</v>
      </c>
      <c r="M84" s="237"/>
    </row>
    <row r="85" spans="1:13" s="308" customFormat="1" x14ac:dyDescent="0.2">
      <c r="A85" s="309"/>
      <c r="B85" s="211">
        <v>311</v>
      </c>
      <c r="C85" s="212">
        <v>311</v>
      </c>
      <c r="D85" s="213" t="s">
        <v>426</v>
      </c>
      <c r="E85" s="222"/>
      <c r="F85" s="535">
        <v>0</v>
      </c>
      <c r="G85" s="535">
        <v>0</v>
      </c>
      <c r="H85" s="535">
        <v>0</v>
      </c>
      <c r="I85" s="535">
        <v>0</v>
      </c>
      <c r="J85" s="535">
        <v>0</v>
      </c>
      <c r="K85" s="535">
        <v>0</v>
      </c>
      <c r="L85" s="535">
        <v>0</v>
      </c>
      <c r="M85" s="432"/>
    </row>
    <row r="86" spans="1:13" s="308" customFormat="1" x14ac:dyDescent="0.2">
      <c r="A86" s="309"/>
      <c r="B86" s="214"/>
      <c r="C86" s="212">
        <v>311</v>
      </c>
      <c r="D86" s="213" t="s">
        <v>929</v>
      </c>
      <c r="E86" s="222"/>
      <c r="F86" s="535">
        <v>1</v>
      </c>
      <c r="G86" s="535">
        <v>3.7</v>
      </c>
      <c r="H86" s="535">
        <v>3</v>
      </c>
      <c r="I86" s="535">
        <v>3</v>
      </c>
      <c r="J86" s="535">
        <v>0</v>
      </c>
      <c r="K86" s="535">
        <v>0</v>
      </c>
      <c r="L86" s="535">
        <v>0</v>
      </c>
      <c r="M86" s="446"/>
    </row>
    <row r="87" spans="1:13" s="407" customFormat="1" x14ac:dyDescent="0.2">
      <c r="A87" s="399"/>
      <c r="B87" s="214"/>
      <c r="C87" s="212">
        <v>311</v>
      </c>
      <c r="D87" s="213" t="s">
        <v>979</v>
      </c>
      <c r="E87" s="222"/>
      <c r="F87" s="535">
        <v>0</v>
      </c>
      <c r="G87" s="535">
        <v>0</v>
      </c>
      <c r="H87" s="535">
        <v>0</v>
      </c>
      <c r="I87" s="535">
        <v>0</v>
      </c>
      <c r="J87" s="535">
        <v>0</v>
      </c>
      <c r="K87" s="535">
        <v>0</v>
      </c>
      <c r="L87" s="535">
        <v>0</v>
      </c>
      <c r="M87" s="446"/>
    </row>
    <row r="88" spans="1:13" s="308" customFormat="1" x14ac:dyDescent="0.2">
      <c r="A88" s="309"/>
      <c r="B88" s="211">
        <v>312</v>
      </c>
      <c r="C88" s="212" t="s">
        <v>573</v>
      </c>
      <c r="D88" s="213" t="s">
        <v>35</v>
      </c>
      <c r="E88" s="222"/>
      <c r="F88" s="535">
        <v>61.6</v>
      </c>
      <c r="G88" s="535">
        <v>39.200000000000003</v>
      </c>
      <c r="H88" s="535">
        <v>60</v>
      </c>
      <c r="I88" s="535">
        <v>137</v>
      </c>
      <c r="J88" s="579">
        <v>105</v>
      </c>
      <c r="K88" s="535">
        <v>130</v>
      </c>
      <c r="L88" s="535">
        <v>130</v>
      </c>
      <c r="M88" s="443" t="s">
        <v>1349</v>
      </c>
    </row>
    <row r="89" spans="1:13" s="407" customFormat="1" x14ac:dyDescent="0.2">
      <c r="A89" s="399"/>
      <c r="B89" s="211"/>
      <c r="C89" s="212">
        <v>312012</v>
      </c>
      <c r="D89" s="213" t="s">
        <v>894</v>
      </c>
      <c r="E89" s="203"/>
      <c r="F89" s="536">
        <v>38.200000000000003</v>
      </c>
      <c r="G89" s="536">
        <v>38</v>
      </c>
      <c r="H89" s="536">
        <v>40</v>
      </c>
      <c r="I89" s="536">
        <v>40</v>
      </c>
      <c r="J89" s="536">
        <v>46</v>
      </c>
      <c r="K89" s="536">
        <v>46</v>
      </c>
      <c r="L89" s="536">
        <v>46</v>
      </c>
      <c r="M89" s="432"/>
    </row>
    <row r="90" spans="1:13" s="407" customFormat="1" x14ac:dyDescent="0.2">
      <c r="A90" s="399"/>
      <c r="B90" s="211"/>
      <c r="C90" s="212">
        <v>312012</v>
      </c>
      <c r="D90" s="213" t="s">
        <v>897</v>
      </c>
      <c r="E90" s="203"/>
      <c r="F90" s="535">
        <v>18</v>
      </c>
      <c r="G90" s="535">
        <v>18.5</v>
      </c>
      <c r="H90" s="535">
        <v>18</v>
      </c>
      <c r="I90" s="535">
        <v>18</v>
      </c>
      <c r="J90" s="535">
        <v>20</v>
      </c>
      <c r="K90" s="535">
        <v>20</v>
      </c>
      <c r="L90" s="535">
        <v>20</v>
      </c>
      <c r="M90" s="432"/>
    </row>
    <row r="91" spans="1:13" s="308" customFormat="1" x14ac:dyDescent="0.2">
      <c r="A91" s="309"/>
      <c r="B91" s="211"/>
      <c r="C91" s="212" t="s">
        <v>572</v>
      </c>
      <c r="D91" s="213" t="s">
        <v>34</v>
      </c>
      <c r="E91" s="222"/>
      <c r="F91" s="535">
        <v>5.4</v>
      </c>
      <c r="G91" s="535">
        <v>5.4</v>
      </c>
      <c r="H91" s="535">
        <v>8.5</v>
      </c>
      <c r="I91" s="535">
        <v>8.5</v>
      </c>
      <c r="J91" s="535">
        <v>8.5</v>
      </c>
      <c r="K91" s="535">
        <v>8.5</v>
      </c>
      <c r="L91" s="535">
        <v>8.5</v>
      </c>
      <c r="M91" s="432"/>
    </row>
    <row r="92" spans="1:13" s="308" customFormat="1" x14ac:dyDescent="0.2">
      <c r="A92" s="309"/>
      <c r="B92" s="211"/>
      <c r="C92" s="212" t="s">
        <v>570</v>
      </c>
      <c r="D92" s="213" t="s">
        <v>31</v>
      </c>
      <c r="E92" s="222"/>
      <c r="F92" s="535">
        <v>17.8</v>
      </c>
      <c r="G92" s="535">
        <v>3.2</v>
      </c>
      <c r="H92" s="535">
        <v>5</v>
      </c>
      <c r="I92" s="535">
        <v>5</v>
      </c>
      <c r="J92" s="535">
        <v>15</v>
      </c>
      <c r="K92" s="535">
        <v>0</v>
      </c>
      <c r="L92" s="535">
        <v>0</v>
      </c>
      <c r="M92" s="432"/>
    </row>
    <row r="93" spans="1:13" s="308" customFormat="1" x14ac:dyDescent="0.2">
      <c r="A93" s="309"/>
      <c r="B93" s="211"/>
      <c r="C93" s="212" t="s">
        <v>727</v>
      </c>
      <c r="D93" s="213" t="s">
        <v>728</v>
      </c>
      <c r="E93" s="222"/>
      <c r="F93" s="535">
        <v>11</v>
      </c>
      <c r="G93" s="535">
        <v>14.7</v>
      </c>
      <c r="H93" s="535">
        <v>15</v>
      </c>
      <c r="I93" s="535">
        <v>15</v>
      </c>
      <c r="J93" s="535">
        <v>0</v>
      </c>
      <c r="K93" s="535">
        <v>0</v>
      </c>
      <c r="L93" s="535">
        <v>0</v>
      </c>
      <c r="M93" s="432"/>
    </row>
    <row r="94" spans="1:13" s="308" customFormat="1" x14ac:dyDescent="0.2">
      <c r="A94" s="309"/>
      <c r="B94" s="211"/>
      <c r="C94" s="212" t="s">
        <v>571</v>
      </c>
      <c r="D94" s="213" t="s">
        <v>33</v>
      </c>
      <c r="E94" s="222"/>
      <c r="F94" s="535">
        <v>85.7</v>
      </c>
      <c r="G94" s="535">
        <v>88.6</v>
      </c>
      <c r="H94" s="535">
        <v>90</v>
      </c>
      <c r="I94" s="535">
        <v>90</v>
      </c>
      <c r="J94" s="535">
        <v>90</v>
      </c>
      <c r="K94" s="535">
        <v>90</v>
      </c>
      <c r="L94" s="535">
        <v>90</v>
      </c>
      <c r="M94" s="432"/>
    </row>
    <row r="95" spans="1:13" s="407" customFormat="1" x14ac:dyDescent="0.2">
      <c r="A95" s="399"/>
      <c r="B95" s="211"/>
      <c r="C95" s="212">
        <v>312001</v>
      </c>
      <c r="D95" s="213" t="s">
        <v>1201</v>
      </c>
      <c r="E95" s="222"/>
      <c r="F95" s="535">
        <v>10.3</v>
      </c>
      <c r="G95" s="535">
        <v>0</v>
      </c>
      <c r="H95" s="535">
        <v>0</v>
      </c>
      <c r="I95" s="535">
        <v>0</v>
      </c>
      <c r="J95" s="535">
        <v>0</v>
      </c>
      <c r="K95" s="535">
        <v>0</v>
      </c>
      <c r="L95" s="535">
        <v>0</v>
      </c>
      <c r="M95" s="444"/>
    </row>
    <row r="96" spans="1:13" s="308" customFormat="1" x14ac:dyDescent="0.2">
      <c r="A96" s="309"/>
      <c r="B96" s="211"/>
      <c r="C96" s="212">
        <v>3120016</v>
      </c>
      <c r="D96" s="213" t="s">
        <v>345</v>
      </c>
      <c r="E96" s="222"/>
      <c r="F96" s="536">
        <v>0</v>
      </c>
      <c r="G96" s="536">
        <v>23.3</v>
      </c>
      <c r="H96" s="536">
        <v>5</v>
      </c>
      <c r="I96" s="536">
        <v>13.3</v>
      </c>
      <c r="J96" s="536">
        <v>21</v>
      </c>
      <c r="K96" s="536">
        <v>0</v>
      </c>
      <c r="L96" s="536">
        <v>20</v>
      </c>
      <c r="M96" s="443"/>
    </row>
    <row r="97" spans="1:13" s="407" customFormat="1" x14ac:dyDescent="0.2">
      <c r="A97" s="399"/>
      <c r="B97" s="211"/>
      <c r="C97" s="212">
        <v>312012132</v>
      </c>
      <c r="D97" s="213" t="s">
        <v>1164</v>
      </c>
      <c r="E97" s="222"/>
      <c r="F97" s="535">
        <v>10.3</v>
      </c>
      <c r="G97" s="535">
        <v>0</v>
      </c>
      <c r="H97" s="535">
        <v>0</v>
      </c>
      <c r="I97" s="535">
        <v>0</v>
      </c>
      <c r="J97" s="535">
        <v>0</v>
      </c>
      <c r="K97" s="535">
        <v>0</v>
      </c>
      <c r="L97" s="535">
        <v>0</v>
      </c>
      <c r="M97" s="443"/>
    </row>
    <row r="98" spans="1:13" s="407" customFormat="1" x14ac:dyDescent="0.2">
      <c r="A98" s="399"/>
      <c r="B98" s="211"/>
      <c r="C98" s="212">
        <v>312001</v>
      </c>
      <c r="D98" s="213" t="s">
        <v>1189</v>
      </c>
      <c r="E98" s="222"/>
      <c r="F98" s="535">
        <v>190.4</v>
      </c>
      <c r="G98" s="535">
        <v>0</v>
      </c>
      <c r="H98" s="535">
        <v>0</v>
      </c>
      <c r="I98" s="535">
        <v>0</v>
      </c>
      <c r="J98" s="535">
        <v>0</v>
      </c>
      <c r="K98" s="535">
        <v>0</v>
      </c>
      <c r="L98" s="535">
        <v>0</v>
      </c>
      <c r="M98" s="443"/>
    </row>
    <row r="99" spans="1:13" s="407" customFormat="1" x14ac:dyDescent="0.2">
      <c r="A99" s="399"/>
      <c r="B99" s="211"/>
      <c r="C99" s="212">
        <v>312001</v>
      </c>
      <c r="D99" s="213" t="s">
        <v>1250</v>
      </c>
      <c r="E99" s="536"/>
      <c r="F99" s="535">
        <v>6.5</v>
      </c>
      <c r="G99" s="535">
        <v>0</v>
      </c>
      <c r="H99" s="535">
        <v>0</v>
      </c>
      <c r="I99" s="535">
        <v>0</v>
      </c>
      <c r="J99" s="535">
        <v>0</v>
      </c>
      <c r="K99" s="535">
        <v>0</v>
      </c>
      <c r="L99" s="535">
        <v>0</v>
      </c>
      <c r="M99" s="443"/>
    </row>
    <row r="100" spans="1:13" s="308" customFormat="1" ht="12" customHeight="1" x14ac:dyDescent="0.2">
      <c r="A100" s="309"/>
      <c r="B100" s="211"/>
      <c r="C100" s="212">
        <v>312001814</v>
      </c>
      <c r="D100" s="213" t="s">
        <v>655</v>
      </c>
      <c r="E100" s="203"/>
      <c r="F100" s="535">
        <v>4</v>
      </c>
      <c r="G100" s="535">
        <v>6</v>
      </c>
      <c r="H100" s="535">
        <v>5</v>
      </c>
      <c r="I100" s="535">
        <v>5</v>
      </c>
      <c r="J100" s="535">
        <v>0</v>
      </c>
      <c r="K100" s="535">
        <v>0</v>
      </c>
      <c r="L100" s="535">
        <v>0</v>
      </c>
      <c r="M100" s="446"/>
    </row>
    <row r="101" spans="1:13" s="308" customFormat="1" ht="12" customHeight="1" x14ac:dyDescent="0.2">
      <c r="A101" s="309"/>
      <c r="B101" s="211"/>
      <c r="C101" s="212">
        <v>312001824</v>
      </c>
      <c r="D101" s="213" t="s">
        <v>654</v>
      </c>
      <c r="E101" s="203"/>
      <c r="F101" s="536">
        <v>0</v>
      </c>
      <c r="G101" s="536">
        <v>10.199999999999999</v>
      </c>
      <c r="H101" s="536">
        <v>6</v>
      </c>
      <c r="I101" s="536">
        <v>6</v>
      </c>
      <c r="J101" s="536">
        <v>0</v>
      </c>
      <c r="K101" s="536">
        <v>0</v>
      </c>
      <c r="L101" s="536">
        <v>0</v>
      </c>
      <c r="M101" s="446"/>
    </row>
    <row r="102" spans="1:13" s="407" customFormat="1" ht="12" customHeight="1" x14ac:dyDescent="0.2">
      <c r="A102" s="399"/>
      <c r="B102" s="211"/>
      <c r="C102" s="212">
        <v>312001</v>
      </c>
      <c r="D102" s="213" t="s">
        <v>1032</v>
      </c>
      <c r="E102" s="203"/>
      <c r="F102" s="536">
        <v>3</v>
      </c>
      <c r="G102" s="536">
        <v>1</v>
      </c>
      <c r="H102" s="536">
        <v>3</v>
      </c>
      <c r="I102" s="536">
        <v>3</v>
      </c>
      <c r="J102" s="536">
        <v>0</v>
      </c>
      <c r="K102" s="536">
        <v>0</v>
      </c>
      <c r="L102" s="536">
        <v>0</v>
      </c>
      <c r="M102" s="432"/>
    </row>
    <row r="103" spans="1:13" s="407" customFormat="1" ht="12" customHeight="1" x14ac:dyDescent="0.2">
      <c r="A103" s="399"/>
      <c r="B103" s="211"/>
      <c r="C103" s="212">
        <v>312001</v>
      </c>
      <c r="D103" s="213" t="s">
        <v>1050</v>
      </c>
      <c r="E103" s="203"/>
      <c r="F103" s="536">
        <v>44.7</v>
      </c>
      <c r="G103" s="536">
        <v>48.7</v>
      </c>
      <c r="H103" s="536">
        <v>33.6</v>
      </c>
      <c r="I103" s="536">
        <v>50</v>
      </c>
      <c r="J103" s="536">
        <v>0</v>
      </c>
      <c r="K103" s="536">
        <v>0</v>
      </c>
      <c r="L103" s="536">
        <v>0</v>
      </c>
      <c r="M103" s="443"/>
    </row>
    <row r="104" spans="1:13" s="407" customFormat="1" ht="12" customHeight="1" x14ac:dyDescent="0.2">
      <c r="A104" s="399"/>
      <c r="B104" s="211"/>
      <c r="C104" s="212">
        <v>312001</v>
      </c>
      <c r="D104" s="213" t="s">
        <v>1180</v>
      </c>
      <c r="E104" s="203"/>
      <c r="F104" s="536">
        <v>76.400000000000006</v>
      </c>
      <c r="G104" s="536">
        <v>62.1</v>
      </c>
      <c r="H104" s="536">
        <v>63</v>
      </c>
      <c r="I104" s="536">
        <v>58</v>
      </c>
      <c r="J104" s="536">
        <v>0</v>
      </c>
      <c r="K104" s="536">
        <v>0</v>
      </c>
      <c r="L104" s="536">
        <v>0</v>
      </c>
      <c r="M104" s="432"/>
    </row>
    <row r="105" spans="1:13" s="407" customFormat="1" ht="12" customHeight="1" x14ac:dyDescent="0.2">
      <c r="A105" s="399"/>
      <c r="B105" s="211"/>
      <c r="C105" s="212">
        <v>312001</v>
      </c>
      <c r="D105" s="213" t="s">
        <v>1298</v>
      </c>
      <c r="E105" s="203"/>
      <c r="F105" s="536">
        <v>0</v>
      </c>
      <c r="G105" s="536">
        <v>0</v>
      </c>
      <c r="H105" s="536">
        <v>0</v>
      </c>
      <c r="I105" s="536">
        <v>50</v>
      </c>
      <c r="J105" s="536">
        <v>129.4</v>
      </c>
      <c r="K105" s="536">
        <v>129.4</v>
      </c>
      <c r="L105" s="536">
        <v>129.4</v>
      </c>
      <c r="M105" s="432"/>
    </row>
    <row r="106" spans="1:13" s="407" customFormat="1" ht="12" customHeight="1" x14ac:dyDescent="0.2">
      <c r="A106" s="399"/>
      <c r="B106" s="211"/>
      <c r="C106" s="212">
        <v>312001</v>
      </c>
      <c r="D106" s="213" t="s">
        <v>1299</v>
      </c>
      <c r="E106" s="203"/>
      <c r="F106" s="536">
        <v>0</v>
      </c>
      <c r="G106" s="536">
        <v>0</v>
      </c>
      <c r="H106" s="536">
        <v>0</v>
      </c>
      <c r="I106" s="536">
        <v>11.5</v>
      </c>
      <c r="J106" s="536">
        <v>23.1</v>
      </c>
      <c r="K106" s="536">
        <v>0</v>
      </c>
      <c r="L106" s="536">
        <v>0</v>
      </c>
      <c r="M106" s="432"/>
    </row>
    <row r="107" spans="1:13" s="407" customFormat="1" ht="12" customHeight="1" x14ac:dyDescent="0.2">
      <c r="A107" s="399"/>
      <c r="B107" s="211"/>
      <c r="C107" s="212">
        <v>312001</v>
      </c>
      <c r="D107" s="213" t="s">
        <v>1343</v>
      </c>
      <c r="E107" s="203"/>
      <c r="F107" s="536">
        <v>0</v>
      </c>
      <c r="G107" s="536">
        <v>0</v>
      </c>
      <c r="H107" s="536">
        <v>0</v>
      </c>
      <c r="I107" s="536">
        <v>0</v>
      </c>
      <c r="J107" s="536">
        <v>75.900000000000006</v>
      </c>
      <c r="K107" s="536">
        <v>0</v>
      </c>
      <c r="L107" s="536">
        <v>0</v>
      </c>
      <c r="M107" s="432"/>
    </row>
    <row r="108" spans="1:13" s="407" customFormat="1" ht="12" customHeight="1" x14ac:dyDescent="0.2">
      <c r="A108" s="399"/>
      <c r="B108" s="211"/>
      <c r="C108" s="212">
        <v>312001</v>
      </c>
      <c r="D108" s="213" t="s">
        <v>1263</v>
      </c>
      <c r="E108" s="203"/>
      <c r="F108" s="536">
        <v>0</v>
      </c>
      <c r="G108" s="536">
        <v>28.6</v>
      </c>
      <c r="H108" s="536">
        <v>0</v>
      </c>
      <c r="I108" s="536">
        <v>47.5</v>
      </c>
      <c r="J108" s="536">
        <v>0</v>
      </c>
      <c r="K108" s="536">
        <v>0</v>
      </c>
      <c r="L108" s="536">
        <v>0</v>
      </c>
      <c r="M108" s="432"/>
    </row>
    <row r="109" spans="1:13" s="407" customFormat="1" ht="12" customHeight="1" x14ac:dyDescent="0.2">
      <c r="A109" s="399"/>
      <c r="B109" s="211"/>
      <c r="C109" s="212">
        <v>3120019</v>
      </c>
      <c r="D109" s="213" t="s">
        <v>1312</v>
      </c>
      <c r="E109" s="203"/>
      <c r="F109" s="536">
        <v>0</v>
      </c>
      <c r="G109" s="536">
        <v>0</v>
      </c>
      <c r="H109" s="536">
        <v>0</v>
      </c>
      <c r="I109" s="536">
        <v>13</v>
      </c>
      <c r="J109" s="536">
        <v>0</v>
      </c>
      <c r="K109" s="536">
        <v>0</v>
      </c>
      <c r="L109" s="536">
        <v>0</v>
      </c>
      <c r="M109" s="432"/>
    </row>
    <row r="110" spans="1:13" s="407" customFormat="1" ht="12" customHeight="1" x14ac:dyDescent="0.2">
      <c r="A110" s="399"/>
      <c r="B110" s="211"/>
      <c r="C110" s="212">
        <v>312001</v>
      </c>
      <c r="D110" s="213" t="s">
        <v>1313</v>
      </c>
      <c r="E110" s="203"/>
      <c r="F110" s="536">
        <v>0</v>
      </c>
      <c r="G110" s="536">
        <v>0</v>
      </c>
      <c r="H110" s="536">
        <v>0</v>
      </c>
      <c r="I110" s="536">
        <v>72.8</v>
      </c>
      <c r="J110" s="536">
        <v>0</v>
      </c>
      <c r="K110" s="536">
        <v>0</v>
      </c>
      <c r="L110" s="536">
        <v>0</v>
      </c>
      <c r="M110" s="432"/>
    </row>
    <row r="111" spans="1:13" s="407" customFormat="1" ht="12" customHeight="1" x14ac:dyDescent="0.2">
      <c r="A111" s="399"/>
      <c r="B111" s="211"/>
      <c r="C111" s="212">
        <v>312001</v>
      </c>
      <c r="D111" s="213" t="s">
        <v>1223</v>
      </c>
      <c r="E111" s="203"/>
      <c r="F111" s="536">
        <v>39.200000000000003</v>
      </c>
      <c r="G111" s="536">
        <v>0</v>
      </c>
      <c r="H111" s="536">
        <v>0</v>
      </c>
      <c r="I111" s="536">
        <v>0</v>
      </c>
      <c r="J111" s="580">
        <v>70</v>
      </c>
      <c r="K111" s="536">
        <v>0</v>
      </c>
      <c r="L111" s="536">
        <v>0</v>
      </c>
      <c r="M111" s="443" t="s">
        <v>1349</v>
      </c>
    </row>
    <row r="112" spans="1:13" s="407" customFormat="1" ht="12" customHeight="1" x14ac:dyDescent="0.2">
      <c r="A112" s="399"/>
      <c r="B112" s="211"/>
      <c r="C112" s="212">
        <v>312001</v>
      </c>
      <c r="D112" s="213" t="s">
        <v>1045</v>
      </c>
      <c r="E112" s="203"/>
      <c r="F112" s="536">
        <v>0</v>
      </c>
      <c r="G112" s="536">
        <v>0</v>
      </c>
      <c r="H112" s="536">
        <v>0</v>
      </c>
      <c r="I112" s="536">
        <v>0</v>
      </c>
      <c r="J112" s="536">
        <v>0</v>
      </c>
      <c r="K112" s="536">
        <v>0</v>
      </c>
      <c r="L112" s="536">
        <v>0</v>
      </c>
      <c r="M112" s="432"/>
    </row>
    <row r="113" spans="1:13" s="308" customFormat="1" x14ac:dyDescent="0.2">
      <c r="A113" s="309"/>
      <c r="B113" s="211"/>
      <c r="C113" s="212">
        <v>312012</v>
      </c>
      <c r="D113" s="213" t="s">
        <v>744</v>
      </c>
      <c r="E113" s="222"/>
      <c r="F113" s="536">
        <v>1998.9</v>
      </c>
      <c r="G113" s="536">
        <v>2038.9</v>
      </c>
      <c r="H113" s="536">
        <v>2220.1999999999998</v>
      </c>
      <c r="I113" s="536">
        <v>2278</v>
      </c>
      <c r="J113" s="580">
        <v>2382</v>
      </c>
      <c r="K113" s="536">
        <v>2350.1</v>
      </c>
      <c r="L113" s="536">
        <v>2350.1</v>
      </c>
      <c r="M113" s="443" t="s">
        <v>1349</v>
      </c>
    </row>
    <row r="114" spans="1:13" s="308" customFormat="1" x14ac:dyDescent="0.2">
      <c r="A114" s="309"/>
      <c r="B114" s="211"/>
      <c r="C114" s="212">
        <v>312012</v>
      </c>
      <c r="D114" s="213" t="s">
        <v>747</v>
      </c>
      <c r="E114" s="222"/>
      <c r="F114" s="536">
        <v>175.9</v>
      </c>
      <c r="G114" s="536">
        <v>206.5</v>
      </c>
      <c r="H114" s="536">
        <v>144.1</v>
      </c>
      <c r="I114" s="536">
        <v>164.4</v>
      </c>
      <c r="J114" s="580">
        <v>127.2</v>
      </c>
      <c r="K114" s="536">
        <v>167.1</v>
      </c>
      <c r="L114" s="536">
        <v>167.1</v>
      </c>
      <c r="M114" s="443" t="s">
        <v>1349</v>
      </c>
    </row>
    <row r="115" spans="1:13" s="308" customFormat="1" x14ac:dyDescent="0.2">
      <c r="A115" s="309"/>
      <c r="B115" s="211"/>
      <c r="C115" s="212">
        <v>312012</v>
      </c>
      <c r="D115" s="213" t="s">
        <v>745</v>
      </c>
      <c r="E115" s="222"/>
      <c r="F115" s="535">
        <v>21.8</v>
      </c>
      <c r="G115" s="535">
        <v>36.4</v>
      </c>
      <c r="H115" s="535">
        <v>0</v>
      </c>
      <c r="I115" s="535">
        <v>53.7</v>
      </c>
      <c r="J115" s="579">
        <v>95.4</v>
      </c>
      <c r="K115" s="535">
        <v>0</v>
      </c>
      <c r="L115" s="535">
        <v>0</v>
      </c>
      <c r="M115" s="443" t="s">
        <v>1349</v>
      </c>
    </row>
    <row r="116" spans="1:13" s="407" customFormat="1" x14ac:dyDescent="0.2">
      <c r="A116" s="399"/>
      <c r="B116" s="211"/>
      <c r="C116" s="212">
        <v>312002</v>
      </c>
      <c r="D116" s="213" t="s">
        <v>1314</v>
      </c>
      <c r="E116" s="536"/>
      <c r="F116" s="535">
        <v>0</v>
      </c>
      <c r="G116" s="535">
        <v>0</v>
      </c>
      <c r="H116" s="535">
        <v>0</v>
      </c>
      <c r="I116" s="535">
        <v>0.6</v>
      </c>
      <c r="J116" s="535">
        <v>0</v>
      </c>
      <c r="K116" s="535">
        <v>0</v>
      </c>
      <c r="L116" s="535">
        <v>0</v>
      </c>
      <c r="M116" s="443"/>
    </row>
    <row r="117" spans="1:13" s="407" customFormat="1" x14ac:dyDescent="0.2">
      <c r="A117" s="399"/>
      <c r="B117" s="211"/>
      <c r="C117" s="212">
        <v>312002</v>
      </c>
      <c r="D117" s="213" t="s">
        <v>1315</v>
      </c>
      <c r="E117" s="536"/>
      <c r="F117" s="535">
        <v>0</v>
      </c>
      <c r="G117" s="535">
        <v>0</v>
      </c>
      <c r="H117" s="535">
        <v>0</v>
      </c>
      <c r="I117" s="535">
        <v>0.8</v>
      </c>
      <c r="J117" s="535">
        <v>3</v>
      </c>
      <c r="K117" s="535">
        <v>0</v>
      </c>
      <c r="L117" s="535">
        <v>0</v>
      </c>
      <c r="M117" s="443"/>
    </row>
    <row r="118" spans="1:13" s="407" customFormat="1" x14ac:dyDescent="0.2">
      <c r="A118" s="399"/>
      <c r="B118" s="211"/>
      <c r="C118" s="212">
        <v>312012</v>
      </c>
      <c r="D118" s="213" t="s">
        <v>1215</v>
      </c>
      <c r="E118" s="222"/>
      <c r="F118" s="535">
        <v>1</v>
      </c>
      <c r="G118" s="535">
        <v>0</v>
      </c>
      <c r="H118" s="535">
        <v>0</v>
      </c>
      <c r="I118" s="535">
        <v>0</v>
      </c>
      <c r="J118" s="535">
        <v>0</v>
      </c>
      <c r="K118" s="535">
        <v>0</v>
      </c>
      <c r="L118" s="535">
        <v>0</v>
      </c>
      <c r="M118" s="443"/>
    </row>
    <row r="119" spans="1:13" s="407" customFormat="1" x14ac:dyDescent="0.2">
      <c r="A119" s="399"/>
      <c r="B119" s="211"/>
      <c r="C119" s="212">
        <v>312012</v>
      </c>
      <c r="D119" s="213" t="s">
        <v>927</v>
      </c>
      <c r="E119" s="222"/>
      <c r="F119" s="535">
        <v>0</v>
      </c>
      <c r="G119" s="535">
        <v>0</v>
      </c>
      <c r="H119" s="535">
        <v>0</v>
      </c>
      <c r="I119" s="535">
        <v>0</v>
      </c>
      <c r="J119" s="535">
        <v>0</v>
      </c>
      <c r="K119" s="535">
        <v>0</v>
      </c>
      <c r="L119" s="535">
        <v>0</v>
      </c>
      <c r="M119" s="432"/>
    </row>
    <row r="120" spans="1:13" s="308" customFormat="1" x14ac:dyDescent="0.2">
      <c r="A120" s="309"/>
      <c r="B120" s="211"/>
      <c r="C120" s="212">
        <v>312012</v>
      </c>
      <c r="D120" s="213" t="s">
        <v>1138</v>
      </c>
      <c r="E120" s="222"/>
      <c r="F120" s="535">
        <v>0</v>
      </c>
      <c r="G120" s="535">
        <v>0</v>
      </c>
      <c r="H120" s="535">
        <v>0</v>
      </c>
      <c r="I120" s="535">
        <v>0</v>
      </c>
      <c r="J120" s="535">
        <v>0</v>
      </c>
      <c r="K120" s="535">
        <v>0</v>
      </c>
      <c r="L120" s="535">
        <v>0</v>
      </c>
      <c r="M120" s="443"/>
    </row>
    <row r="121" spans="1:13" s="308" customFormat="1" x14ac:dyDescent="0.2">
      <c r="A121" s="309"/>
      <c r="B121" s="211"/>
      <c r="C121" s="212">
        <v>312012</v>
      </c>
      <c r="D121" s="213" t="s">
        <v>746</v>
      </c>
      <c r="E121" s="222"/>
      <c r="F121" s="536">
        <v>0</v>
      </c>
      <c r="G121" s="536">
        <v>0</v>
      </c>
      <c r="H121" s="536">
        <v>0</v>
      </c>
      <c r="I121" s="536">
        <v>0</v>
      </c>
      <c r="J121" s="536">
        <v>0</v>
      </c>
      <c r="K121" s="536">
        <v>0</v>
      </c>
      <c r="L121" s="536">
        <v>0</v>
      </c>
      <c r="M121" s="432"/>
    </row>
    <row r="122" spans="1:13" s="308" customFormat="1" x14ac:dyDescent="0.2">
      <c r="A122" s="309"/>
      <c r="B122" s="211"/>
      <c r="C122" s="212">
        <v>312012</v>
      </c>
      <c r="D122" s="213" t="s">
        <v>295</v>
      </c>
      <c r="E122" s="222"/>
      <c r="F122" s="535">
        <v>1.1000000000000001</v>
      </c>
      <c r="G122" s="535">
        <v>1</v>
      </c>
      <c r="H122" s="535">
        <v>1</v>
      </c>
      <c r="I122" s="535">
        <v>1</v>
      </c>
      <c r="J122" s="535">
        <v>1.1000000000000001</v>
      </c>
      <c r="K122" s="535">
        <v>1.1000000000000001</v>
      </c>
      <c r="L122" s="535">
        <v>1.1000000000000001</v>
      </c>
      <c r="M122" s="432"/>
    </row>
    <row r="123" spans="1:13" s="308" customFormat="1" x14ac:dyDescent="0.2">
      <c r="A123" s="309"/>
      <c r="B123" s="211"/>
      <c r="C123" s="212">
        <v>312012</v>
      </c>
      <c r="D123" s="213" t="s">
        <v>36</v>
      </c>
      <c r="E123" s="203"/>
      <c r="F123" s="536">
        <v>21.2</v>
      </c>
      <c r="G123" s="536">
        <v>23</v>
      </c>
      <c r="H123" s="536">
        <v>21</v>
      </c>
      <c r="I123" s="536">
        <v>26</v>
      </c>
      <c r="J123" s="536">
        <v>29</v>
      </c>
      <c r="K123" s="536">
        <v>28</v>
      </c>
      <c r="L123" s="536">
        <v>28</v>
      </c>
      <c r="M123" s="432"/>
    </row>
    <row r="124" spans="1:13" s="407" customFormat="1" x14ac:dyDescent="0.2">
      <c r="A124" s="399"/>
      <c r="B124" s="211"/>
      <c r="C124" s="212">
        <v>312012</v>
      </c>
      <c r="D124" s="213" t="s">
        <v>259</v>
      </c>
      <c r="E124" s="222"/>
      <c r="F124" s="535">
        <v>0</v>
      </c>
      <c r="G124" s="535">
        <v>2.8</v>
      </c>
      <c r="H124" s="535">
        <v>2.7</v>
      </c>
      <c r="I124" s="535">
        <v>2.7</v>
      </c>
      <c r="J124" s="535">
        <v>2.4</v>
      </c>
      <c r="K124" s="535">
        <v>2.4</v>
      </c>
      <c r="L124" s="535">
        <v>2.2999999999999998</v>
      </c>
      <c r="M124" s="432"/>
    </row>
    <row r="125" spans="1:13" s="308" customFormat="1" ht="12" customHeight="1" x14ac:dyDescent="0.2">
      <c r="A125" s="309"/>
      <c r="B125" s="211"/>
      <c r="C125" s="212">
        <v>312012</v>
      </c>
      <c r="D125" s="213" t="s">
        <v>940</v>
      </c>
      <c r="E125" s="222"/>
      <c r="F125" s="535">
        <v>0.5</v>
      </c>
      <c r="G125" s="535">
        <v>0.4</v>
      </c>
      <c r="H125" s="535">
        <v>1</v>
      </c>
      <c r="I125" s="535">
        <v>1</v>
      </c>
      <c r="J125" s="535">
        <v>1</v>
      </c>
      <c r="K125" s="535">
        <v>1</v>
      </c>
      <c r="L125" s="535">
        <v>1</v>
      </c>
      <c r="M125" s="432"/>
    </row>
    <row r="126" spans="1:13" s="308" customFormat="1" x14ac:dyDescent="0.2">
      <c r="A126" s="309"/>
      <c r="B126" s="211"/>
      <c r="C126" s="212">
        <v>312012</v>
      </c>
      <c r="D126" s="213" t="s">
        <v>607</v>
      </c>
      <c r="E126" s="222"/>
      <c r="F126" s="535">
        <v>0.2</v>
      </c>
      <c r="G126" s="535">
        <v>0.2</v>
      </c>
      <c r="H126" s="535">
        <v>0.2</v>
      </c>
      <c r="I126" s="535">
        <v>0.2</v>
      </c>
      <c r="J126" s="535">
        <v>0.2</v>
      </c>
      <c r="K126" s="535">
        <v>0.2</v>
      </c>
      <c r="L126" s="535">
        <v>0.2</v>
      </c>
      <c r="M126" s="432"/>
    </row>
    <row r="127" spans="1:13" s="308" customFormat="1" x14ac:dyDescent="0.2">
      <c r="A127" s="309"/>
      <c r="B127" s="211"/>
      <c r="C127" s="212">
        <v>312012</v>
      </c>
      <c r="D127" s="213" t="s">
        <v>37</v>
      </c>
      <c r="E127" s="222"/>
      <c r="F127" s="535">
        <v>0.7</v>
      </c>
      <c r="G127" s="535">
        <v>1.4</v>
      </c>
      <c r="H127" s="535">
        <v>0.8</v>
      </c>
      <c r="I127" s="535">
        <v>0.8</v>
      </c>
      <c r="J127" s="535">
        <v>0.8</v>
      </c>
      <c r="K127" s="535">
        <v>0.8</v>
      </c>
      <c r="L127" s="535">
        <v>0.8</v>
      </c>
      <c r="M127" s="432"/>
    </row>
    <row r="128" spans="1:13" s="308" customFormat="1" x14ac:dyDescent="0.2">
      <c r="A128" s="309"/>
      <c r="B128" s="211"/>
      <c r="C128" s="212">
        <v>312012</v>
      </c>
      <c r="D128" s="213" t="s">
        <v>658</v>
      </c>
      <c r="E128" s="222"/>
      <c r="F128" s="535">
        <v>0.3</v>
      </c>
      <c r="G128" s="535">
        <v>0.4</v>
      </c>
      <c r="H128" s="535">
        <v>0.4</v>
      </c>
      <c r="I128" s="535">
        <v>0.4</v>
      </c>
      <c r="J128" s="535">
        <v>0.5</v>
      </c>
      <c r="K128" s="535">
        <v>0.5</v>
      </c>
      <c r="L128" s="535">
        <v>0.5</v>
      </c>
      <c r="M128" s="432"/>
    </row>
    <row r="129" spans="1:13" s="407" customFormat="1" x14ac:dyDescent="0.2">
      <c r="A129" s="399"/>
      <c r="B129" s="211"/>
      <c r="C129" s="212" t="s">
        <v>733</v>
      </c>
      <c r="D129" s="213" t="s">
        <v>734</v>
      </c>
      <c r="E129" s="222"/>
      <c r="F129" s="535">
        <v>0</v>
      </c>
      <c r="G129" s="535">
        <v>0</v>
      </c>
      <c r="H129" s="535">
        <v>0</v>
      </c>
      <c r="I129" s="535">
        <v>0</v>
      </c>
      <c r="J129" s="535">
        <v>0</v>
      </c>
      <c r="K129" s="535">
        <v>0</v>
      </c>
      <c r="L129" s="535">
        <v>0</v>
      </c>
      <c r="M129" s="446"/>
    </row>
    <row r="130" spans="1:13" s="308" customFormat="1" x14ac:dyDescent="0.2">
      <c r="A130" s="309"/>
      <c r="B130" s="211"/>
      <c r="C130" s="212">
        <v>312012</v>
      </c>
      <c r="D130" s="213" t="s">
        <v>992</v>
      </c>
      <c r="E130" s="222"/>
      <c r="F130" s="535">
        <v>0</v>
      </c>
      <c r="G130" s="535">
        <v>0</v>
      </c>
      <c r="H130" s="535">
        <v>0</v>
      </c>
      <c r="I130" s="535">
        <v>0</v>
      </c>
      <c r="J130" s="535">
        <v>0</v>
      </c>
      <c r="K130" s="535">
        <v>0</v>
      </c>
      <c r="L130" s="535">
        <v>0</v>
      </c>
      <c r="M130" s="432"/>
    </row>
    <row r="131" spans="1:13" s="407" customFormat="1" x14ac:dyDescent="0.2">
      <c r="A131" s="399"/>
      <c r="B131" s="211"/>
      <c r="C131" s="212">
        <v>312012</v>
      </c>
      <c r="D131" s="213" t="s">
        <v>1219</v>
      </c>
      <c r="E131" s="222"/>
      <c r="F131" s="535">
        <v>1</v>
      </c>
      <c r="G131" s="535">
        <v>0</v>
      </c>
      <c r="H131" s="535">
        <v>0</v>
      </c>
      <c r="I131" s="535">
        <v>0</v>
      </c>
      <c r="J131" s="535">
        <v>0</v>
      </c>
      <c r="K131" s="535">
        <v>0</v>
      </c>
      <c r="L131" s="535">
        <v>0</v>
      </c>
      <c r="M131" s="443"/>
    </row>
    <row r="132" spans="1:13" s="407" customFormat="1" x14ac:dyDescent="0.2">
      <c r="A132" s="399"/>
      <c r="B132" s="211"/>
      <c r="C132" s="212">
        <v>312012</v>
      </c>
      <c r="D132" s="213" t="s">
        <v>863</v>
      </c>
      <c r="E132" s="222"/>
      <c r="F132" s="535">
        <v>0</v>
      </c>
      <c r="G132" s="535">
        <v>6.8</v>
      </c>
      <c r="H132" s="535">
        <v>91.2</v>
      </c>
      <c r="I132" s="535">
        <v>81</v>
      </c>
      <c r="J132" s="579">
        <v>72</v>
      </c>
      <c r="K132" s="535">
        <v>4</v>
      </c>
      <c r="L132" s="535">
        <v>4</v>
      </c>
      <c r="M132" s="446" t="s">
        <v>1349</v>
      </c>
    </row>
    <row r="133" spans="1:13" s="407" customFormat="1" x14ac:dyDescent="0.2">
      <c r="A133" s="399"/>
      <c r="B133" s="211"/>
      <c r="C133" s="212">
        <v>312012</v>
      </c>
      <c r="D133" s="213" t="s">
        <v>926</v>
      </c>
      <c r="E133" s="222"/>
      <c r="F133" s="535">
        <v>12.2</v>
      </c>
      <c r="G133" s="535">
        <v>21.6</v>
      </c>
      <c r="H133" s="535">
        <v>15</v>
      </c>
      <c r="I133" s="535">
        <v>15</v>
      </c>
      <c r="J133" s="535">
        <v>16</v>
      </c>
      <c r="K133" s="535">
        <v>16</v>
      </c>
      <c r="L133" s="535">
        <v>16</v>
      </c>
      <c r="M133" s="446"/>
    </row>
    <row r="134" spans="1:13" s="308" customFormat="1" x14ac:dyDescent="0.2">
      <c r="A134" s="309"/>
      <c r="B134" s="211"/>
      <c r="C134" s="212">
        <v>312012</v>
      </c>
      <c r="D134" s="213" t="s">
        <v>922</v>
      </c>
      <c r="E134" s="222"/>
      <c r="F134" s="535">
        <v>78.900000000000006</v>
      </c>
      <c r="G134" s="535">
        <v>91.6</v>
      </c>
      <c r="H134" s="535">
        <v>26.5</v>
      </c>
      <c r="I134" s="535">
        <v>59.7</v>
      </c>
      <c r="J134" s="535">
        <v>108</v>
      </c>
      <c r="K134" s="535">
        <v>0</v>
      </c>
      <c r="L134" s="535">
        <v>0</v>
      </c>
      <c r="M134" s="432"/>
    </row>
    <row r="135" spans="1:13" s="407" customFormat="1" x14ac:dyDescent="0.2">
      <c r="A135" s="399"/>
      <c r="B135" s="211"/>
      <c r="C135" s="212" t="s">
        <v>961</v>
      </c>
      <c r="D135" s="213" t="s">
        <v>726</v>
      </c>
      <c r="E135" s="222"/>
      <c r="F135" s="536">
        <v>49.2</v>
      </c>
      <c r="G135" s="536">
        <v>52.4</v>
      </c>
      <c r="H135" s="536">
        <v>31</v>
      </c>
      <c r="I135" s="536">
        <v>48.4</v>
      </c>
      <c r="J135" s="536">
        <v>64</v>
      </c>
      <c r="K135" s="536">
        <v>0</v>
      </c>
      <c r="L135" s="536">
        <v>0</v>
      </c>
      <c r="M135" s="443"/>
    </row>
    <row r="136" spans="1:13" s="308" customFormat="1" x14ac:dyDescent="0.2">
      <c r="A136" s="309"/>
      <c r="B136" s="211"/>
      <c r="C136" s="212" t="s">
        <v>962</v>
      </c>
      <c r="D136" s="213" t="s">
        <v>963</v>
      </c>
      <c r="E136" s="222"/>
      <c r="F136" s="535">
        <v>113.5</v>
      </c>
      <c r="G136" s="535">
        <v>135.80000000000001</v>
      </c>
      <c r="H136" s="535">
        <v>58.6</v>
      </c>
      <c r="I136" s="535">
        <v>58.6</v>
      </c>
      <c r="J136" s="535">
        <v>195</v>
      </c>
      <c r="K136" s="535">
        <v>203</v>
      </c>
      <c r="L136" s="535">
        <v>90</v>
      </c>
      <c r="M136" s="443"/>
    </row>
    <row r="137" spans="1:13" s="407" customFormat="1" x14ac:dyDescent="0.2">
      <c r="A137" s="399"/>
      <c r="B137" s="211"/>
      <c r="C137" s="212">
        <v>312001</v>
      </c>
      <c r="D137" s="213" t="s">
        <v>1251</v>
      </c>
      <c r="E137" s="536"/>
      <c r="F137" s="535">
        <v>1.2</v>
      </c>
      <c r="G137" s="535">
        <v>0</v>
      </c>
      <c r="H137" s="535">
        <v>1</v>
      </c>
      <c r="I137" s="535">
        <v>1</v>
      </c>
      <c r="J137" s="535">
        <v>1</v>
      </c>
      <c r="K137" s="535">
        <v>1</v>
      </c>
      <c r="L137" s="535">
        <v>1</v>
      </c>
      <c r="M137" s="443"/>
    </row>
    <row r="138" spans="1:13" s="407" customFormat="1" x14ac:dyDescent="0.2">
      <c r="A138" s="399"/>
      <c r="B138" s="211">
        <v>331</v>
      </c>
      <c r="C138" s="212" t="s">
        <v>574</v>
      </c>
      <c r="D138" s="213" t="s">
        <v>600</v>
      </c>
      <c r="E138" s="203"/>
      <c r="F138" s="535">
        <v>0</v>
      </c>
      <c r="G138" s="535">
        <v>0</v>
      </c>
      <c r="H138" s="535">
        <v>3</v>
      </c>
      <c r="I138" s="535">
        <v>3</v>
      </c>
      <c r="J138" s="535">
        <v>0</v>
      </c>
      <c r="K138" s="535">
        <v>0</v>
      </c>
      <c r="L138" s="535">
        <v>0</v>
      </c>
      <c r="M138" s="443"/>
    </row>
    <row r="139" spans="1:13" s="308" customFormat="1" x14ac:dyDescent="0.2">
      <c r="A139" s="309"/>
      <c r="B139" s="211"/>
      <c r="C139" s="212">
        <v>331001</v>
      </c>
      <c r="D139" s="213" t="s">
        <v>1096</v>
      </c>
      <c r="E139" s="203"/>
      <c r="F139" s="535">
        <v>0</v>
      </c>
      <c r="G139" s="535">
        <v>0</v>
      </c>
      <c r="H139" s="535">
        <v>0</v>
      </c>
      <c r="I139" s="535">
        <v>0</v>
      </c>
      <c r="J139" s="535">
        <v>0</v>
      </c>
      <c r="K139" s="535">
        <v>0</v>
      </c>
      <c r="L139" s="535">
        <v>0</v>
      </c>
      <c r="M139" s="432"/>
    </row>
    <row r="140" spans="1:13" s="407" customFormat="1" x14ac:dyDescent="0.2">
      <c r="A140" s="399"/>
      <c r="B140" s="211"/>
      <c r="C140" s="212">
        <v>331001</v>
      </c>
      <c r="D140" s="213" t="s">
        <v>945</v>
      </c>
      <c r="E140" s="203"/>
      <c r="F140" s="535">
        <v>41.5</v>
      </c>
      <c r="G140" s="535">
        <v>0</v>
      </c>
      <c r="H140" s="535">
        <v>0</v>
      </c>
      <c r="I140" s="535">
        <v>5.2</v>
      </c>
      <c r="J140" s="535">
        <v>0</v>
      </c>
      <c r="K140" s="535">
        <v>0</v>
      </c>
      <c r="L140" s="535">
        <v>0</v>
      </c>
      <c r="M140" s="432"/>
    </row>
    <row r="141" spans="1:13" s="308" customFormat="1" x14ac:dyDescent="0.2">
      <c r="A141" s="309"/>
      <c r="B141" s="211"/>
      <c r="C141" s="212" t="s">
        <v>634</v>
      </c>
      <c r="D141" s="213" t="s">
        <v>656</v>
      </c>
      <c r="E141" s="222"/>
      <c r="F141" s="535">
        <v>0</v>
      </c>
      <c r="G141" s="535">
        <v>0.3</v>
      </c>
      <c r="H141" s="535">
        <v>0</v>
      </c>
      <c r="I141" s="535">
        <v>0</v>
      </c>
      <c r="J141" s="535">
        <v>0</v>
      </c>
      <c r="K141" s="535">
        <v>0</v>
      </c>
      <c r="L141" s="535">
        <v>0</v>
      </c>
      <c r="M141" s="457"/>
    </row>
    <row r="142" spans="1:13" s="308" customFormat="1" x14ac:dyDescent="0.2">
      <c r="A142" s="309"/>
      <c r="B142" s="285"/>
      <c r="C142" s="286"/>
      <c r="D142" s="275" t="s">
        <v>40</v>
      </c>
      <c r="E142" s="276"/>
      <c r="F142" s="464">
        <f t="shared" ref="F142" si="35">SUM(F143+F164)</f>
        <v>1031.8000000000002</v>
      </c>
      <c r="G142" s="276">
        <f t="shared" ref="G142" si="36">SUM(G143+G164)</f>
        <v>736.40000000000009</v>
      </c>
      <c r="H142" s="276">
        <f t="shared" ref="H142" si="37">SUM(H143+H164)</f>
        <v>346.6</v>
      </c>
      <c r="I142" s="276">
        <f t="shared" ref="I142" si="38">SUM(I143+I164)</f>
        <v>328</v>
      </c>
      <c r="J142" s="276">
        <f t="shared" ref="J142" si="39">SUM(J143+J164)</f>
        <v>268.89999999999998</v>
      </c>
      <c r="K142" s="276">
        <f t="shared" ref="K142:L142" si="40">SUM(K143+K164)</f>
        <v>68.599999999999994</v>
      </c>
      <c r="L142" s="276">
        <f t="shared" si="40"/>
        <v>68.599999999999994</v>
      </c>
      <c r="M142" s="432"/>
    </row>
    <row r="143" spans="1:13" s="308" customFormat="1" x14ac:dyDescent="0.2">
      <c r="A143" s="309"/>
      <c r="B143" s="211"/>
      <c r="C143" s="219"/>
      <c r="D143" s="220" t="s">
        <v>250</v>
      </c>
      <c r="E143" s="223"/>
      <c r="F143" s="536">
        <f t="shared" ref="F143" si="41">SUM(F144:F163)</f>
        <v>747.80000000000007</v>
      </c>
      <c r="G143" s="203">
        <f t="shared" ref="G143" si="42">SUM(G144:G163)</f>
        <v>371.70000000000005</v>
      </c>
      <c r="H143" s="203">
        <f>SUM(H144:H163)</f>
        <v>218.6</v>
      </c>
      <c r="I143" s="203">
        <f>SUM(I144:I163)</f>
        <v>200</v>
      </c>
      <c r="J143" s="203">
        <f>SUM(J144:J163)</f>
        <v>68.599999999999994</v>
      </c>
      <c r="K143" s="203">
        <f t="shared" ref="K143:L143" si="43">SUM(K144:K163)</f>
        <v>68.599999999999994</v>
      </c>
      <c r="L143" s="203">
        <f t="shared" si="43"/>
        <v>68.599999999999994</v>
      </c>
      <c r="M143" s="432"/>
    </row>
    <row r="144" spans="1:13" s="308" customFormat="1" x14ac:dyDescent="0.2">
      <c r="A144" s="309"/>
      <c r="B144" s="211">
        <v>400</v>
      </c>
      <c r="C144" s="212">
        <v>411005</v>
      </c>
      <c r="D144" s="213" t="s">
        <v>697</v>
      </c>
      <c r="E144" s="223"/>
      <c r="F144" s="535">
        <v>30</v>
      </c>
      <c r="G144" s="535">
        <v>30</v>
      </c>
      <c r="H144" s="535">
        <v>30</v>
      </c>
      <c r="I144" s="535">
        <v>30</v>
      </c>
      <c r="J144" s="535">
        <v>30</v>
      </c>
      <c r="K144" s="535">
        <v>30</v>
      </c>
      <c r="L144" s="535">
        <v>30</v>
      </c>
      <c r="M144" s="432"/>
    </row>
    <row r="145" spans="1:13" s="308" customFormat="1" x14ac:dyDescent="0.2">
      <c r="A145" s="307"/>
      <c r="B145" s="211"/>
      <c r="C145" s="212">
        <v>411005</v>
      </c>
      <c r="D145" s="213" t="s">
        <v>698</v>
      </c>
      <c r="E145" s="223"/>
      <c r="F145" s="535">
        <v>4.7</v>
      </c>
      <c r="G145" s="535">
        <v>4.7</v>
      </c>
      <c r="H145" s="535">
        <v>4.5999999999999996</v>
      </c>
      <c r="I145" s="535">
        <v>4.5999999999999996</v>
      </c>
      <c r="J145" s="535">
        <v>4.5999999999999996</v>
      </c>
      <c r="K145" s="535">
        <v>4.5999999999999996</v>
      </c>
      <c r="L145" s="535">
        <v>4.5999999999999996</v>
      </c>
      <c r="M145" s="443"/>
    </row>
    <row r="146" spans="1:13" s="308" customFormat="1" x14ac:dyDescent="0.2">
      <c r="A146" s="307"/>
      <c r="B146" s="211"/>
      <c r="C146" s="212" t="s">
        <v>653</v>
      </c>
      <c r="D146" s="213" t="s">
        <v>871</v>
      </c>
      <c r="E146" s="203"/>
      <c r="F146" s="536">
        <v>489.9</v>
      </c>
      <c r="G146" s="536">
        <v>115.9</v>
      </c>
      <c r="H146" s="536">
        <v>150</v>
      </c>
      <c r="I146" s="536">
        <v>108</v>
      </c>
      <c r="J146" s="536">
        <v>0</v>
      </c>
      <c r="K146" s="536">
        <v>0</v>
      </c>
      <c r="L146" s="536">
        <v>0</v>
      </c>
      <c r="M146" s="443"/>
    </row>
    <row r="147" spans="1:13" s="308" customFormat="1" x14ac:dyDescent="0.2">
      <c r="A147" s="307"/>
      <c r="B147" s="211"/>
      <c r="C147" s="212">
        <v>453</v>
      </c>
      <c r="D147" s="213" t="s">
        <v>869</v>
      </c>
      <c r="E147" s="203"/>
      <c r="F147" s="535">
        <v>0</v>
      </c>
      <c r="G147" s="535">
        <v>0</v>
      </c>
      <c r="H147" s="535">
        <v>0</v>
      </c>
      <c r="I147" s="535">
        <v>0</v>
      </c>
      <c r="J147" s="535">
        <v>0</v>
      </c>
      <c r="K147" s="535">
        <v>0</v>
      </c>
      <c r="L147" s="535">
        <v>0</v>
      </c>
      <c r="M147" s="432"/>
    </row>
    <row r="148" spans="1:13" s="308" customFormat="1" x14ac:dyDescent="0.2">
      <c r="A148" s="307"/>
      <c r="B148" s="211"/>
      <c r="C148" s="212">
        <v>453</v>
      </c>
      <c r="D148" s="213" t="s">
        <v>1254</v>
      </c>
      <c r="E148" s="203"/>
      <c r="F148" s="535">
        <v>26.9</v>
      </c>
      <c r="G148" s="535">
        <v>0</v>
      </c>
      <c r="H148" s="535">
        <v>0</v>
      </c>
      <c r="I148" s="535">
        <v>0</v>
      </c>
      <c r="J148" s="535">
        <v>0</v>
      </c>
      <c r="K148" s="535">
        <v>0</v>
      </c>
      <c r="L148" s="535">
        <v>0</v>
      </c>
      <c r="M148" s="446"/>
    </row>
    <row r="149" spans="1:13" s="308" customFormat="1" x14ac:dyDescent="0.2">
      <c r="A149" s="307"/>
      <c r="B149" s="211"/>
      <c r="C149" s="212">
        <v>453</v>
      </c>
      <c r="D149" s="213" t="s">
        <v>870</v>
      </c>
      <c r="E149" s="203"/>
      <c r="F149" s="535">
        <v>9.1999999999999993</v>
      </c>
      <c r="G149" s="535">
        <v>8.5</v>
      </c>
      <c r="H149" s="535">
        <v>0</v>
      </c>
      <c r="I149" s="535">
        <v>0</v>
      </c>
      <c r="J149" s="535">
        <v>0</v>
      </c>
      <c r="K149" s="535">
        <v>0</v>
      </c>
      <c r="L149" s="535">
        <v>0</v>
      </c>
      <c r="M149" s="443"/>
    </row>
    <row r="150" spans="1:13" s="407" customFormat="1" x14ac:dyDescent="0.2">
      <c r="A150" s="406"/>
      <c r="B150" s="211"/>
      <c r="C150" s="212">
        <v>453</v>
      </c>
      <c r="D150" s="454" t="s">
        <v>981</v>
      </c>
      <c r="E150" s="203"/>
      <c r="F150" s="535">
        <v>26.7</v>
      </c>
      <c r="G150" s="535">
        <v>33.9</v>
      </c>
      <c r="H150" s="535">
        <v>0</v>
      </c>
      <c r="I150" s="535">
        <v>0</v>
      </c>
      <c r="J150" s="535">
        <v>0</v>
      </c>
      <c r="K150" s="535">
        <v>0</v>
      </c>
      <c r="L150" s="535">
        <v>0</v>
      </c>
      <c r="M150" s="443"/>
    </row>
    <row r="151" spans="1:13" s="407" customFormat="1" x14ac:dyDescent="0.2">
      <c r="A151" s="406"/>
      <c r="B151" s="211"/>
      <c r="C151" s="212">
        <v>453</v>
      </c>
      <c r="D151" s="454" t="s">
        <v>1255</v>
      </c>
      <c r="E151" s="203"/>
      <c r="F151" s="535">
        <v>67.400000000000006</v>
      </c>
      <c r="G151" s="535">
        <v>0</v>
      </c>
      <c r="H151" s="535">
        <v>0</v>
      </c>
      <c r="I151" s="535">
        <v>0</v>
      </c>
      <c r="J151" s="535">
        <v>0</v>
      </c>
      <c r="K151" s="535">
        <v>0</v>
      </c>
      <c r="L151" s="535">
        <v>0</v>
      </c>
      <c r="M151" s="446"/>
    </row>
    <row r="152" spans="1:13" s="308" customFormat="1" x14ac:dyDescent="0.2">
      <c r="A152" s="307"/>
      <c r="B152" s="211"/>
      <c r="C152" s="212">
        <v>453</v>
      </c>
      <c r="D152" s="454" t="s">
        <v>982</v>
      </c>
      <c r="E152" s="203"/>
      <c r="F152" s="535">
        <v>0</v>
      </c>
      <c r="G152" s="535">
        <v>11.3</v>
      </c>
      <c r="H152" s="535">
        <v>0</v>
      </c>
      <c r="I152" s="535">
        <v>0</v>
      </c>
      <c r="J152" s="535">
        <v>0</v>
      </c>
      <c r="K152" s="535">
        <v>0</v>
      </c>
      <c r="L152" s="535">
        <v>0</v>
      </c>
      <c r="M152" s="432"/>
    </row>
    <row r="153" spans="1:13" s="407" customFormat="1" x14ac:dyDescent="0.2">
      <c r="A153" s="406"/>
      <c r="B153" s="211"/>
      <c r="C153" s="212">
        <v>453</v>
      </c>
      <c r="D153" s="213" t="s">
        <v>1013</v>
      </c>
      <c r="E153" s="203"/>
      <c r="F153" s="535">
        <v>0</v>
      </c>
      <c r="G153" s="535">
        <v>0</v>
      </c>
      <c r="H153" s="535">
        <v>0</v>
      </c>
      <c r="I153" s="535">
        <v>0</v>
      </c>
      <c r="J153" s="535">
        <v>0</v>
      </c>
      <c r="K153" s="535">
        <v>0</v>
      </c>
      <c r="L153" s="535">
        <v>0</v>
      </c>
      <c r="M153" s="443"/>
    </row>
    <row r="154" spans="1:13" s="308" customFormat="1" x14ac:dyDescent="0.2">
      <c r="A154" s="307"/>
      <c r="B154" s="211"/>
      <c r="C154" s="212">
        <v>453</v>
      </c>
      <c r="D154" s="213" t="s">
        <v>1129</v>
      </c>
      <c r="E154" s="203"/>
      <c r="F154" s="535">
        <v>0</v>
      </c>
      <c r="G154" s="535">
        <v>0</v>
      </c>
      <c r="H154" s="535">
        <v>0</v>
      </c>
      <c r="I154" s="535">
        <v>0</v>
      </c>
      <c r="J154" s="535">
        <v>0</v>
      </c>
      <c r="K154" s="535">
        <v>0</v>
      </c>
      <c r="L154" s="535">
        <v>0</v>
      </c>
      <c r="M154" s="432"/>
    </row>
    <row r="155" spans="1:13" s="407" customFormat="1" x14ac:dyDescent="0.2">
      <c r="A155" s="406"/>
      <c r="B155" s="211"/>
      <c r="C155" s="212">
        <v>453</v>
      </c>
      <c r="D155" s="213" t="s">
        <v>936</v>
      </c>
      <c r="E155" s="203"/>
      <c r="F155" s="535">
        <v>23.3</v>
      </c>
      <c r="G155" s="535">
        <v>24.9</v>
      </c>
      <c r="H155" s="535">
        <v>24</v>
      </c>
      <c r="I155" s="535">
        <v>24</v>
      </c>
      <c r="J155" s="535">
        <v>24</v>
      </c>
      <c r="K155" s="535">
        <v>24</v>
      </c>
      <c r="L155" s="535">
        <v>24</v>
      </c>
      <c r="M155" s="446"/>
    </row>
    <row r="156" spans="1:13" s="407" customFormat="1" x14ac:dyDescent="0.2">
      <c r="A156" s="406"/>
      <c r="B156" s="211"/>
      <c r="C156" s="212">
        <v>453</v>
      </c>
      <c r="D156" s="213" t="s">
        <v>937</v>
      </c>
      <c r="E156" s="203"/>
      <c r="F156" s="535">
        <v>26.1</v>
      </c>
      <c r="G156" s="535">
        <v>24.9</v>
      </c>
      <c r="H156" s="535">
        <v>0</v>
      </c>
      <c r="I156" s="535">
        <v>0</v>
      </c>
      <c r="J156" s="535">
        <v>0</v>
      </c>
      <c r="K156" s="535">
        <v>0</v>
      </c>
      <c r="L156" s="535">
        <v>0</v>
      </c>
      <c r="M156" s="446"/>
    </row>
    <row r="157" spans="1:13" s="407" customFormat="1" x14ac:dyDescent="0.2">
      <c r="A157" s="406"/>
      <c r="B157" s="211"/>
      <c r="C157" s="212">
        <v>453</v>
      </c>
      <c r="D157" s="213" t="s">
        <v>1061</v>
      </c>
      <c r="E157" s="203"/>
      <c r="F157" s="535">
        <v>0</v>
      </c>
      <c r="G157" s="535">
        <v>0</v>
      </c>
      <c r="H157" s="535">
        <v>0</v>
      </c>
      <c r="I157" s="535">
        <v>0</v>
      </c>
      <c r="J157" s="535">
        <v>0</v>
      </c>
      <c r="K157" s="535">
        <v>0</v>
      </c>
      <c r="L157" s="535">
        <v>0</v>
      </c>
      <c r="M157" s="446"/>
    </row>
    <row r="158" spans="1:13" s="308" customFormat="1" x14ac:dyDescent="0.2">
      <c r="A158" s="309"/>
      <c r="B158" s="211"/>
      <c r="C158" s="212">
        <v>453</v>
      </c>
      <c r="D158" s="213" t="s">
        <v>935</v>
      </c>
      <c r="E158" s="203"/>
      <c r="F158" s="535">
        <v>0</v>
      </c>
      <c r="G158" s="535">
        <v>1.6</v>
      </c>
      <c r="H158" s="535">
        <v>0</v>
      </c>
      <c r="I158" s="535">
        <v>3.4</v>
      </c>
      <c r="J158" s="535">
        <v>0</v>
      </c>
      <c r="K158" s="535">
        <v>0</v>
      </c>
      <c r="L158" s="535">
        <v>0</v>
      </c>
      <c r="M158" s="432"/>
    </row>
    <row r="159" spans="1:13" s="407" customFormat="1" x14ac:dyDescent="0.2">
      <c r="A159" s="399"/>
      <c r="B159" s="211"/>
      <c r="C159" s="212">
        <v>454</v>
      </c>
      <c r="D159" s="213" t="s">
        <v>1222</v>
      </c>
      <c r="E159" s="203"/>
      <c r="F159" s="535">
        <v>43.6</v>
      </c>
      <c r="G159" s="535">
        <v>43.5</v>
      </c>
      <c r="H159" s="535">
        <v>0</v>
      </c>
      <c r="I159" s="535">
        <v>20</v>
      </c>
      <c r="J159" s="535">
        <v>0</v>
      </c>
      <c r="K159" s="535">
        <v>0</v>
      </c>
      <c r="L159" s="535">
        <v>0</v>
      </c>
      <c r="M159" s="443"/>
    </row>
    <row r="160" spans="1:13" s="308" customFormat="1" x14ac:dyDescent="0.2">
      <c r="A160" s="309"/>
      <c r="B160" s="211"/>
      <c r="C160" s="212" t="s">
        <v>651</v>
      </c>
      <c r="D160" s="213" t="s">
        <v>647</v>
      </c>
      <c r="E160" s="203"/>
      <c r="F160" s="535">
        <v>0</v>
      </c>
      <c r="G160" s="535">
        <v>0</v>
      </c>
      <c r="H160" s="535">
        <v>0</v>
      </c>
      <c r="I160" s="535">
        <v>0</v>
      </c>
      <c r="J160" s="535">
        <v>0</v>
      </c>
      <c r="K160" s="535">
        <v>0</v>
      </c>
      <c r="L160" s="535">
        <v>0</v>
      </c>
      <c r="M160" s="446"/>
    </row>
    <row r="161" spans="1:13" s="407" customFormat="1" x14ac:dyDescent="0.2">
      <c r="A161" s="399"/>
      <c r="B161" s="211"/>
      <c r="C161" s="212" t="s">
        <v>652</v>
      </c>
      <c r="D161" s="213" t="s">
        <v>1132</v>
      </c>
      <c r="E161" s="203"/>
      <c r="F161" s="535">
        <v>0</v>
      </c>
      <c r="G161" s="535">
        <v>0</v>
      </c>
      <c r="H161" s="535">
        <v>0</v>
      </c>
      <c r="I161" s="535">
        <v>0</v>
      </c>
      <c r="J161" s="535">
        <v>0</v>
      </c>
      <c r="K161" s="535">
        <v>0</v>
      </c>
      <c r="L161" s="535">
        <v>0</v>
      </c>
      <c r="M161" s="443"/>
    </row>
    <row r="162" spans="1:13" s="308" customFormat="1" x14ac:dyDescent="0.2">
      <c r="A162" s="309"/>
      <c r="B162" s="211"/>
      <c r="C162" s="212">
        <v>456002</v>
      </c>
      <c r="D162" s="213" t="s">
        <v>970</v>
      </c>
      <c r="E162" s="203"/>
      <c r="F162" s="535">
        <v>0</v>
      </c>
      <c r="G162" s="535">
        <v>0</v>
      </c>
      <c r="H162" s="535">
        <v>0</v>
      </c>
      <c r="I162" s="535">
        <v>0</v>
      </c>
      <c r="J162" s="535">
        <v>0</v>
      </c>
      <c r="K162" s="535">
        <v>0</v>
      </c>
      <c r="L162" s="535">
        <v>0</v>
      </c>
      <c r="M162" s="446"/>
    </row>
    <row r="163" spans="1:13" s="308" customFormat="1" x14ac:dyDescent="0.2">
      <c r="A163" s="309"/>
      <c r="B163" s="211"/>
      <c r="C163" s="212" t="s">
        <v>1000</v>
      </c>
      <c r="D163" s="213" t="s">
        <v>1002</v>
      </c>
      <c r="E163" s="203"/>
      <c r="F163" s="535">
        <v>0</v>
      </c>
      <c r="G163" s="535">
        <v>72.5</v>
      </c>
      <c r="H163" s="535">
        <v>10</v>
      </c>
      <c r="I163" s="535">
        <v>10</v>
      </c>
      <c r="J163" s="535">
        <v>10</v>
      </c>
      <c r="K163" s="535">
        <v>10</v>
      </c>
      <c r="L163" s="535">
        <v>10</v>
      </c>
      <c r="M163" s="206"/>
    </row>
    <row r="164" spans="1:13" s="308" customFormat="1" x14ac:dyDescent="0.2">
      <c r="A164" s="309"/>
      <c r="B164" s="285"/>
      <c r="C164" s="286"/>
      <c r="D164" s="275" t="s">
        <v>278</v>
      </c>
      <c r="E164" s="276"/>
      <c r="F164" s="464">
        <f t="shared" ref="F164" si="44">SUM(F165:F172)</f>
        <v>284</v>
      </c>
      <c r="G164" s="276">
        <f t="shared" ref="G164" si="45">SUM(G165:G172)</f>
        <v>364.70000000000005</v>
      </c>
      <c r="H164" s="276">
        <f>SUM(H165:H172)</f>
        <v>128</v>
      </c>
      <c r="I164" s="276">
        <f>SUM(I165:I172)</f>
        <v>128</v>
      </c>
      <c r="J164" s="276">
        <f>SUM(J165:J172)</f>
        <v>200.3</v>
      </c>
      <c r="K164" s="276">
        <f t="shared" ref="K164:L164" si="46">SUM(K165:K172)</f>
        <v>0</v>
      </c>
      <c r="L164" s="276">
        <f t="shared" si="46"/>
        <v>0</v>
      </c>
      <c r="M164" s="432"/>
    </row>
    <row r="165" spans="1:13" s="308" customFormat="1" x14ac:dyDescent="0.2">
      <c r="A165" s="307"/>
      <c r="B165" s="211">
        <v>500</v>
      </c>
      <c r="C165" s="212">
        <v>513003</v>
      </c>
      <c r="D165" s="213" t="s">
        <v>427</v>
      </c>
      <c r="E165" s="203"/>
      <c r="F165" s="535">
        <v>0</v>
      </c>
      <c r="G165" s="535">
        <v>2.1</v>
      </c>
      <c r="H165" s="535">
        <v>0</v>
      </c>
      <c r="I165" s="535">
        <v>0</v>
      </c>
      <c r="J165" s="535">
        <v>0</v>
      </c>
      <c r="K165" s="535">
        <v>0</v>
      </c>
      <c r="L165" s="535">
        <v>0</v>
      </c>
      <c r="M165" s="432"/>
    </row>
    <row r="166" spans="1:13" s="407" customFormat="1" x14ac:dyDescent="0.2">
      <c r="A166" s="406"/>
      <c r="B166" s="232"/>
      <c r="C166" s="212">
        <v>513002</v>
      </c>
      <c r="D166" s="213" t="s">
        <v>1012</v>
      </c>
      <c r="E166" s="222"/>
      <c r="F166" s="535">
        <v>284</v>
      </c>
      <c r="G166" s="535">
        <v>0</v>
      </c>
      <c r="H166" s="535">
        <v>0</v>
      </c>
      <c r="I166" s="535">
        <v>0</v>
      </c>
      <c r="J166" s="535">
        <v>0</v>
      </c>
      <c r="K166" s="535">
        <v>0</v>
      </c>
      <c r="L166" s="535">
        <v>0</v>
      </c>
      <c r="M166" s="446"/>
    </row>
    <row r="167" spans="1:13" s="308" customFormat="1" x14ac:dyDescent="0.2">
      <c r="A167" s="307"/>
      <c r="B167" s="232"/>
      <c r="C167" s="212">
        <v>513002</v>
      </c>
      <c r="D167" s="213" t="s">
        <v>1262</v>
      </c>
      <c r="E167" s="222"/>
      <c r="F167" s="535">
        <v>0</v>
      </c>
      <c r="G167" s="535">
        <v>362.6</v>
      </c>
      <c r="H167" s="535">
        <v>128</v>
      </c>
      <c r="I167" s="535">
        <v>128</v>
      </c>
      <c r="J167" s="579">
        <v>200.3</v>
      </c>
      <c r="K167" s="535">
        <v>0</v>
      </c>
      <c r="L167" s="535">
        <v>0</v>
      </c>
      <c r="M167" s="443" t="s">
        <v>1349</v>
      </c>
    </row>
    <row r="168" spans="1:13" s="308" customFormat="1" x14ac:dyDescent="0.2">
      <c r="A168" s="309"/>
      <c r="B168" s="232"/>
      <c r="C168" s="212"/>
      <c r="D168" s="213" t="s">
        <v>1006</v>
      </c>
      <c r="E168" s="222"/>
      <c r="F168" s="535">
        <v>0</v>
      </c>
      <c r="G168" s="535">
        <v>0</v>
      </c>
      <c r="H168" s="535">
        <v>0</v>
      </c>
      <c r="I168" s="535">
        <v>0</v>
      </c>
      <c r="J168" s="535">
        <v>0</v>
      </c>
      <c r="K168" s="535">
        <v>0</v>
      </c>
      <c r="L168" s="535">
        <v>0</v>
      </c>
      <c r="M168" s="432"/>
    </row>
    <row r="169" spans="1:13" s="308" customFormat="1" x14ac:dyDescent="0.2">
      <c r="A169" s="309"/>
      <c r="B169" s="232"/>
      <c r="C169" s="212">
        <v>513002</v>
      </c>
      <c r="D169" s="213" t="s">
        <v>977</v>
      </c>
      <c r="E169" s="222"/>
      <c r="F169" s="535">
        <v>0</v>
      </c>
      <c r="G169" s="535">
        <v>0</v>
      </c>
      <c r="H169" s="535">
        <v>0</v>
      </c>
      <c r="I169" s="535">
        <v>0</v>
      </c>
      <c r="J169" s="535">
        <v>0</v>
      </c>
      <c r="K169" s="535">
        <v>0</v>
      </c>
      <c r="L169" s="535">
        <v>0</v>
      </c>
      <c r="M169" s="432"/>
    </row>
    <row r="170" spans="1:13" s="308" customFormat="1" ht="11.25" customHeight="1" x14ac:dyDescent="0.2">
      <c r="A170" s="307"/>
      <c r="B170" s="211"/>
      <c r="C170" s="212">
        <v>513002</v>
      </c>
      <c r="D170" s="213" t="s">
        <v>971</v>
      </c>
      <c r="E170" s="203"/>
      <c r="F170" s="535">
        <v>0</v>
      </c>
      <c r="G170" s="535">
        <v>0</v>
      </c>
      <c r="H170" s="535">
        <v>0</v>
      </c>
      <c r="I170" s="535">
        <v>0</v>
      </c>
      <c r="J170" s="535">
        <v>0</v>
      </c>
      <c r="K170" s="535">
        <v>0</v>
      </c>
      <c r="L170" s="535">
        <v>0</v>
      </c>
      <c r="M170" s="432"/>
    </row>
    <row r="171" spans="1:13" s="308" customFormat="1" x14ac:dyDescent="0.2">
      <c r="A171" s="307"/>
      <c r="B171" s="211"/>
      <c r="C171" s="212">
        <v>513002</v>
      </c>
      <c r="D171" s="213" t="s">
        <v>830</v>
      </c>
      <c r="E171" s="203"/>
      <c r="F171" s="535">
        <v>0</v>
      </c>
      <c r="G171" s="535">
        <v>0</v>
      </c>
      <c r="H171" s="535">
        <v>0</v>
      </c>
      <c r="I171" s="535">
        <v>0</v>
      </c>
      <c r="J171" s="535">
        <v>0</v>
      </c>
      <c r="K171" s="535">
        <v>0</v>
      </c>
      <c r="L171" s="535">
        <v>0</v>
      </c>
      <c r="M171" s="350"/>
    </row>
    <row r="172" spans="1:13" s="407" customFormat="1" x14ac:dyDescent="0.2">
      <c r="A172" s="406"/>
      <c r="B172" s="211"/>
      <c r="C172" s="212">
        <v>514002</v>
      </c>
      <c r="D172" s="213" t="s">
        <v>1166</v>
      </c>
      <c r="E172" s="223"/>
      <c r="F172" s="535">
        <v>0</v>
      </c>
      <c r="G172" s="535">
        <v>0</v>
      </c>
      <c r="H172" s="535">
        <v>0</v>
      </c>
      <c r="I172" s="535">
        <v>0</v>
      </c>
      <c r="J172" s="535">
        <v>0</v>
      </c>
      <c r="K172" s="535">
        <v>0</v>
      </c>
      <c r="L172" s="535">
        <v>0</v>
      </c>
      <c r="M172" s="457"/>
    </row>
    <row r="173" spans="1:13" s="407" customFormat="1" x14ac:dyDescent="0.2">
      <c r="A173" s="406"/>
      <c r="B173" s="285"/>
      <c r="C173" s="286"/>
      <c r="D173" s="275" t="s">
        <v>41</v>
      </c>
      <c r="E173" s="276"/>
      <c r="F173" s="464">
        <f t="shared" ref="F173" si="47">SUM(F174+F178)</f>
        <v>362.3</v>
      </c>
      <c r="G173" s="276">
        <f t="shared" ref="G173" si="48">SUM(G174+G178)</f>
        <v>485.9</v>
      </c>
      <c r="H173" s="276">
        <f t="shared" ref="H173" si="49">SUM(H174+H178)</f>
        <v>3305.3</v>
      </c>
      <c r="I173" s="276">
        <f t="shared" ref="I173" si="50">SUM(I174+I178)</f>
        <v>1510.1</v>
      </c>
      <c r="J173" s="276">
        <f t="shared" ref="J173" si="51">SUM(J174+J178)</f>
        <v>1186.3</v>
      </c>
      <c r="K173" s="276">
        <f t="shared" ref="K173:L173" si="52">SUM(K174+K178)</f>
        <v>0</v>
      </c>
      <c r="L173" s="276">
        <f t="shared" si="52"/>
        <v>0</v>
      </c>
      <c r="M173" s="432"/>
    </row>
    <row r="174" spans="1:13" s="308" customFormat="1" x14ac:dyDescent="0.2">
      <c r="A174" s="309"/>
      <c r="B174" s="285"/>
      <c r="C174" s="286"/>
      <c r="D174" s="275" t="s">
        <v>42</v>
      </c>
      <c r="E174" s="276"/>
      <c r="F174" s="337">
        <f>SUM(F175:F177)</f>
        <v>20.2</v>
      </c>
      <c r="G174" s="277">
        <f t="shared" ref="G174" si="53">SUM(G175:G176)</f>
        <v>9.9</v>
      </c>
      <c r="H174" s="277">
        <f t="shared" ref="H174" si="54">SUM(H175:H176)</f>
        <v>20</v>
      </c>
      <c r="I174" s="277">
        <f t="shared" ref="I174" si="55">SUM(I175:I176)</f>
        <v>20</v>
      </c>
      <c r="J174" s="277">
        <f t="shared" ref="J174:L174" si="56">SUM(J175:J176)</f>
        <v>20</v>
      </c>
      <c r="K174" s="277">
        <f t="shared" si="56"/>
        <v>0</v>
      </c>
      <c r="L174" s="277">
        <f t="shared" si="56"/>
        <v>0</v>
      </c>
      <c r="M174" s="432"/>
    </row>
    <row r="175" spans="1:13" s="308" customFormat="1" x14ac:dyDescent="0.2">
      <c r="A175" s="309"/>
      <c r="B175" s="211">
        <v>230</v>
      </c>
      <c r="C175" s="212">
        <v>231</v>
      </c>
      <c r="D175" s="213" t="s">
        <v>748</v>
      </c>
      <c r="E175" s="203"/>
      <c r="F175" s="535">
        <v>0</v>
      </c>
      <c r="G175" s="535">
        <v>0</v>
      </c>
      <c r="H175" s="535">
        <v>0</v>
      </c>
      <c r="I175" s="535">
        <v>0</v>
      </c>
      <c r="J175" s="535">
        <v>0</v>
      </c>
      <c r="K175" s="535">
        <v>0</v>
      </c>
      <c r="L175" s="535">
        <v>0</v>
      </c>
      <c r="M175" s="446"/>
    </row>
    <row r="176" spans="1:13" s="407" customFormat="1" x14ac:dyDescent="0.2">
      <c r="A176" s="399"/>
      <c r="B176" s="232"/>
      <c r="C176" s="212">
        <v>233001</v>
      </c>
      <c r="D176" s="213" t="s">
        <v>43</v>
      </c>
      <c r="E176" s="203"/>
      <c r="F176" s="535">
        <v>20.2</v>
      </c>
      <c r="G176" s="535">
        <v>9.9</v>
      </c>
      <c r="H176" s="535">
        <v>20</v>
      </c>
      <c r="I176" s="535">
        <v>20</v>
      </c>
      <c r="J176" s="535">
        <v>20</v>
      </c>
      <c r="K176" s="535">
        <v>0</v>
      </c>
      <c r="L176" s="535">
        <v>0</v>
      </c>
      <c r="M176" s="443"/>
    </row>
    <row r="177" spans="1:13" s="407" customFormat="1" x14ac:dyDescent="0.2">
      <c r="A177" s="399"/>
      <c r="B177" s="232"/>
      <c r="C177" s="212"/>
      <c r="D177" s="213" t="s">
        <v>1203</v>
      </c>
      <c r="E177" s="223"/>
      <c r="F177" s="535">
        <v>0</v>
      </c>
      <c r="G177" s="535">
        <v>0</v>
      </c>
      <c r="H177" s="535">
        <v>0</v>
      </c>
      <c r="I177" s="535">
        <v>0</v>
      </c>
      <c r="J177" s="535">
        <v>0</v>
      </c>
      <c r="K177" s="535">
        <v>0</v>
      </c>
      <c r="L177" s="535">
        <v>0</v>
      </c>
      <c r="M177" s="446"/>
    </row>
    <row r="178" spans="1:13" s="308" customFormat="1" x14ac:dyDescent="0.2">
      <c r="A178" s="309"/>
      <c r="B178" s="285"/>
      <c r="C178" s="286"/>
      <c r="D178" s="275" t="s">
        <v>44</v>
      </c>
      <c r="E178" s="276"/>
      <c r="F178" s="464">
        <f t="shared" ref="F178:J178" si="57">SUM(F179:F200)</f>
        <v>342.1</v>
      </c>
      <c r="G178" s="276">
        <f t="shared" si="57"/>
        <v>476</v>
      </c>
      <c r="H178" s="276">
        <f t="shared" ref="H178" si="58">SUM(H179:H200)</f>
        <v>3285.3</v>
      </c>
      <c r="I178" s="276">
        <f t="shared" ref="I178" si="59">SUM(I179:I200)</f>
        <v>1490.1</v>
      </c>
      <c r="J178" s="276">
        <f t="shared" si="57"/>
        <v>1166.3</v>
      </c>
      <c r="K178" s="276">
        <f t="shared" ref="K178:L178" si="60">SUM(K179:K200)</f>
        <v>0</v>
      </c>
      <c r="L178" s="276">
        <f t="shared" si="60"/>
        <v>0</v>
      </c>
      <c r="M178" s="432"/>
    </row>
    <row r="179" spans="1:13" s="308" customFormat="1" x14ac:dyDescent="0.2">
      <c r="A179" s="309"/>
      <c r="B179" s="208"/>
      <c r="C179" s="212">
        <v>322</v>
      </c>
      <c r="D179" s="213" t="s">
        <v>1011</v>
      </c>
      <c r="E179" s="223"/>
      <c r="F179" s="535">
        <v>0</v>
      </c>
      <c r="G179" s="535">
        <v>0</v>
      </c>
      <c r="H179" s="535">
        <v>0</v>
      </c>
      <c r="I179" s="535">
        <v>0</v>
      </c>
      <c r="J179" s="535">
        <v>0</v>
      </c>
      <c r="K179" s="535">
        <v>0</v>
      </c>
      <c r="L179" s="535">
        <v>0</v>
      </c>
      <c r="M179" s="432"/>
    </row>
    <row r="180" spans="1:13" s="407" customFormat="1" x14ac:dyDescent="0.2">
      <c r="A180" s="399"/>
      <c r="B180" s="208"/>
      <c r="C180" s="212">
        <v>321</v>
      </c>
      <c r="D180" s="213" t="s">
        <v>1332</v>
      </c>
      <c r="E180" s="223"/>
      <c r="F180" s="535">
        <v>0</v>
      </c>
      <c r="G180" s="535">
        <v>0</v>
      </c>
      <c r="H180" s="535">
        <v>0</v>
      </c>
      <c r="I180" s="535">
        <v>0</v>
      </c>
      <c r="J180" s="535">
        <v>0</v>
      </c>
      <c r="K180" s="535">
        <v>0</v>
      </c>
      <c r="L180" s="535">
        <v>0</v>
      </c>
      <c r="M180" s="443"/>
    </row>
    <row r="181" spans="1:13" s="407" customFormat="1" x14ac:dyDescent="0.2">
      <c r="A181" s="399"/>
      <c r="B181" s="208"/>
      <c r="C181" s="212">
        <v>321</v>
      </c>
      <c r="D181" s="213" t="s">
        <v>1265</v>
      </c>
      <c r="E181" s="223"/>
      <c r="F181" s="535">
        <v>0</v>
      </c>
      <c r="G181" s="535">
        <v>4.3</v>
      </c>
      <c r="H181" s="535">
        <v>0</v>
      </c>
      <c r="I181" s="535">
        <v>0</v>
      </c>
      <c r="J181" s="535">
        <v>0</v>
      </c>
      <c r="K181" s="535">
        <v>0</v>
      </c>
      <c r="L181" s="535">
        <v>0</v>
      </c>
      <c r="M181" s="443"/>
    </row>
    <row r="182" spans="1:13" s="407" customFormat="1" x14ac:dyDescent="0.2">
      <c r="A182" s="399"/>
      <c r="B182" s="208"/>
      <c r="C182" s="212">
        <v>321</v>
      </c>
      <c r="D182" s="213" t="s">
        <v>1353</v>
      </c>
      <c r="E182" s="223"/>
      <c r="F182" s="535">
        <v>0</v>
      </c>
      <c r="G182" s="535">
        <v>0</v>
      </c>
      <c r="H182" s="535">
        <v>0</v>
      </c>
      <c r="I182" s="535">
        <v>0</v>
      </c>
      <c r="J182" s="579">
        <v>170</v>
      </c>
      <c r="K182" s="535">
        <v>0</v>
      </c>
      <c r="L182" s="535">
        <v>0</v>
      </c>
      <c r="M182" s="443" t="s">
        <v>1349</v>
      </c>
    </row>
    <row r="183" spans="1:13" s="407" customFormat="1" x14ac:dyDescent="0.2">
      <c r="A183" s="399"/>
      <c r="B183" s="208"/>
      <c r="C183" s="212">
        <v>321</v>
      </c>
      <c r="D183" s="213" t="s">
        <v>1023</v>
      </c>
      <c r="E183" s="223"/>
      <c r="F183" s="535">
        <v>0</v>
      </c>
      <c r="G183" s="535">
        <v>0</v>
      </c>
      <c r="H183" s="535">
        <v>179.1</v>
      </c>
      <c r="I183" s="535">
        <v>0</v>
      </c>
      <c r="J183" s="535">
        <v>0</v>
      </c>
      <c r="K183" s="535">
        <v>0</v>
      </c>
      <c r="L183" s="535">
        <v>0</v>
      </c>
      <c r="M183" s="443"/>
    </row>
    <row r="184" spans="1:13" s="407" customFormat="1" x14ac:dyDescent="0.2">
      <c r="A184" s="399"/>
      <c r="B184" s="208"/>
      <c r="C184" s="212">
        <v>321</v>
      </c>
      <c r="D184" s="213" t="s">
        <v>1284</v>
      </c>
      <c r="E184" s="223"/>
      <c r="F184" s="535">
        <v>0</v>
      </c>
      <c r="G184" s="535">
        <v>0</v>
      </c>
      <c r="H184" s="535">
        <v>261.3</v>
      </c>
      <c r="I184" s="535">
        <v>0</v>
      </c>
      <c r="J184" s="535">
        <v>0</v>
      </c>
      <c r="K184" s="535">
        <v>0</v>
      </c>
      <c r="L184" s="535">
        <v>0</v>
      </c>
      <c r="M184" s="443"/>
    </row>
    <row r="185" spans="1:13" s="407" customFormat="1" x14ac:dyDescent="0.2">
      <c r="A185" s="399"/>
      <c r="B185" s="208"/>
      <c r="C185" s="212">
        <v>321</v>
      </c>
      <c r="D185" s="213" t="s">
        <v>1256</v>
      </c>
      <c r="E185" s="223"/>
      <c r="F185" s="535">
        <v>65</v>
      </c>
      <c r="G185" s="535">
        <v>0</v>
      </c>
      <c r="H185" s="535">
        <v>0</v>
      </c>
      <c r="I185" s="535">
        <v>0</v>
      </c>
      <c r="J185" s="535">
        <v>0</v>
      </c>
      <c r="K185" s="535">
        <v>0</v>
      </c>
      <c r="L185" s="535">
        <v>0</v>
      </c>
      <c r="M185" s="432"/>
    </row>
    <row r="186" spans="1:13" s="407" customFormat="1" x14ac:dyDescent="0.2">
      <c r="A186" s="399"/>
      <c r="B186" s="208"/>
      <c r="C186" s="212">
        <v>321</v>
      </c>
      <c r="D186" s="213" t="s">
        <v>1266</v>
      </c>
      <c r="E186" s="223"/>
      <c r="F186" s="535">
        <v>0</v>
      </c>
      <c r="G186" s="535">
        <v>9</v>
      </c>
      <c r="H186" s="535">
        <v>0</v>
      </c>
      <c r="I186" s="535">
        <v>0</v>
      </c>
      <c r="J186" s="535">
        <v>0</v>
      </c>
      <c r="K186" s="535">
        <v>0</v>
      </c>
      <c r="L186" s="535">
        <v>0</v>
      </c>
      <c r="M186" s="443"/>
    </row>
    <row r="187" spans="1:13" s="407" customFormat="1" x14ac:dyDescent="0.2">
      <c r="A187" s="399"/>
      <c r="B187" s="208"/>
      <c r="C187" s="212">
        <v>322</v>
      </c>
      <c r="D187" s="213" t="s">
        <v>1267</v>
      </c>
      <c r="E187" s="223"/>
      <c r="F187" s="535">
        <v>0</v>
      </c>
      <c r="G187" s="535">
        <v>441.3</v>
      </c>
      <c r="H187" s="535">
        <v>559</v>
      </c>
      <c r="I187" s="535">
        <v>559</v>
      </c>
      <c r="J187" s="535">
        <v>0</v>
      </c>
      <c r="K187" s="535">
        <v>0</v>
      </c>
      <c r="L187" s="535">
        <v>0</v>
      </c>
      <c r="M187" s="446"/>
    </row>
    <row r="188" spans="1:13" s="407" customFormat="1" x14ac:dyDescent="0.2">
      <c r="A188" s="399"/>
      <c r="B188" s="208"/>
      <c r="C188" s="212">
        <v>321</v>
      </c>
      <c r="D188" s="213" t="s">
        <v>991</v>
      </c>
      <c r="E188" s="223"/>
      <c r="F188" s="535">
        <v>36.799999999999997</v>
      </c>
      <c r="G188" s="535">
        <v>0</v>
      </c>
      <c r="H188" s="535">
        <v>0</v>
      </c>
      <c r="I188" s="535">
        <v>0</v>
      </c>
      <c r="J188" s="535">
        <v>0</v>
      </c>
      <c r="K188" s="535">
        <v>0</v>
      </c>
      <c r="L188" s="535">
        <v>0</v>
      </c>
      <c r="M188" s="446"/>
    </row>
    <row r="189" spans="1:13" s="407" customFormat="1" x14ac:dyDescent="0.2">
      <c r="A189" s="399"/>
      <c r="B189" s="208"/>
      <c r="C189" s="212">
        <v>321</v>
      </c>
      <c r="D189" s="213" t="s">
        <v>1210</v>
      </c>
      <c r="E189" s="223"/>
      <c r="F189" s="535">
        <v>10</v>
      </c>
      <c r="G189" s="535">
        <v>0</v>
      </c>
      <c r="H189" s="535">
        <v>0</v>
      </c>
      <c r="I189" s="535">
        <v>0</v>
      </c>
      <c r="J189" s="535">
        <v>0</v>
      </c>
      <c r="K189" s="535">
        <v>0</v>
      </c>
      <c r="L189" s="535">
        <v>0</v>
      </c>
      <c r="M189" s="443"/>
    </row>
    <row r="190" spans="1:13" s="407" customFormat="1" x14ac:dyDescent="0.2">
      <c r="A190" s="399"/>
      <c r="B190" s="208"/>
      <c r="C190" s="212">
        <v>321</v>
      </c>
      <c r="D190" s="213" t="s">
        <v>1242</v>
      </c>
      <c r="E190" s="223"/>
      <c r="F190" s="535">
        <v>0</v>
      </c>
      <c r="G190" s="535">
        <v>0</v>
      </c>
      <c r="H190" s="535">
        <v>557</v>
      </c>
      <c r="I190" s="535">
        <v>557</v>
      </c>
      <c r="J190" s="535">
        <v>0</v>
      </c>
      <c r="K190" s="535">
        <v>0</v>
      </c>
      <c r="L190" s="535">
        <v>0</v>
      </c>
      <c r="M190" s="443"/>
    </row>
    <row r="191" spans="1:13" s="308" customFormat="1" x14ac:dyDescent="0.2">
      <c r="A191" s="307"/>
      <c r="B191" s="208"/>
      <c r="C191" s="212">
        <v>321</v>
      </c>
      <c r="D191" s="213" t="s">
        <v>900</v>
      </c>
      <c r="E191" s="223"/>
      <c r="F191" s="535">
        <v>0</v>
      </c>
      <c r="G191" s="535">
        <v>0</v>
      </c>
      <c r="H191" s="535">
        <v>0</v>
      </c>
      <c r="I191" s="535">
        <v>0</v>
      </c>
      <c r="J191" s="535">
        <v>0</v>
      </c>
      <c r="K191" s="535">
        <v>0</v>
      </c>
      <c r="L191" s="535">
        <v>0</v>
      </c>
      <c r="M191" s="443"/>
    </row>
    <row r="192" spans="1:13" s="308" customFormat="1" x14ac:dyDescent="0.2">
      <c r="A192" s="307"/>
      <c r="B192" s="208"/>
      <c r="C192" s="212">
        <v>321</v>
      </c>
      <c r="D192" s="213" t="s">
        <v>899</v>
      </c>
      <c r="E192" s="223"/>
      <c r="F192" s="535">
        <v>16.100000000000001</v>
      </c>
      <c r="G192" s="535">
        <v>0</v>
      </c>
      <c r="H192" s="535">
        <v>0</v>
      </c>
      <c r="I192" s="535">
        <v>0</v>
      </c>
      <c r="J192" s="535">
        <v>0</v>
      </c>
      <c r="K192" s="535">
        <v>0</v>
      </c>
      <c r="L192" s="535">
        <v>0</v>
      </c>
      <c r="M192" s="443"/>
    </row>
    <row r="193" spans="1:24" s="308" customFormat="1" x14ac:dyDescent="0.2">
      <c r="A193" s="309"/>
      <c r="B193" s="208"/>
      <c r="C193" s="212">
        <v>321</v>
      </c>
      <c r="D193" s="213" t="s">
        <v>1100</v>
      </c>
      <c r="E193" s="223"/>
      <c r="F193" s="535">
        <v>0</v>
      </c>
      <c r="G193" s="535">
        <v>0</v>
      </c>
      <c r="H193" s="535">
        <v>741</v>
      </c>
      <c r="I193" s="535">
        <v>0</v>
      </c>
      <c r="J193" s="579">
        <v>996.3</v>
      </c>
      <c r="K193" s="535">
        <v>0</v>
      </c>
      <c r="L193" s="535">
        <v>0</v>
      </c>
      <c r="M193" s="443" t="s">
        <v>1349</v>
      </c>
    </row>
    <row r="194" spans="1:24" s="308" customFormat="1" x14ac:dyDescent="0.2">
      <c r="A194" s="309"/>
      <c r="B194" s="208"/>
      <c r="C194" s="212">
        <v>321</v>
      </c>
      <c r="D194" s="213" t="s">
        <v>967</v>
      </c>
      <c r="E194" s="223"/>
      <c r="F194" s="535">
        <v>0</v>
      </c>
      <c r="G194" s="535">
        <v>0</v>
      </c>
      <c r="H194" s="535">
        <v>0</v>
      </c>
      <c r="I194" s="535">
        <v>0</v>
      </c>
      <c r="J194" s="535">
        <v>0</v>
      </c>
      <c r="K194" s="535">
        <v>0</v>
      </c>
      <c r="L194" s="535">
        <v>0</v>
      </c>
      <c r="M194" s="432"/>
    </row>
    <row r="195" spans="1:24" s="407" customFormat="1" x14ac:dyDescent="0.2">
      <c r="A195" s="399"/>
      <c r="B195" s="232"/>
      <c r="C195" s="212">
        <v>321</v>
      </c>
      <c r="D195" s="213" t="s">
        <v>1024</v>
      </c>
      <c r="E195" s="222"/>
      <c r="F195" s="535">
        <v>205.2</v>
      </c>
      <c r="G195" s="535">
        <v>21.4</v>
      </c>
      <c r="H195" s="535">
        <v>0</v>
      </c>
      <c r="I195" s="535">
        <v>0</v>
      </c>
      <c r="J195" s="535">
        <v>0</v>
      </c>
      <c r="K195" s="535">
        <v>0</v>
      </c>
      <c r="L195" s="535">
        <v>0</v>
      </c>
      <c r="M195" s="443"/>
    </row>
    <row r="196" spans="1:24" s="308" customFormat="1" x14ac:dyDescent="0.2">
      <c r="A196" s="309"/>
      <c r="B196" s="232"/>
      <c r="C196" s="212">
        <v>321</v>
      </c>
      <c r="D196" s="213" t="s">
        <v>1090</v>
      </c>
      <c r="E196" s="222"/>
      <c r="F196" s="535">
        <v>0</v>
      </c>
      <c r="G196" s="535">
        <v>0</v>
      </c>
      <c r="H196" s="535">
        <v>0</v>
      </c>
      <c r="I196" s="535">
        <v>0</v>
      </c>
      <c r="J196" s="535">
        <v>0</v>
      </c>
      <c r="K196" s="535">
        <v>0</v>
      </c>
      <c r="L196" s="535">
        <v>0</v>
      </c>
      <c r="M196" s="432"/>
    </row>
    <row r="197" spans="1:24" s="407" customFormat="1" x14ac:dyDescent="0.2">
      <c r="A197" s="399"/>
      <c r="B197" s="232"/>
      <c r="C197" s="212">
        <v>321</v>
      </c>
      <c r="D197" s="213" t="s">
        <v>1101</v>
      </c>
      <c r="E197" s="222"/>
      <c r="F197" s="535">
        <v>0</v>
      </c>
      <c r="G197" s="535">
        <v>0</v>
      </c>
      <c r="H197" s="535">
        <v>624.4</v>
      </c>
      <c r="I197" s="535">
        <v>0</v>
      </c>
      <c r="J197" s="535">
        <v>0</v>
      </c>
      <c r="K197" s="535">
        <v>0</v>
      </c>
      <c r="L197" s="535">
        <v>0</v>
      </c>
    </row>
    <row r="198" spans="1:24" s="308" customFormat="1" x14ac:dyDescent="0.2">
      <c r="A198" s="309"/>
      <c r="B198" s="232"/>
      <c r="C198" s="212">
        <v>322</v>
      </c>
      <c r="D198" s="213" t="s">
        <v>1294</v>
      </c>
      <c r="E198" s="222"/>
      <c r="F198" s="535">
        <v>0</v>
      </c>
      <c r="G198" s="535">
        <v>0</v>
      </c>
      <c r="H198" s="535">
        <v>0</v>
      </c>
      <c r="I198" s="535">
        <v>10.6</v>
      </c>
      <c r="J198" s="535">
        <v>0</v>
      </c>
      <c r="K198" s="535">
        <v>0</v>
      </c>
      <c r="L198" s="535">
        <v>0</v>
      </c>
      <c r="M198" s="432"/>
    </row>
    <row r="199" spans="1:24" s="308" customFormat="1" x14ac:dyDescent="0.2">
      <c r="A199" s="309"/>
      <c r="B199" s="211"/>
      <c r="C199" s="212">
        <v>3320012</v>
      </c>
      <c r="D199" s="213" t="s">
        <v>635</v>
      </c>
      <c r="E199" s="222"/>
      <c r="F199" s="535">
        <v>9</v>
      </c>
      <c r="G199" s="535">
        <v>0</v>
      </c>
      <c r="H199" s="535">
        <v>0</v>
      </c>
      <c r="I199" s="535">
        <v>0</v>
      </c>
      <c r="J199" s="535">
        <v>0</v>
      </c>
      <c r="K199" s="535">
        <v>0</v>
      </c>
      <c r="L199" s="535">
        <v>0</v>
      </c>
      <c r="M199" s="432"/>
    </row>
    <row r="200" spans="1:24" s="308" customFormat="1" x14ac:dyDescent="0.2">
      <c r="A200" s="309"/>
      <c r="B200" s="211"/>
      <c r="C200" s="212">
        <v>321</v>
      </c>
      <c r="D200" s="213" t="s">
        <v>1025</v>
      </c>
      <c r="E200" s="222"/>
      <c r="F200" s="535">
        <v>0</v>
      </c>
      <c r="G200" s="535">
        <v>0</v>
      </c>
      <c r="H200" s="535">
        <v>363.5</v>
      </c>
      <c r="I200" s="535">
        <v>363.5</v>
      </c>
      <c r="J200" s="535">
        <v>0</v>
      </c>
      <c r="K200" s="535">
        <v>0</v>
      </c>
      <c r="L200" s="535">
        <v>0</v>
      </c>
      <c r="M200" s="206"/>
    </row>
    <row r="201" spans="1:24" s="407" customFormat="1" x14ac:dyDescent="0.2">
      <c r="A201" s="399"/>
      <c r="B201" s="211"/>
      <c r="C201" s="212"/>
      <c r="D201" s="213"/>
      <c r="E201" s="536"/>
      <c r="F201" s="535"/>
      <c r="G201" s="535"/>
      <c r="H201" s="535"/>
      <c r="I201" s="535"/>
      <c r="J201" s="535"/>
      <c r="K201" s="535"/>
      <c r="L201" s="535"/>
      <c r="M201" s="206"/>
    </row>
    <row r="202" spans="1:24" s="310" customFormat="1" ht="12.75" customHeight="1" x14ac:dyDescent="0.25">
      <c r="A202" s="469"/>
      <c r="B202" s="470"/>
      <c r="C202" s="471"/>
      <c r="D202" s="472" t="s">
        <v>1044</v>
      </c>
      <c r="E202" s="473"/>
      <c r="F202" s="474">
        <f>SUM(F203+F213+F221+F227)</f>
        <v>425.4</v>
      </c>
      <c r="G202" s="474">
        <f>SUM(G203+G213+G221+G227)</f>
        <v>279.7</v>
      </c>
      <c r="H202" s="474">
        <f t="shared" ref="H202" si="61">SUM(H203+H213+H221+H227)</f>
        <v>209.8</v>
      </c>
      <c r="I202" s="474">
        <f>SUM(I203+I212+I221+I227)</f>
        <v>221</v>
      </c>
      <c r="J202" s="474">
        <f t="shared" ref="J202" si="62">SUM(J203+J213+J221+J227)</f>
        <v>179.4</v>
      </c>
      <c r="K202" s="474">
        <f t="shared" ref="K202:L202" si="63">SUM(K203+K213+K221+K227)</f>
        <v>194.1</v>
      </c>
      <c r="L202" s="474">
        <f t="shared" si="63"/>
        <v>194.1</v>
      </c>
      <c r="M202" s="224"/>
    </row>
    <row r="203" spans="1:24" s="310" customFormat="1" ht="12.75" customHeight="1" x14ac:dyDescent="0.25">
      <c r="A203" s="469"/>
      <c r="B203" s="211"/>
      <c r="C203" s="219"/>
      <c r="D203" s="487" t="s">
        <v>1075</v>
      </c>
      <c r="E203" s="203"/>
      <c r="F203" s="535">
        <f>SUM(F204:F212)</f>
        <v>186.70000000000002</v>
      </c>
      <c r="G203" s="223">
        <f>SUM(G204:G212)</f>
        <v>138.5</v>
      </c>
      <c r="H203" s="223">
        <f>SUM(H204:H212)</f>
        <v>55.8</v>
      </c>
      <c r="I203" s="223">
        <f>SUM(I204:I211)</f>
        <v>58.1</v>
      </c>
      <c r="J203" s="223">
        <f>SUM(J204:J212)</f>
        <v>46.1</v>
      </c>
      <c r="K203" s="223">
        <f t="shared" ref="K203:L203" si="64">SUM(K204:K212)</f>
        <v>35.6</v>
      </c>
      <c r="L203" s="223">
        <f t="shared" si="64"/>
        <v>35.6</v>
      </c>
      <c r="M203" s="443"/>
    </row>
    <row r="204" spans="1:24" s="310" customFormat="1" ht="12.75" customHeight="1" x14ac:dyDescent="0.25">
      <c r="A204" s="469"/>
      <c r="B204" s="211"/>
      <c r="C204" s="212">
        <v>212003</v>
      </c>
      <c r="D204" s="454" t="s">
        <v>1123</v>
      </c>
      <c r="E204" s="222"/>
      <c r="F204" s="535">
        <v>2.7</v>
      </c>
      <c r="G204" s="535">
        <v>5.6</v>
      </c>
      <c r="H204" s="535">
        <v>2.8</v>
      </c>
      <c r="I204" s="535">
        <v>5.5</v>
      </c>
      <c r="J204" s="535">
        <v>5.6</v>
      </c>
      <c r="K204" s="535">
        <v>5.6</v>
      </c>
      <c r="L204" s="535">
        <v>5.6</v>
      </c>
      <c r="M204" s="443"/>
    </row>
    <row r="205" spans="1:24" s="310" customFormat="1" ht="12.75" customHeight="1" x14ac:dyDescent="0.25">
      <c r="A205" s="469"/>
      <c r="B205" s="211"/>
      <c r="C205" s="212">
        <v>223002</v>
      </c>
      <c r="D205" s="454" t="s">
        <v>1232</v>
      </c>
      <c r="E205" s="222"/>
      <c r="F205" s="535">
        <v>4.2</v>
      </c>
      <c r="G205" s="535">
        <v>7.2</v>
      </c>
      <c r="H205" s="535">
        <v>7</v>
      </c>
      <c r="I205" s="535">
        <v>7</v>
      </c>
      <c r="J205" s="535">
        <v>7</v>
      </c>
      <c r="K205" s="535">
        <v>0</v>
      </c>
      <c r="L205" s="535">
        <v>0</v>
      </c>
      <c r="M205" s="452"/>
    </row>
    <row r="206" spans="1:24" s="310" customFormat="1" ht="12.75" customHeight="1" x14ac:dyDescent="0.25">
      <c r="A206" s="469"/>
      <c r="B206" s="211"/>
      <c r="C206" s="212">
        <v>223003</v>
      </c>
      <c r="D206" s="454" t="s">
        <v>1077</v>
      </c>
      <c r="E206" s="222"/>
      <c r="F206" s="535">
        <v>108.7</v>
      </c>
      <c r="G206" s="535">
        <v>57.4</v>
      </c>
      <c r="H206" s="535">
        <v>40</v>
      </c>
      <c r="I206" s="535">
        <v>28</v>
      </c>
      <c r="J206" s="535">
        <v>15</v>
      </c>
      <c r="K206" s="535">
        <v>15</v>
      </c>
      <c r="L206" s="535">
        <v>15</v>
      </c>
      <c r="M206" s="224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</row>
    <row r="207" spans="1:24" s="310" customFormat="1" ht="12.75" customHeight="1" x14ac:dyDescent="0.25">
      <c r="A207" s="469"/>
      <c r="B207" s="211"/>
      <c r="C207" s="212">
        <v>223003</v>
      </c>
      <c r="D207" s="454" t="s">
        <v>1246</v>
      </c>
      <c r="E207" s="535"/>
      <c r="F207" s="535">
        <v>0</v>
      </c>
      <c r="G207" s="535">
        <v>13.7</v>
      </c>
      <c r="H207" s="535">
        <v>6</v>
      </c>
      <c r="I207" s="535">
        <v>15</v>
      </c>
      <c r="J207" s="535">
        <v>15</v>
      </c>
      <c r="K207" s="535">
        <v>15</v>
      </c>
      <c r="L207" s="535">
        <v>15</v>
      </c>
      <c r="M207" s="224"/>
      <c r="O207" s="513"/>
      <c r="P207" s="513"/>
      <c r="Q207" s="513"/>
      <c r="R207" s="513"/>
      <c r="S207" s="513"/>
      <c r="T207" s="513"/>
      <c r="U207" s="513"/>
      <c r="V207" s="513"/>
      <c r="W207" s="513"/>
      <c r="X207" s="513"/>
    </row>
    <row r="208" spans="1:24" s="310" customFormat="1" ht="12.75" customHeight="1" x14ac:dyDescent="0.25">
      <c r="A208" s="469"/>
      <c r="B208" s="211"/>
      <c r="C208" s="212">
        <v>292017</v>
      </c>
      <c r="D208" s="213" t="s">
        <v>1078</v>
      </c>
      <c r="E208" s="349"/>
      <c r="F208" s="536">
        <v>2.6</v>
      </c>
      <c r="G208" s="535">
        <v>0.2</v>
      </c>
      <c r="H208" s="535">
        <v>0</v>
      </c>
      <c r="I208" s="535">
        <v>0.9</v>
      </c>
      <c r="J208" s="579">
        <v>2.4</v>
      </c>
      <c r="K208" s="535">
        <v>0</v>
      </c>
      <c r="L208" s="535">
        <v>0</v>
      </c>
      <c r="M208" s="443" t="s">
        <v>1349</v>
      </c>
    </row>
    <row r="209" spans="1:24" s="310" customFormat="1" ht="12.75" customHeight="1" x14ac:dyDescent="0.25">
      <c r="A209" s="469"/>
      <c r="B209" s="211"/>
      <c r="C209" s="212">
        <v>311</v>
      </c>
      <c r="D209" s="213" t="s">
        <v>1268</v>
      </c>
      <c r="E209" s="339"/>
      <c r="F209" s="535">
        <v>3.4</v>
      </c>
      <c r="G209" s="535">
        <v>0.5</v>
      </c>
      <c r="H209" s="535">
        <v>0</v>
      </c>
      <c r="I209" s="535">
        <v>1.7</v>
      </c>
      <c r="J209" s="579">
        <v>1.1000000000000001</v>
      </c>
      <c r="K209" s="535">
        <v>0</v>
      </c>
      <c r="L209" s="535">
        <v>0</v>
      </c>
      <c r="M209" s="443" t="s">
        <v>1349</v>
      </c>
    </row>
    <row r="210" spans="1:24" s="310" customFormat="1" ht="12.75" customHeight="1" x14ac:dyDescent="0.25">
      <c r="A210" s="469"/>
      <c r="B210" s="211"/>
      <c r="C210" s="212">
        <v>312001</v>
      </c>
      <c r="D210" s="213" t="s">
        <v>1124</v>
      </c>
      <c r="E210" s="339"/>
      <c r="F210" s="535">
        <v>0</v>
      </c>
      <c r="G210" s="535">
        <v>0</v>
      </c>
      <c r="H210" s="536">
        <v>0</v>
      </c>
      <c r="I210" s="535">
        <v>0</v>
      </c>
      <c r="J210" s="536">
        <v>0</v>
      </c>
      <c r="K210" s="536">
        <v>0</v>
      </c>
      <c r="L210" s="536">
        <v>0</v>
      </c>
      <c r="M210" s="443"/>
    </row>
    <row r="211" spans="1:24" s="310" customFormat="1" ht="12.75" customHeight="1" x14ac:dyDescent="0.25">
      <c r="A211" s="469"/>
      <c r="B211" s="211"/>
      <c r="C211" s="212">
        <v>453</v>
      </c>
      <c r="D211" s="213" t="s">
        <v>1257</v>
      </c>
      <c r="E211" s="339"/>
      <c r="F211" s="535">
        <v>48.7</v>
      </c>
      <c r="G211" s="536">
        <v>0</v>
      </c>
      <c r="H211" s="535">
        <v>0</v>
      </c>
      <c r="I211" s="535">
        <v>0</v>
      </c>
      <c r="J211" s="535">
        <v>0</v>
      </c>
      <c r="K211" s="535">
        <v>0</v>
      </c>
      <c r="L211" s="535">
        <v>0</v>
      </c>
      <c r="M211" s="443"/>
    </row>
    <row r="212" spans="1:24" s="310" customFormat="1" ht="12.75" customHeight="1" x14ac:dyDescent="0.25">
      <c r="A212" s="469"/>
      <c r="B212" s="211"/>
      <c r="C212" s="212">
        <v>312001</v>
      </c>
      <c r="D212" s="213" t="s">
        <v>1091</v>
      </c>
      <c r="E212" s="339"/>
      <c r="F212" s="535">
        <v>16.399999999999999</v>
      </c>
      <c r="G212" s="535">
        <v>53.9</v>
      </c>
      <c r="H212" s="535">
        <v>0</v>
      </c>
      <c r="I212" s="223">
        <f>SUM(I213:I220)</f>
        <v>84.2</v>
      </c>
      <c r="J212" s="535">
        <v>0</v>
      </c>
      <c r="K212" s="535">
        <v>0</v>
      </c>
      <c r="L212" s="535">
        <v>0</v>
      </c>
      <c r="M212" s="443"/>
    </row>
    <row r="213" spans="1:24" s="310" customFormat="1" ht="12.75" customHeight="1" x14ac:dyDescent="0.25">
      <c r="A213" s="469"/>
      <c r="B213" s="211"/>
      <c r="C213" s="219"/>
      <c r="D213" s="487" t="s">
        <v>1074</v>
      </c>
      <c r="E213" s="203"/>
      <c r="F213" s="535">
        <f>SUM(F214:F220)</f>
        <v>90.1</v>
      </c>
      <c r="G213" s="223">
        <f t="shared" ref="G213" si="65">SUM(G214:G220)</f>
        <v>64.599999999999994</v>
      </c>
      <c r="H213" s="223">
        <f>SUM(H214:H220)</f>
        <v>84</v>
      </c>
      <c r="I213" s="512">
        <v>4</v>
      </c>
      <c r="J213" s="223">
        <f>SUM(J214:J220)</f>
        <v>56.4</v>
      </c>
      <c r="K213" s="223">
        <f t="shared" ref="K213:L213" si="66">SUM(K214:K220)</f>
        <v>86</v>
      </c>
      <c r="L213" s="223">
        <f t="shared" si="66"/>
        <v>86</v>
      </c>
      <c r="M213" s="224"/>
    </row>
    <row r="214" spans="1:24" s="513" customFormat="1" ht="12.75" customHeight="1" x14ac:dyDescent="0.2">
      <c r="A214" s="510"/>
      <c r="B214" s="213"/>
      <c r="C214" s="212">
        <v>223002</v>
      </c>
      <c r="D214" s="213" t="s">
        <v>1179</v>
      </c>
      <c r="E214" s="511"/>
      <c r="F214" s="535">
        <v>2.2000000000000002</v>
      </c>
      <c r="G214" s="512">
        <v>3.6</v>
      </c>
      <c r="H214" s="512">
        <v>4</v>
      </c>
      <c r="I214" s="535">
        <v>2</v>
      </c>
      <c r="J214" s="512">
        <v>4</v>
      </c>
      <c r="K214" s="512">
        <v>4</v>
      </c>
      <c r="L214" s="512">
        <v>4</v>
      </c>
      <c r="M214" s="224"/>
      <c r="O214" s="310"/>
      <c r="P214" s="310"/>
      <c r="Q214" s="310"/>
      <c r="R214" s="310"/>
      <c r="S214" s="310"/>
      <c r="T214" s="310"/>
      <c r="U214" s="310"/>
      <c r="V214" s="310"/>
      <c r="W214" s="310"/>
      <c r="X214" s="310"/>
    </row>
    <row r="215" spans="1:24" s="310" customFormat="1" ht="12.75" customHeight="1" x14ac:dyDescent="0.25">
      <c r="A215" s="469"/>
      <c r="B215" s="211"/>
      <c r="C215" s="212">
        <v>212003</v>
      </c>
      <c r="D215" s="454" t="s">
        <v>886</v>
      </c>
      <c r="E215" s="222"/>
      <c r="F215" s="535">
        <v>1</v>
      </c>
      <c r="G215" s="535">
        <v>1.3</v>
      </c>
      <c r="H215" s="535">
        <v>2</v>
      </c>
      <c r="I215" s="535">
        <v>70</v>
      </c>
      <c r="J215" s="535">
        <v>2</v>
      </c>
      <c r="K215" s="535">
        <v>2</v>
      </c>
      <c r="L215" s="535">
        <v>2</v>
      </c>
      <c r="M215" s="233"/>
    </row>
    <row r="216" spans="1:24" s="310" customFormat="1" ht="12.75" customHeight="1" x14ac:dyDescent="0.25">
      <c r="A216" s="469"/>
      <c r="B216" s="211"/>
      <c r="C216" s="212">
        <v>223003</v>
      </c>
      <c r="D216" s="454" t="s">
        <v>1077</v>
      </c>
      <c r="E216" s="222"/>
      <c r="F216" s="535">
        <v>82.6</v>
      </c>
      <c r="G216" s="535">
        <v>49.5</v>
      </c>
      <c r="H216" s="535">
        <v>70</v>
      </c>
      <c r="I216" s="535">
        <v>8</v>
      </c>
      <c r="J216" s="579">
        <v>40</v>
      </c>
      <c r="K216" s="535">
        <v>70</v>
      </c>
      <c r="L216" s="535">
        <v>70</v>
      </c>
      <c r="M216" s="443" t="s">
        <v>1349</v>
      </c>
    </row>
    <row r="217" spans="1:24" s="310" customFormat="1" ht="12.75" customHeight="1" x14ac:dyDescent="0.25">
      <c r="A217" s="469"/>
      <c r="B217" s="211"/>
      <c r="C217" s="212">
        <v>223003</v>
      </c>
      <c r="D217" s="454" t="s">
        <v>1246</v>
      </c>
      <c r="E217" s="536"/>
      <c r="F217" s="535">
        <v>0</v>
      </c>
      <c r="G217" s="535">
        <v>7.5</v>
      </c>
      <c r="H217" s="535">
        <v>8</v>
      </c>
      <c r="I217" s="535">
        <v>0</v>
      </c>
      <c r="J217" s="535">
        <v>10</v>
      </c>
      <c r="K217" s="535">
        <v>10</v>
      </c>
      <c r="L217" s="535">
        <v>10</v>
      </c>
      <c r="M217" s="224"/>
    </row>
    <row r="218" spans="1:24" s="310" customFormat="1" ht="12.75" customHeight="1" x14ac:dyDescent="0.25">
      <c r="A218" s="469"/>
      <c r="B218" s="211"/>
      <c r="C218" s="212">
        <v>292017</v>
      </c>
      <c r="D218" s="454" t="s">
        <v>1155</v>
      </c>
      <c r="E218" s="222"/>
      <c r="F218" s="535">
        <v>3.7</v>
      </c>
      <c r="G218" s="535">
        <v>2.7</v>
      </c>
      <c r="H218" s="535">
        <v>0</v>
      </c>
      <c r="I218" s="535">
        <v>0</v>
      </c>
      <c r="J218" s="579">
        <v>0.4</v>
      </c>
      <c r="K218" s="535">
        <v>0</v>
      </c>
      <c r="L218" s="535">
        <v>0</v>
      </c>
      <c r="M218" s="443" t="s">
        <v>1349</v>
      </c>
    </row>
    <row r="219" spans="1:24" s="310" customFormat="1" ht="12.75" customHeight="1" x14ac:dyDescent="0.25">
      <c r="A219" s="469"/>
      <c r="B219" s="211"/>
      <c r="C219" s="212">
        <v>312001</v>
      </c>
      <c r="D219" s="213" t="s">
        <v>1079</v>
      </c>
      <c r="E219" s="222"/>
      <c r="F219" s="535">
        <v>0</v>
      </c>
      <c r="G219" s="535">
        <v>0</v>
      </c>
      <c r="H219" s="535">
        <v>0</v>
      </c>
      <c r="I219" s="536">
        <v>0.2</v>
      </c>
      <c r="J219" s="535">
        <v>0</v>
      </c>
      <c r="K219" s="535">
        <v>0</v>
      </c>
      <c r="L219" s="535">
        <v>0</v>
      </c>
      <c r="M219" s="443"/>
      <c r="O219" s="407"/>
      <c r="P219" s="407"/>
      <c r="Q219" s="407"/>
      <c r="R219" s="407"/>
      <c r="S219" s="407"/>
      <c r="T219" s="407"/>
      <c r="U219" s="407"/>
      <c r="V219" s="407"/>
      <c r="W219" s="407"/>
      <c r="X219" s="407"/>
    </row>
    <row r="220" spans="1:24" s="310" customFormat="1" ht="12.75" customHeight="1" x14ac:dyDescent="0.25">
      <c r="A220" s="469"/>
      <c r="B220" s="211"/>
      <c r="C220" s="212">
        <v>223</v>
      </c>
      <c r="D220" s="213" t="s">
        <v>1233</v>
      </c>
      <c r="E220" s="222"/>
      <c r="F220" s="535">
        <v>0.6</v>
      </c>
      <c r="G220" s="535">
        <v>0</v>
      </c>
      <c r="H220" s="535">
        <v>0</v>
      </c>
      <c r="I220" s="535">
        <v>0</v>
      </c>
      <c r="J220" s="535">
        <v>0</v>
      </c>
      <c r="K220" s="535">
        <v>0</v>
      </c>
      <c r="L220" s="535">
        <v>0</v>
      </c>
      <c r="M220" s="443"/>
      <c r="O220" s="407"/>
      <c r="P220" s="407"/>
      <c r="Q220" s="407"/>
      <c r="R220" s="407"/>
      <c r="S220" s="407"/>
      <c r="T220" s="407"/>
      <c r="U220" s="407"/>
      <c r="V220" s="407"/>
      <c r="W220" s="407"/>
      <c r="X220" s="407"/>
    </row>
    <row r="221" spans="1:24" s="310" customFormat="1" ht="12.75" customHeight="1" x14ac:dyDescent="0.25">
      <c r="A221" s="469"/>
      <c r="B221" s="211"/>
      <c r="C221" s="219"/>
      <c r="D221" s="487" t="s">
        <v>241</v>
      </c>
      <c r="E221" s="203"/>
      <c r="F221" s="535">
        <f>SUM(F222:F226)</f>
        <v>92.1</v>
      </c>
      <c r="G221" s="223">
        <f t="shared" ref="G221" si="67">SUM(G222:G226)</f>
        <v>29.8</v>
      </c>
      <c r="H221" s="223">
        <f>SUM(H222:H226)</f>
        <v>30</v>
      </c>
      <c r="I221" s="223">
        <f>SUM(I222:I226)</f>
        <v>32.1</v>
      </c>
      <c r="J221" s="223">
        <f>SUM(J222:J226)</f>
        <v>34</v>
      </c>
      <c r="K221" s="223">
        <f t="shared" ref="K221:L221" si="68">SUM(K222:K226)</f>
        <v>30</v>
      </c>
      <c r="L221" s="223">
        <f t="shared" si="68"/>
        <v>30</v>
      </c>
      <c r="M221" s="224"/>
      <c r="O221" s="407"/>
      <c r="P221" s="407"/>
      <c r="Q221" s="407"/>
      <c r="R221" s="407"/>
      <c r="S221" s="407"/>
      <c r="T221" s="407"/>
      <c r="U221" s="407"/>
      <c r="V221" s="407"/>
      <c r="W221" s="407"/>
      <c r="X221" s="407"/>
    </row>
    <row r="222" spans="1:24" s="310" customFormat="1" ht="12.75" customHeight="1" x14ac:dyDescent="0.25">
      <c r="A222" s="469"/>
      <c r="B222" s="211"/>
      <c r="C222" s="212">
        <v>292017</v>
      </c>
      <c r="D222" s="213" t="s">
        <v>1080</v>
      </c>
      <c r="E222" s="349"/>
      <c r="F222" s="535">
        <v>1.5</v>
      </c>
      <c r="G222" s="535">
        <v>0</v>
      </c>
      <c r="H222" s="535">
        <v>0</v>
      </c>
      <c r="I222" s="535">
        <v>0</v>
      </c>
      <c r="J222" s="579">
        <v>4</v>
      </c>
      <c r="K222" s="535">
        <v>0</v>
      </c>
      <c r="L222" s="535">
        <v>0</v>
      </c>
      <c r="M222" s="443" t="s">
        <v>1349</v>
      </c>
      <c r="O222" s="407"/>
      <c r="P222" s="407"/>
      <c r="Q222" s="407"/>
      <c r="R222" s="407"/>
      <c r="S222" s="407"/>
      <c r="T222" s="407"/>
      <c r="U222" s="407"/>
      <c r="V222" s="407"/>
      <c r="W222" s="407"/>
      <c r="X222" s="407"/>
    </row>
    <row r="223" spans="1:24" s="310" customFormat="1" ht="12.75" customHeight="1" x14ac:dyDescent="0.25">
      <c r="A223" s="469"/>
      <c r="B223" s="211"/>
      <c r="C223" s="212">
        <v>312001</v>
      </c>
      <c r="D223" s="213" t="s">
        <v>1316</v>
      </c>
      <c r="E223" s="349"/>
      <c r="F223" s="535">
        <v>0</v>
      </c>
      <c r="G223" s="535">
        <v>0</v>
      </c>
      <c r="H223" s="535">
        <v>0</v>
      </c>
      <c r="I223" s="535">
        <v>2.1</v>
      </c>
      <c r="J223" s="535">
        <v>0</v>
      </c>
      <c r="K223" s="535">
        <v>0</v>
      </c>
      <c r="L223" s="535">
        <v>0</v>
      </c>
      <c r="M223" s="437"/>
      <c r="O223" s="407"/>
      <c r="P223" s="407"/>
      <c r="Q223" s="407"/>
      <c r="R223" s="407"/>
      <c r="S223" s="407"/>
      <c r="T223" s="407"/>
      <c r="U223" s="407"/>
      <c r="V223" s="407"/>
      <c r="W223" s="407"/>
      <c r="X223" s="407"/>
    </row>
    <row r="224" spans="1:24" s="310" customFormat="1" ht="12.75" customHeight="1" x14ac:dyDescent="0.25">
      <c r="A224" s="469"/>
      <c r="B224" s="211"/>
      <c r="C224" s="212">
        <v>223002</v>
      </c>
      <c r="D224" s="213" t="s">
        <v>1178</v>
      </c>
      <c r="E224" s="349"/>
      <c r="F224" s="535">
        <v>27</v>
      </c>
      <c r="G224" s="535">
        <v>29.8</v>
      </c>
      <c r="H224" s="535">
        <v>30</v>
      </c>
      <c r="I224" s="535">
        <v>30</v>
      </c>
      <c r="J224" s="535">
        <v>30</v>
      </c>
      <c r="K224" s="535">
        <v>30</v>
      </c>
      <c r="L224" s="535">
        <v>30</v>
      </c>
      <c r="M224" s="452"/>
      <c r="O224" s="407"/>
      <c r="P224" s="407"/>
      <c r="Q224" s="407"/>
      <c r="R224" s="407"/>
      <c r="S224" s="407"/>
      <c r="T224" s="407"/>
      <c r="U224" s="407"/>
      <c r="V224" s="407"/>
      <c r="W224" s="407"/>
      <c r="X224" s="407"/>
    </row>
    <row r="225" spans="1:24" s="310" customFormat="1" ht="12.75" customHeight="1" x14ac:dyDescent="0.25">
      <c r="A225" s="469"/>
      <c r="B225" s="211"/>
      <c r="C225" s="212">
        <v>311</v>
      </c>
      <c r="D225" s="213" t="s">
        <v>1190</v>
      </c>
      <c r="E225" s="349"/>
      <c r="F225" s="535">
        <v>63.6</v>
      </c>
      <c r="G225" s="535">
        <v>0</v>
      </c>
      <c r="H225" s="535">
        <v>0</v>
      </c>
      <c r="I225" s="535">
        <v>0</v>
      </c>
      <c r="J225" s="535">
        <v>0</v>
      </c>
      <c r="K225" s="535">
        <v>0</v>
      </c>
      <c r="L225" s="535">
        <v>0</v>
      </c>
      <c r="M225" s="443"/>
      <c r="O225" s="407"/>
      <c r="P225" s="407"/>
      <c r="Q225" s="407"/>
      <c r="R225" s="407"/>
      <c r="S225" s="407"/>
      <c r="T225" s="407"/>
      <c r="U225" s="407"/>
      <c r="V225" s="407"/>
      <c r="W225" s="407"/>
      <c r="X225" s="407"/>
    </row>
    <row r="226" spans="1:24" s="407" customFormat="1" ht="12.75" customHeight="1" x14ac:dyDescent="0.25">
      <c r="A226" s="322"/>
      <c r="B226" s="211"/>
      <c r="C226" s="212">
        <v>312001</v>
      </c>
      <c r="D226" s="213" t="s">
        <v>1081</v>
      </c>
      <c r="E226" s="349"/>
      <c r="F226" s="535">
        <v>0</v>
      </c>
      <c r="G226" s="535">
        <v>0</v>
      </c>
      <c r="H226" s="535">
        <v>0</v>
      </c>
      <c r="I226" s="535">
        <v>0</v>
      </c>
      <c r="J226" s="535">
        <v>0</v>
      </c>
      <c r="K226" s="535">
        <v>0</v>
      </c>
      <c r="L226" s="535">
        <v>0</v>
      </c>
      <c r="M226" s="443"/>
    </row>
    <row r="227" spans="1:24" s="407" customFormat="1" ht="12.75" customHeight="1" x14ac:dyDescent="0.25">
      <c r="A227" s="322"/>
      <c r="B227" s="211"/>
      <c r="C227" s="219"/>
      <c r="D227" s="487" t="s">
        <v>1076</v>
      </c>
      <c r="E227" s="203"/>
      <c r="F227" s="535">
        <f>SUM(F228:F235)</f>
        <v>56.5</v>
      </c>
      <c r="G227" s="223">
        <f>SUM(G228:G235)</f>
        <v>46.8</v>
      </c>
      <c r="H227" s="223">
        <f>SUM(H228:H235)</f>
        <v>40</v>
      </c>
      <c r="I227" s="223">
        <f>SUM(I228:I235)</f>
        <v>46.599999999999994</v>
      </c>
      <c r="J227" s="223">
        <f>SUM(J228:J235)</f>
        <v>42.900000000000006</v>
      </c>
      <c r="K227" s="223">
        <f t="shared" ref="K227:L227" si="69">SUM(K228:K235)</f>
        <v>42.5</v>
      </c>
      <c r="L227" s="223">
        <f t="shared" si="69"/>
        <v>42.5</v>
      </c>
      <c r="M227" s="443"/>
    </row>
    <row r="228" spans="1:24" s="513" customFormat="1" ht="12.75" customHeight="1" x14ac:dyDescent="0.2">
      <c r="A228" s="510"/>
      <c r="B228" s="213"/>
      <c r="C228" s="537">
        <v>223001</v>
      </c>
      <c r="D228" s="213" t="s">
        <v>1258</v>
      </c>
      <c r="E228" s="512"/>
      <c r="F228" s="535">
        <v>4</v>
      </c>
      <c r="G228" s="535">
        <v>13.7</v>
      </c>
      <c r="H228" s="535">
        <v>0</v>
      </c>
      <c r="I228" s="535">
        <v>0</v>
      </c>
      <c r="J228" s="535">
        <v>0</v>
      </c>
      <c r="K228" s="535">
        <v>0</v>
      </c>
      <c r="L228" s="535">
        <v>0</v>
      </c>
      <c r="M228" s="538"/>
    </row>
    <row r="229" spans="1:24" s="407" customFormat="1" ht="12.75" customHeight="1" x14ac:dyDescent="0.25">
      <c r="A229" s="322"/>
      <c r="B229" s="214"/>
      <c r="C229" s="212">
        <v>223002</v>
      </c>
      <c r="D229" s="213" t="s">
        <v>1178</v>
      </c>
      <c r="E229" s="221"/>
      <c r="F229" s="535">
        <v>5.7</v>
      </c>
      <c r="G229" s="535">
        <v>29.6</v>
      </c>
      <c r="H229" s="535">
        <v>10</v>
      </c>
      <c r="I229" s="535">
        <v>10</v>
      </c>
      <c r="J229" s="535">
        <v>10</v>
      </c>
      <c r="K229" s="535">
        <v>10.5</v>
      </c>
      <c r="L229" s="535">
        <v>10.5</v>
      </c>
      <c r="M229" s="452"/>
    </row>
    <row r="230" spans="1:24" s="407" customFormat="1" ht="12.75" customHeight="1" x14ac:dyDescent="0.25">
      <c r="A230" s="322"/>
      <c r="B230" s="211"/>
      <c r="C230" s="212">
        <v>223003</v>
      </c>
      <c r="D230" s="454" t="s">
        <v>1077</v>
      </c>
      <c r="E230" s="349"/>
      <c r="F230" s="535">
        <v>19.600000000000001</v>
      </c>
      <c r="G230" s="535">
        <v>0.9</v>
      </c>
      <c r="H230" s="535">
        <v>30</v>
      </c>
      <c r="I230" s="577">
        <v>30</v>
      </c>
      <c r="J230" s="577">
        <v>30</v>
      </c>
      <c r="K230" s="535">
        <v>32</v>
      </c>
      <c r="L230" s="535">
        <v>32</v>
      </c>
      <c r="M230" s="457"/>
    </row>
    <row r="231" spans="1:24" s="407" customFormat="1" ht="12.75" customHeight="1" x14ac:dyDescent="0.25">
      <c r="A231" s="322"/>
      <c r="B231" s="211"/>
      <c r="C231" s="212">
        <v>292017</v>
      </c>
      <c r="D231" s="213" t="s">
        <v>1359</v>
      </c>
      <c r="E231" s="349"/>
      <c r="F231" s="535">
        <v>1.4</v>
      </c>
      <c r="G231" s="535">
        <v>0</v>
      </c>
      <c r="H231" s="535">
        <v>0</v>
      </c>
      <c r="I231" s="535">
        <v>0</v>
      </c>
      <c r="J231" s="579">
        <v>1.7</v>
      </c>
      <c r="K231" s="535">
        <v>0</v>
      </c>
      <c r="L231" s="535">
        <v>0</v>
      </c>
      <c r="M231" s="457" t="s">
        <v>1349</v>
      </c>
    </row>
    <row r="232" spans="1:24" s="407" customFormat="1" ht="12.75" customHeight="1" x14ac:dyDescent="0.25">
      <c r="A232" s="322"/>
      <c r="B232" s="211"/>
      <c r="C232" s="212">
        <v>311</v>
      </c>
      <c r="D232" s="213" t="s">
        <v>1169</v>
      </c>
      <c r="E232" s="349"/>
      <c r="F232" s="535">
        <v>0</v>
      </c>
      <c r="G232" s="535">
        <v>0</v>
      </c>
      <c r="H232" s="535">
        <v>0</v>
      </c>
      <c r="I232" s="535">
        <v>0</v>
      </c>
      <c r="J232" s="535">
        <v>0</v>
      </c>
      <c r="K232" s="535">
        <v>0</v>
      </c>
      <c r="L232" s="535">
        <v>0</v>
      </c>
      <c r="M232" s="457"/>
      <c r="O232" s="308"/>
      <c r="P232" s="308"/>
      <c r="Q232" s="308"/>
      <c r="R232" s="308"/>
      <c r="S232" s="308"/>
      <c r="T232" s="308"/>
      <c r="U232" s="308"/>
      <c r="V232" s="308"/>
      <c r="W232" s="308"/>
      <c r="X232" s="308"/>
    </row>
    <row r="233" spans="1:24" s="407" customFormat="1" ht="12.75" customHeight="1" x14ac:dyDescent="0.25">
      <c r="A233" s="322"/>
      <c r="B233" s="211"/>
      <c r="C233" s="212">
        <v>311</v>
      </c>
      <c r="D233" s="213" t="s">
        <v>1082</v>
      </c>
      <c r="E233" s="349"/>
      <c r="F233" s="535">
        <v>1.4</v>
      </c>
      <c r="G233" s="535">
        <v>2.6</v>
      </c>
      <c r="H233" s="535">
        <v>0</v>
      </c>
      <c r="I233" s="535">
        <v>1.3</v>
      </c>
      <c r="J233" s="579">
        <v>1.2</v>
      </c>
      <c r="K233" s="535">
        <v>0</v>
      </c>
      <c r="L233" s="535">
        <v>0</v>
      </c>
      <c r="M233" s="457" t="s">
        <v>1349</v>
      </c>
      <c r="O233" s="308"/>
      <c r="P233" s="308"/>
      <c r="Q233" s="308"/>
      <c r="R233" s="308"/>
      <c r="S233" s="308"/>
      <c r="T233" s="308"/>
      <c r="U233" s="308"/>
      <c r="V233" s="308"/>
      <c r="W233" s="308"/>
      <c r="X233" s="308"/>
    </row>
    <row r="234" spans="1:24" s="407" customFormat="1" ht="12.75" customHeight="1" x14ac:dyDescent="0.25">
      <c r="A234" s="322"/>
      <c r="B234" s="211"/>
      <c r="C234" s="212">
        <v>331001</v>
      </c>
      <c r="D234" s="213" t="s">
        <v>1083</v>
      </c>
      <c r="E234" s="349"/>
      <c r="F234" s="535">
        <v>16.899999999999999</v>
      </c>
      <c r="G234" s="535">
        <v>0</v>
      </c>
      <c r="H234" s="535">
        <v>0</v>
      </c>
      <c r="I234" s="535">
        <v>1</v>
      </c>
      <c r="J234" s="535">
        <v>0</v>
      </c>
      <c r="K234" s="535">
        <v>0</v>
      </c>
      <c r="L234" s="535">
        <v>0</v>
      </c>
      <c r="M234" s="443"/>
      <c r="O234" s="308"/>
      <c r="P234" s="308"/>
      <c r="Q234" s="308"/>
      <c r="R234" s="308"/>
      <c r="S234" s="308"/>
      <c r="T234" s="308"/>
      <c r="U234" s="308"/>
      <c r="V234" s="308"/>
      <c r="W234" s="308"/>
      <c r="X234" s="308"/>
    </row>
    <row r="235" spans="1:24" s="407" customFormat="1" ht="12.75" customHeight="1" x14ac:dyDescent="0.25">
      <c r="A235" s="322"/>
      <c r="B235" s="211"/>
      <c r="C235" s="212">
        <v>453</v>
      </c>
      <c r="D235" s="213" t="s">
        <v>1257</v>
      </c>
      <c r="E235" s="349"/>
      <c r="F235" s="535">
        <v>7.5</v>
      </c>
      <c r="G235" s="535">
        <v>0</v>
      </c>
      <c r="H235" s="535">
        <v>0</v>
      </c>
      <c r="I235" s="535">
        <v>4.3</v>
      </c>
      <c r="J235" s="535">
        <v>0</v>
      </c>
      <c r="K235" s="535">
        <v>0</v>
      </c>
      <c r="L235" s="535">
        <v>0</v>
      </c>
      <c r="M235" s="443"/>
    </row>
    <row r="236" spans="1:24" s="407" customFormat="1" ht="12.75" customHeight="1" x14ac:dyDescent="0.2">
      <c r="A236" s="406"/>
      <c r="B236" s="211"/>
      <c r="C236" s="212"/>
      <c r="D236" s="213"/>
      <c r="E236" s="349"/>
      <c r="F236" s="535"/>
      <c r="G236" s="535"/>
      <c r="H236" s="535"/>
      <c r="I236" s="535"/>
      <c r="J236" s="535"/>
      <c r="K236" s="535"/>
      <c r="L236" s="535"/>
      <c r="M236" s="206"/>
      <c r="O236" s="308"/>
      <c r="P236" s="308"/>
      <c r="Q236" s="308"/>
      <c r="R236" s="308"/>
      <c r="S236" s="308"/>
      <c r="T236" s="308"/>
      <c r="U236" s="308"/>
      <c r="V236" s="308"/>
      <c r="W236" s="308"/>
      <c r="X236" s="308"/>
    </row>
    <row r="237" spans="1:24" s="308" customFormat="1" ht="15" customHeight="1" x14ac:dyDescent="0.25">
      <c r="A237" s="307"/>
      <c r="B237" s="211"/>
      <c r="C237" s="338"/>
      <c r="D237" s="213"/>
      <c r="E237" s="349"/>
      <c r="F237" s="339"/>
      <c r="G237" s="339"/>
      <c r="H237" s="339"/>
      <c r="I237" s="339"/>
      <c r="J237" s="339"/>
      <c r="K237" s="339"/>
      <c r="L237" s="339"/>
      <c r="M237" s="432"/>
    </row>
    <row r="238" spans="1:24" s="308" customFormat="1" x14ac:dyDescent="0.2">
      <c r="A238" s="307"/>
      <c r="B238" s="285"/>
      <c r="C238" s="286"/>
      <c r="D238" s="275" t="s">
        <v>330</v>
      </c>
      <c r="E238" s="276"/>
      <c r="F238" s="277">
        <f t="shared" ref="F238:L238" si="70">SUM(F239+F334+F336+F341+F343+F346+F351+F383+F393+F398+F413+F439+F450+F458+F505+F511+F550+F552+F554+F556+F644+F657+F697+F703+F714)</f>
        <v>2810.5000000000005</v>
      </c>
      <c r="G238" s="277">
        <f t="shared" si="70"/>
        <v>3229.4</v>
      </c>
      <c r="H238" s="277">
        <f t="shared" si="70"/>
        <v>3455.8</v>
      </c>
      <c r="I238" s="277">
        <f t="shared" si="70"/>
        <v>3565.5000000000009</v>
      </c>
      <c r="J238" s="277">
        <f t="shared" si="70"/>
        <v>3759.5000000000005</v>
      </c>
      <c r="K238" s="277">
        <f t="shared" si="70"/>
        <v>3396.3</v>
      </c>
      <c r="L238" s="277">
        <f t="shared" si="70"/>
        <v>3742.8000000000006</v>
      </c>
      <c r="M238" s="432"/>
      <c r="O238" s="310"/>
      <c r="P238" s="310"/>
      <c r="Q238" s="310"/>
      <c r="R238" s="310"/>
      <c r="S238" s="310"/>
      <c r="T238" s="310"/>
      <c r="U238" s="310"/>
      <c r="V238" s="310"/>
      <c r="W238" s="310"/>
      <c r="X238" s="310"/>
    </row>
    <row r="239" spans="1:24" s="308" customFormat="1" ht="15.75" x14ac:dyDescent="0.25">
      <c r="A239" s="309"/>
      <c r="B239" s="340" t="s">
        <v>46</v>
      </c>
      <c r="C239" s="286"/>
      <c r="D239" s="275" t="s">
        <v>48</v>
      </c>
      <c r="E239" s="288" t="s">
        <v>660</v>
      </c>
      <c r="F239" s="277">
        <f t="shared" ref="F239:H239" si="71">SUM(F240+F243+F246+F254+F270+F277+F284+F286+F322+F332)</f>
        <v>772.5</v>
      </c>
      <c r="G239" s="277">
        <f t="shared" si="71"/>
        <v>803.40000000000009</v>
      </c>
      <c r="H239" s="277">
        <f t="shared" si="71"/>
        <v>801.7</v>
      </c>
      <c r="I239" s="277">
        <f>SUM(I240+I243+I246+I254+I270+I277+I284+I286+I322+I332)</f>
        <v>853.7</v>
      </c>
      <c r="J239" s="277">
        <f>SUM(J240+J243+J246+J254+J270+J277+J284+J286+J322+J332)</f>
        <v>867.7</v>
      </c>
      <c r="K239" s="277">
        <f t="shared" ref="K239:L239" si="72">SUM(K240+K243+K246+K254+K270+K277+K284+K286+K322+K332)</f>
        <v>861.7</v>
      </c>
      <c r="L239" s="277">
        <f t="shared" si="72"/>
        <v>891.7</v>
      </c>
      <c r="M239" s="432"/>
    </row>
    <row r="240" spans="1:24" s="308" customFormat="1" x14ac:dyDescent="0.2">
      <c r="A240" s="309"/>
      <c r="B240" s="211"/>
      <c r="C240" s="219"/>
      <c r="D240" s="220" t="s">
        <v>49</v>
      </c>
      <c r="E240" s="382"/>
      <c r="F240" s="223">
        <f t="shared" ref="F240" si="73">SUM(F241:F242)</f>
        <v>554.5</v>
      </c>
      <c r="G240" s="223">
        <f t="shared" ref="G240:H240" si="74">SUM(G241:G242)</f>
        <v>568.1</v>
      </c>
      <c r="H240" s="223">
        <f t="shared" si="74"/>
        <v>554</v>
      </c>
      <c r="I240" s="223">
        <f t="shared" ref="I240" si="75">SUM(I241:I242)</f>
        <v>570</v>
      </c>
      <c r="J240" s="223">
        <f t="shared" ref="J240" si="76">SUM(J241:J242)</f>
        <v>556</v>
      </c>
      <c r="K240" s="223">
        <f t="shared" ref="K240:L240" si="77">SUM(K241:K242)</f>
        <v>575</v>
      </c>
      <c r="L240" s="223">
        <f t="shared" si="77"/>
        <v>605</v>
      </c>
      <c r="M240" s="432"/>
    </row>
    <row r="241" spans="1:24" s="310" customFormat="1" x14ac:dyDescent="0.2">
      <c r="A241" s="307"/>
      <c r="B241" s="211">
        <v>610</v>
      </c>
      <c r="C241" s="219"/>
      <c r="D241" s="213" t="s">
        <v>50</v>
      </c>
      <c r="E241" s="206"/>
      <c r="F241" s="536">
        <v>397.6</v>
      </c>
      <c r="G241" s="536">
        <v>409.3</v>
      </c>
      <c r="H241" s="536">
        <v>410</v>
      </c>
      <c r="I241" s="536">
        <v>410</v>
      </c>
      <c r="J241" s="536">
        <v>411</v>
      </c>
      <c r="K241" s="536">
        <v>420</v>
      </c>
      <c r="L241" s="536">
        <v>440</v>
      </c>
      <c r="M241" s="443"/>
      <c r="O241" s="308"/>
      <c r="P241" s="308"/>
      <c r="Q241" s="308"/>
      <c r="R241" s="308"/>
      <c r="S241" s="308"/>
      <c r="T241" s="308"/>
      <c r="U241" s="308"/>
      <c r="V241" s="308"/>
      <c r="W241" s="308"/>
      <c r="X241" s="308"/>
    </row>
    <row r="242" spans="1:24" s="308" customFormat="1" x14ac:dyDescent="0.2">
      <c r="A242" s="309"/>
      <c r="B242" s="211">
        <v>620</v>
      </c>
      <c r="C242" s="209"/>
      <c r="D242" s="213" t="s">
        <v>51</v>
      </c>
      <c r="E242" s="222"/>
      <c r="F242" s="536">
        <v>156.9</v>
      </c>
      <c r="G242" s="536">
        <v>158.80000000000001</v>
      </c>
      <c r="H242" s="536">
        <v>144</v>
      </c>
      <c r="I242" s="536">
        <v>160</v>
      </c>
      <c r="J242" s="536">
        <v>145</v>
      </c>
      <c r="K242" s="536">
        <v>155</v>
      </c>
      <c r="L242" s="536">
        <v>165</v>
      </c>
      <c r="M242" s="452"/>
    </row>
    <row r="243" spans="1:24" s="308" customFormat="1" x14ac:dyDescent="0.2">
      <c r="A243" s="309"/>
      <c r="B243" s="211">
        <v>631</v>
      </c>
      <c r="C243" s="212"/>
      <c r="D243" s="220" t="s">
        <v>52</v>
      </c>
      <c r="E243" s="203"/>
      <c r="F243" s="203">
        <f t="shared" ref="F243" si="78">SUM(F244:F245)</f>
        <v>2.7</v>
      </c>
      <c r="G243" s="203">
        <f t="shared" ref="G243:H243" si="79">SUM(G244:G245)</f>
        <v>5.0999999999999996</v>
      </c>
      <c r="H243" s="203">
        <f t="shared" si="79"/>
        <v>5</v>
      </c>
      <c r="I243" s="203">
        <f t="shared" ref="I243:L243" si="80">SUM(I244:I245)</f>
        <v>5</v>
      </c>
      <c r="J243" s="203">
        <f t="shared" si="80"/>
        <v>5</v>
      </c>
      <c r="K243" s="203">
        <f t="shared" si="80"/>
        <v>5</v>
      </c>
      <c r="L243" s="203">
        <f t="shared" si="80"/>
        <v>5</v>
      </c>
      <c r="M243" s="443"/>
    </row>
    <row r="244" spans="1:24" s="310" customFormat="1" x14ac:dyDescent="0.2">
      <c r="A244" s="307"/>
      <c r="B244" s="211"/>
      <c r="C244" s="212">
        <v>631001</v>
      </c>
      <c r="D244" s="213" t="s">
        <v>53</v>
      </c>
      <c r="E244" s="222"/>
      <c r="F244" s="535">
        <v>2.7</v>
      </c>
      <c r="G244" s="535">
        <v>3.8</v>
      </c>
      <c r="H244" s="535">
        <v>4</v>
      </c>
      <c r="I244" s="535">
        <v>4</v>
      </c>
      <c r="J244" s="535">
        <v>4</v>
      </c>
      <c r="K244" s="535">
        <v>4</v>
      </c>
      <c r="L244" s="535">
        <v>4</v>
      </c>
      <c r="M244" s="432"/>
      <c r="O244" s="308"/>
      <c r="P244" s="308"/>
      <c r="Q244" s="308"/>
      <c r="R244" s="308"/>
      <c r="S244" s="308"/>
      <c r="T244" s="308"/>
      <c r="U244" s="308"/>
      <c r="V244" s="308"/>
      <c r="W244" s="308"/>
      <c r="X244" s="308"/>
    </row>
    <row r="245" spans="1:24" s="308" customFormat="1" x14ac:dyDescent="0.2">
      <c r="A245" s="309"/>
      <c r="B245" s="211"/>
      <c r="C245" s="212">
        <v>631002</v>
      </c>
      <c r="D245" s="213" t="s">
        <v>54</v>
      </c>
      <c r="E245" s="222"/>
      <c r="F245" s="535">
        <v>0</v>
      </c>
      <c r="G245" s="535">
        <v>1.3</v>
      </c>
      <c r="H245" s="535">
        <v>1</v>
      </c>
      <c r="I245" s="535">
        <v>1</v>
      </c>
      <c r="J245" s="535">
        <v>1</v>
      </c>
      <c r="K245" s="535">
        <v>1</v>
      </c>
      <c r="L245" s="535">
        <v>1</v>
      </c>
      <c r="M245" s="224"/>
    </row>
    <row r="246" spans="1:24" s="308" customFormat="1" x14ac:dyDescent="0.2">
      <c r="A246" s="309"/>
      <c r="B246" s="211">
        <v>632</v>
      </c>
      <c r="C246" s="212"/>
      <c r="D246" s="220" t="s">
        <v>55</v>
      </c>
      <c r="E246" s="203"/>
      <c r="F246" s="203">
        <f t="shared" ref="F246" si="81">SUM(F247:F253)</f>
        <v>51.899999999999991</v>
      </c>
      <c r="G246" s="203">
        <f t="shared" ref="G246:H246" si="82">SUM(G247:G253)</f>
        <v>60.8</v>
      </c>
      <c r="H246" s="203">
        <f t="shared" si="82"/>
        <v>81</v>
      </c>
      <c r="I246" s="203">
        <f t="shared" ref="I246" si="83">SUM(I247:I253)</f>
        <v>81</v>
      </c>
      <c r="J246" s="203">
        <f t="shared" ref="J246" si="84">SUM(J247:J253)</f>
        <v>81</v>
      </c>
      <c r="K246" s="203">
        <f t="shared" ref="K246:L246" si="85">SUM(K247:K253)</f>
        <v>81</v>
      </c>
      <c r="L246" s="203">
        <f t="shared" si="85"/>
        <v>81</v>
      </c>
      <c r="M246" s="432"/>
      <c r="O246" s="310"/>
      <c r="P246" s="310"/>
      <c r="Q246" s="310"/>
      <c r="R246" s="310"/>
      <c r="S246" s="310"/>
      <c r="T246" s="310"/>
      <c r="U246" s="310"/>
      <c r="V246" s="310"/>
      <c r="W246" s="310"/>
      <c r="X246" s="310"/>
    </row>
    <row r="247" spans="1:24" s="308" customFormat="1" x14ac:dyDescent="0.2">
      <c r="A247" s="309"/>
      <c r="B247" s="224"/>
      <c r="C247" s="212">
        <v>6320011</v>
      </c>
      <c r="D247" s="213" t="s">
        <v>56</v>
      </c>
      <c r="E247" s="222"/>
      <c r="F247" s="535">
        <v>10</v>
      </c>
      <c r="G247" s="535">
        <v>24.9</v>
      </c>
      <c r="H247" s="535">
        <v>31</v>
      </c>
      <c r="I247" s="535">
        <v>31</v>
      </c>
      <c r="J247" s="535">
        <v>31</v>
      </c>
      <c r="K247" s="535">
        <v>31</v>
      </c>
      <c r="L247" s="535">
        <v>31</v>
      </c>
      <c r="M247" s="443"/>
      <c r="O247" s="310"/>
      <c r="P247" s="310"/>
      <c r="Q247" s="310"/>
      <c r="R247" s="310"/>
      <c r="S247" s="310"/>
      <c r="T247" s="310"/>
      <c r="U247" s="310"/>
      <c r="V247" s="310"/>
      <c r="W247" s="310"/>
      <c r="X247" s="310"/>
    </row>
    <row r="248" spans="1:24" s="308" customFormat="1" x14ac:dyDescent="0.2">
      <c r="A248" s="309"/>
      <c r="B248" s="211"/>
      <c r="C248" s="212">
        <v>6320012</v>
      </c>
      <c r="D248" s="213" t="s">
        <v>57</v>
      </c>
      <c r="E248" s="222"/>
      <c r="F248" s="535">
        <v>23.9</v>
      </c>
      <c r="G248" s="535">
        <v>19.5</v>
      </c>
      <c r="H248" s="535">
        <v>30</v>
      </c>
      <c r="I248" s="535">
        <v>30</v>
      </c>
      <c r="J248" s="535">
        <v>30</v>
      </c>
      <c r="K248" s="535">
        <v>30</v>
      </c>
      <c r="L248" s="535">
        <v>30</v>
      </c>
      <c r="M248" s="443"/>
    </row>
    <row r="249" spans="1:24" s="308" customFormat="1" x14ac:dyDescent="0.2">
      <c r="A249" s="309"/>
      <c r="B249" s="211"/>
      <c r="C249" s="212">
        <v>632002</v>
      </c>
      <c r="D249" s="213" t="s">
        <v>58</v>
      </c>
      <c r="E249" s="222"/>
      <c r="F249" s="535">
        <v>1.5</v>
      </c>
      <c r="G249" s="535">
        <v>1.1000000000000001</v>
      </c>
      <c r="H249" s="535">
        <v>2</v>
      </c>
      <c r="I249" s="535">
        <v>2</v>
      </c>
      <c r="J249" s="535">
        <v>2</v>
      </c>
      <c r="K249" s="535">
        <v>2</v>
      </c>
      <c r="L249" s="535">
        <v>2</v>
      </c>
      <c r="M249" s="443"/>
    </row>
    <row r="250" spans="1:24" s="308" customFormat="1" x14ac:dyDescent="0.2">
      <c r="A250" s="309"/>
      <c r="B250" s="211"/>
      <c r="C250" s="212">
        <v>632005</v>
      </c>
      <c r="D250" s="213" t="s">
        <v>59</v>
      </c>
      <c r="E250" s="222"/>
      <c r="F250" s="535">
        <v>4.3</v>
      </c>
      <c r="G250" s="535">
        <v>4.4000000000000004</v>
      </c>
      <c r="H250" s="535">
        <v>5</v>
      </c>
      <c r="I250" s="535">
        <v>5</v>
      </c>
      <c r="J250" s="535">
        <v>5</v>
      </c>
      <c r="K250" s="535">
        <v>5</v>
      </c>
      <c r="L250" s="535">
        <v>5</v>
      </c>
      <c r="M250" s="443"/>
    </row>
    <row r="251" spans="1:24" s="308" customFormat="1" x14ac:dyDescent="0.2">
      <c r="A251" s="309"/>
      <c r="B251" s="211"/>
      <c r="C251" s="212">
        <v>6320032</v>
      </c>
      <c r="D251" s="213" t="s">
        <v>60</v>
      </c>
      <c r="E251" s="222"/>
      <c r="F251" s="535">
        <v>1</v>
      </c>
      <c r="G251" s="535">
        <v>1</v>
      </c>
      <c r="H251" s="535">
        <v>1</v>
      </c>
      <c r="I251" s="535">
        <v>1</v>
      </c>
      <c r="J251" s="535">
        <v>1</v>
      </c>
      <c r="K251" s="535">
        <v>1</v>
      </c>
      <c r="L251" s="535">
        <v>1</v>
      </c>
      <c r="M251" s="443"/>
    </row>
    <row r="252" spans="1:24" s="310" customFormat="1" x14ac:dyDescent="0.2">
      <c r="A252" s="307"/>
      <c r="B252" s="211"/>
      <c r="C252" s="212">
        <v>6320033</v>
      </c>
      <c r="D252" s="213" t="s">
        <v>61</v>
      </c>
      <c r="E252" s="222"/>
      <c r="F252" s="535">
        <v>11.2</v>
      </c>
      <c r="G252" s="535">
        <v>9.9</v>
      </c>
      <c r="H252" s="535">
        <v>12</v>
      </c>
      <c r="I252" s="535">
        <v>12</v>
      </c>
      <c r="J252" s="535">
        <v>12</v>
      </c>
      <c r="K252" s="535">
        <v>12</v>
      </c>
      <c r="L252" s="535">
        <v>12</v>
      </c>
      <c r="M252" s="457"/>
      <c r="O252" s="308"/>
      <c r="P252" s="308"/>
      <c r="Q252" s="308"/>
      <c r="R252" s="308"/>
      <c r="S252" s="308"/>
      <c r="T252" s="308"/>
      <c r="U252" s="308"/>
      <c r="V252" s="308"/>
      <c r="W252" s="308"/>
      <c r="X252" s="308"/>
    </row>
    <row r="253" spans="1:24" s="310" customFormat="1" x14ac:dyDescent="0.2">
      <c r="A253" s="406"/>
      <c r="B253" s="211"/>
      <c r="C253" s="212">
        <v>632004</v>
      </c>
      <c r="D253" s="213" t="s">
        <v>62</v>
      </c>
      <c r="E253" s="222"/>
      <c r="F253" s="535">
        <v>0</v>
      </c>
      <c r="G253" s="535">
        <v>0</v>
      </c>
      <c r="H253" s="535">
        <v>0</v>
      </c>
      <c r="I253" s="535">
        <v>0</v>
      </c>
      <c r="J253" s="535">
        <v>0</v>
      </c>
      <c r="K253" s="535">
        <v>0</v>
      </c>
      <c r="L253" s="535">
        <v>0</v>
      </c>
      <c r="M253" s="443"/>
      <c r="O253" s="308"/>
      <c r="P253" s="308"/>
      <c r="Q253" s="308"/>
      <c r="R253" s="308"/>
      <c r="S253" s="308"/>
      <c r="T253" s="308"/>
      <c r="U253" s="308"/>
      <c r="V253" s="308"/>
      <c r="W253" s="308"/>
      <c r="X253" s="308"/>
    </row>
    <row r="254" spans="1:24" s="308" customFormat="1" x14ac:dyDescent="0.2">
      <c r="A254" s="309"/>
      <c r="B254" s="211">
        <v>633</v>
      </c>
      <c r="C254" s="212"/>
      <c r="D254" s="220" t="s">
        <v>63</v>
      </c>
      <c r="E254" s="203"/>
      <c r="F254" s="203">
        <f t="shared" ref="F254" si="86">SUM(F255:F269)</f>
        <v>23.4</v>
      </c>
      <c r="G254" s="203">
        <f t="shared" ref="G254:H254" si="87">SUM(G255:G269)</f>
        <v>22.2</v>
      </c>
      <c r="H254" s="203">
        <f t="shared" si="87"/>
        <v>25.7</v>
      </c>
      <c r="I254" s="203">
        <f t="shared" ref="I254" si="88">SUM(I255:I269)</f>
        <v>26.9</v>
      </c>
      <c r="J254" s="203">
        <f t="shared" ref="J254" si="89">SUM(J255:J269)</f>
        <v>27.9</v>
      </c>
      <c r="K254" s="203">
        <f t="shared" ref="K254:L254" si="90">SUM(K255:K269)</f>
        <v>27.9</v>
      </c>
      <c r="L254" s="203">
        <f t="shared" si="90"/>
        <v>27.9</v>
      </c>
      <c r="M254" s="350"/>
    </row>
    <row r="255" spans="1:24" s="308" customFormat="1" x14ac:dyDescent="0.2">
      <c r="A255" s="309"/>
      <c r="B255" s="211"/>
      <c r="C255" s="212">
        <v>633001</v>
      </c>
      <c r="D255" s="213" t="s">
        <v>64</v>
      </c>
      <c r="E255" s="222"/>
      <c r="F255" s="535">
        <v>1.8</v>
      </c>
      <c r="G255" s="535">
        <v>0.4</v>
      </c>
      <c r="H255" s="535">
        <v>4</v>
      </c>
      <c r="I255" s="535">
        <v>4</v>
      </c>
      <c r="J255" s="535">
        <v>4</v>
      </c>
      <c r="K255" s="535">
        <v>4</v>
      </c>
      <c r="L255" s="535">
        <v>4</v>
      </c>
      <c r="M255" s="443"/>
    </row>
    <row r="256" spans="1:24" s="308" customFormat="1" x14ac:dyDescent="0.2">
      <c r="A256" s="309"/>
      <c r="B256" s="211"/>
      <c r="C256" s="212">
        <v>633002</v>
      </c>
      <c r="D256" s="213" t="s">
        <v>627</v>
      </c>
      <c r="E256" s="222"/>
      <c r="F256" s="535">
        <v>0.1</v>
      </c>
      <c r="G256" s="535">
        <v>0.7</v>
      </c>
      <c r="H256" s="535">
        <v>1</v>
      </c>
      <c r="I256" s="535">
        <v>1</v>
      </c>
      <c r="J256" s="535">
        <v>1</v>
      </c>
      <c r="K256" s="535">
        <v>1</v>
      </c>
      <c r="L256" s="535">
        <v>1</v>
      </c>
      <c r="M256" s="443"/>
    </row>
    <row r="257" spans="1:13" s="308" customFormat="1" x14ac:dyDescent="0.2">
      <c r="A257" s="309"/>
      <c r="B257" s="211"/>
      <c r="C257" s="212">
        <v>633003</v>
      </c>
      <c r="D257" s="213" t="s">
        <v>948</v>
      </c>
      <c r="E257" s="222"/>
      <c r="F257" s="535">
        <v>0</v>
      </c>
      <c r="G257" s="535">
        <v>0</v>
      </c>
      <c r="H257" s="535">
        <v>0</v>
      </c>
      <c r="I257" s="535">
        <v>0</v>
      </c>
      <c r="J257" s="535">
        <v>0</v>
      </c>
      <c r="K257" s="535">
        <v>0</v>
      </c>
      <c r="L257" s="535">
        <v>0</v>
      </c>
      <c r="M257" s="443"/>
    </row>
    <row r="258" spans="1:13" s="308" customFormat="1" x14ac:dyDescent="0.2">
      <c r="A258" s="309"/>
      <c r="B258" s="211"/>
      <c r="C258" s="212">
        <v>633004</v>
      </c>
      <c r="D258" s="213" t="s">
        <v>66</v>
      </c>
      <c r="E258" s="222"/>
      <c r="F258" s="535">
        <v>1.2</v>
      </c>
      <c r="G258" s="535">
        <v>0.1</v>
      </c>
      <c r="H258" s="535">
        <v>2</v>
      </c>
      <c r="I258" s="535">
        <v>2</v>
      </c>
      <c r="J258" s="535">
        <v>2</v>
      </c>
      <c r="K258" s="535">
        <v>2</v>
      </c>
      <c r="L258" s="535">
        <v>2</v>
      </c>
      <c r="M258" s="443"/>
    </row>
    <row r="259" spans="1:13" s="308" customFormat="1" x14ac:dyDescent="0.2">
      <c r="A259" s="309"/>
      <c r="B259" s="211"/>
      <c r="C259" s="212">
        <v>6330061</v>
      </c>
      <c r="D259" s="213" t="s">
        <v>190</v>
      </c>
      <c r="E259" s="222"/>
      <c r="F259" s="535">
        <v>2.2000000000000002</v>
      </c>
      <c r="G259" s="535">
        <v>2.8</v>
      </c>
      <c r="H259" s="535">
        <v>3</v>
      </c>
      <c r="I259" s="535">
        <v>3</v>
      </c>
      <c r="J259" s="535">
        <v>4</v>
      </c>
      <c r="K259" s="535">
        <v>4</v>
      </c>
      <c r="L259" s="535">
        <v>4</v>
      </c>
      <c r="M259" s="443"/>
    </row>
    <row r="260" spans="1:13" s="308" customFormat="1" x14ac:dyDescent="0.2">
      <c r="A260" s="309"/>
      <c r="B260" s="211"/>
      <c r="C260" s="212">
        <v>6330062</v>
      </c>
      <c r="D260" s="213" t="s">
        <v>67</v>
      </c>
      <c r="E260" s="222"/>
      <c r="F260" s="535">
        <v>0</v>
      </c>
      <c r="G260" s="535">
        <v>1</v>
      </c>
      <c r="H260" s="535">
        <v>0</v>
      </c>
      <c r="I260" s="535">
        <v>0</v>
      </c>
      <c r="J260" s="535">
        <v>0</v>
      </c>
      <c r="K260" s="535">
        <v>0</v>
      </c>
      <c r="L260" s="535">
        <v>0</v>
      </c>
      <c r="M260" s="443"/>
    </row>
    <row r="261" spans="1:13" s="308" customFormat="1" x14ac:dyDescent="0.2">
      <c r="A261" s="309"/>
      <c r="B261" s="211"/>
      <c r="C261" s="212">
        <v>6330063</v>
      </c>
      <c r="D261" s="213" t="s">
        <v>68</v>
      </c>
      <c r="E261" s="222"/>
      <c r="F261" s="535">
        <v>4.3</v>
      </c>
      <c r="G261" s="535">
        <v>3.4</v>
      </c>
      <c r="H261" s="535">
        <v>3</v>
      </c>
      <c r="I261" s="535">
        <v>4</v>
      </c>
      <c r="J261" s="535">
        <v>4</v>
      </c>
      <c r="K261" s="535">
        <v>4</v>
      </c>
      <c r="L261" s="535">
        <v>4</v>
      </c>
      <c r="M261" s="443"/>
    </row>
    <row r="262" spans="1:13" s="308" customFormat="1" x14ac:dyDescent="0.2">
      <c r="A262" s="309"/>
      <c r="B262" s="211"/>
      <c r="C262" s="212">
        <v>6330065</v>
      </c>
      <c r="D262" s="213" t="s">
        <v>749</v>
      </c>
      <c r="E262" s="222"/>
      <c r="F262" s="535">
        <v>0</v>
      </c>
      <c r="G262" s="535">
        <v>0.2</v>
      </c>
      <c r="H262" s="535">
        <v>0.5</v>
      </c>
      <c r="I262" s="535">
        <v>0.5</v>
      </c>
      <c r="J262" s="535">
        <v>0.5</v>
      </c>
      <c r="K262" s="535">
        <v>0.5</v>
      </c>
      <c r="L262" s="535">
        <v>0.5</v>
      </c>
      <c r="M262" s="432"/>
    </row>
    <row r="263" spans="1:13" s="308" customFormat="1" x14ac:dyDescent="0.2">
      <c r="A263" s="309"/>
      <c r="B263" s="211"/>
      <c r="C263" s="212">
        <v>6330065</v>
      </c>
      <c r="D263" s="213" t="s">
        <v>134</v>
      </c>
      <c r="E263" s="222"/>
      <c r="F263" s="535">
        <v>2.6</v>
      </c>
      <c r="G263" s="535">
        <v>4.5</v>
      </c>
      <c r="H263" s="535">
        <v>5</v>
      </c>
      <c r="I263" s="535">
        <v>5</v>
      </c>
      <c r="J263" s="535">
        <v>5</v>
      </c>
      <c r="K263" s="535">
        <v>5</v>
      </c>
      <c r="L263" s="535">
        <v>5</v>
      </c>
      <c r="M263" s="443"/>
    </row>
    <row r="264" spans="1:13" s="308" customFormat="1" x14ac:dyDescent="0.2">
      <c r="A264" s="309"/>
      <c r="B264" s="211"/>
      <c r="C264" s="212">
        <v>6330066</v>
      </c>
      <c r="D264" s="213" t="s">
        <v>575</v>
      </c>
      <c r="E264" s="222"/>
      <c r="F264" s="535">
        <v>1.5</v>
      </c>
      <c r="G264" s="535">
        <v>0.4</v>
      </c>
      <c r="H264" s="535">
        <v>3</v>
      </c>
      <c r="I264" s="535">
        <v>3</v>
      </c>
      <c r="J264" s="535">
        <v>3</v>
      </c>
      <c r="K264" s="535">
        <v>3</v>
      </c>
      <c r="L264" s="535">
        <v>3</v>
      </c>
      <c r="M264" s="443"/>
    </row>
    <row r="265" spans="1:13" s="308" customFormat="1" x14ac:dyDescent="0.2">
      <c r="A265" s="309"/>
      <c r="B265" s="211"/>
      <c r="C265" s="212">
        <v>6330067</v>
      </c>
      <c r="D265" s="213" t="s">
        <v>72</v>
      </c>
      <c r="E265" s="222"/>
      <c r="F265" s="535">
        <v>0.1</v>
      </c>
      <c r="G265" s="535">
        <v>0.3</v>
      </c>
      <c r="H265" s="535">
        <v>0.2</v>
      </c>
      <c r="I265" s="535">
        <v>0.4</v>
      </c>
      <c r="J265" s="535">
        <v>0.4</v>
      </c>
      <c r="K265" s="535">
        <v>0.4</v>
      </c>
      <c r="L265" s="535">
        <v>0.4</v>
      </c>
      <c r="M265" s="443"/>
    </row>
    <row r="266" spans="1:13" s="308" customFormat="1" x14ac:dyDescent="0.2">
      <c r="A266" s="309"/>
      <c r="B266" s="211"/>
      <c r="C266" s="212">
        <v>6330068</v>
      </c>
      <c r="D266" s="213" t="s">
        <v>576</v>
      </c>
      <c r="E266" s="222"/>
      <c r="F266" s="535">
        <v>0</v>
      </c>
      <c r="G266" s="535">
        <v>2.1</v>
      </c>
      <c r="H266" s="535">
        <v>0.5</v>
      </c>
      <c r="I266" s="535">
        <v>0.5</v>
      </c>
      <c r="J266" s="535">
        <v>0.5</v>
      </c>
      <c r="K266" s="535">
        <v>0.5</v>
      </c>
      <c r="L266" s="535">
        <v>0.5</v>
      </c>
      <c r="M266" s="432"/>
    </row>
    <row r="267" spans="1:13" s="308" customFormat="1" x14ac:dyDescent="0.2">
      <c r="A267" s="309"/>
      <c r="B267" s="211"/>
      <c r="C267" s="212">
        <v>633009</v>
      </c>
      <c r="D267" s="213" t="s">
        <v>73</v>
      </c>
      <c r="E267" s="222"/>
      <c r="F267" s="535">
        <v>2.8</v>
      </c>
      <c r="G267" s="535">
        <v>2.6</v>
      </c>
      <c r="H267" s="535">
        <v>0.5</v>
      </c>
      <c r="I267" s="535">
        <v>0.5</v>
      </c>
      <c r="J267" s="535">
        <v>0.5</v>
      </c>
      <c r="K267" s="535">
        <v>0.5</v>
      </c>
      <c r="L267" s="535">
        <v>0.5</v>
      </c>
      <c r="M267" s="432"/>
    </row>
    <row r="268" spans="1:13" s="308" customFormat="1" x14ac:dyDescent="0.2">
      <c r="A268" s="307"/>
      <c r="B268" s="211"/>
      <c r="C268" s="212">
        <v>633013</v>
      </c>
      <c r="D268" s="213" t="s">
        <v>74</v>
      </c>
      <c r="E268" s="222"/>
      <c r="F268" s="535">
        <v>2.2000000000000002</v>
      </c>
      <c r="G268" s="535">
        <v>0</v>
      </c>
      <c r="H268" s="535">
        <v>0</v>
      </c>
      <c r="I268" s="535">
        <v>0</v>
      </c>
      <c r="J268" s="535">
        <v>0</v>
      </c>
      <c r="K268" s="535">
        <v>0</v>
      </c>
      <c r="L268" s="535">
        <v>0</v>
      </c>
      <c r="M268" s="443"/>
    </row>
    <row r="269" spans="1:13" s="308" customFormat="1" x14ac:dyDescent="0.2">
      <c r="A269" s="309"/>
      <c r="B269" s="211"/>
      <c r="C269" s="212">
        <v>633016</v>
      </c>
      <c r="D269" s="213" t="s">
        <v>75</v>
      </c>
      <c r="E269" s="222"/>
      <c r="F269" s="535">
        <v>4.5999999999999996</v>
      </c>
      <c r="G269" s="535">
        <v>3.7</v>
      </c>
      <c r="H269" s="535">
        <v>3</v>
      </c>
      <c r="I269" s="535">
        <v>3</v>
      </c>
      <c r="J269" s="535">
        <v>3</v>
      </c>
      <c r="K269" s="535">
        <v>3</v>
      </c>
      <c r="L269" s="535">
        <v>3</v>
      </c>
      <c r="M269" s="443"/>
    </row>
    <row r="270" spans="1:13" s="308" customFormat="1" x14ac:dyDescent="0.2">
      <c r="A270" s="309"/>
      <c r="B270" s="211">
        <v>634</v>
      </c>
      <c r="C270" s="212"/>
      <c r="D270" s="220" t="s">
        <v>76</v>
      </c>
      <c r="E270" s="223"/>
      <c r="F270" s="223">
        <f t="shared" ref="F270" si="91">SUM(F271:F276)</f>
        <v>2.5</v>
      </c>
      <c r="G270" s="223">
        <f t="shared" ref="G270:H270" si="92">SUM(G271:G276)</f>
        <v>1.6</v>
      </c>
      <c r="H270" s="223">
        <f t="shared" si="92"/>
        <v>3.4000000000000004</v>
      </c>
      <c r="I270" s="223">
        <f t="shared" ref="I270" si="93">SUM(I271:I276)</f>
        <v>3.4000000000000004</v>
      </c>
      <c r="J270" s="223">
        <f t="shared" ref="J270" si="94">SUM(J271:J276)</f>
        <v>3.4000000000000004</v>
      </c>
      <c r="K270" s="223">
        <f t="shared" ref="K270:L270" si="95">SUM(K271:K276)</f>
        <v>3.4000000000000004</v>
      </c>
      <c r="L270" s="223">
        <f t="shared" si="95"/>
        <v>3.4000000000000004</v>
      </c>
      <c r="M270" s="443"/>
    </row>
    <row r="271" spans="1:13" s="308" customFormat="1" x14ac:dyDescent="0.2">
      <c r="A271" s="309"/>
      <c r="B271" s="211"/>
      <c r="C271" s="212">
        <v>634001</v>
      </c>
      <c r="D271" s="213" t="s">
        <v>77</v>
      </c>
      <c r="E271" s="222"/>
      <c r="F271" s="535">
        <v>0.5</v>
      </c>
      <c r="G271" s="535">
        <v>0.1</v>
      </c>
      <c r="H271" s="535">
        <v>0.5</v>
      </c>
      <c r="I271" s="535">
        <v>0.5</v>
      </c>
      <c r="J271" s="535">
        <v>0.5</v>
      </c>
      <c r="K271" s="535">
        <v>0.5</v>
      </c>
      <c r="L271" s="535">
        <v>0.5</v>
      </c>
      <c r="M271" s="432"/>
    </row>
    <row r="272" spans="1:13" s="308" customFormat="1" x14ac:dyDescent="0.2">
      <c r="A272" s="309"/>
      <c r="B272" s="211"/>
      <c r="C272" s="212">
        <v>6340021</v>
      </c>
      <c r="D272" s="213" t="s">
        <v>78</v>
      </c>
      <c r="E272" s="222"/>
      <c r="F272" s="535">
        <v>0.2</v>
      </c>
      <c r="G272" s="535">
        <v>1.3</v>
      </c>
      <c r="H272" s="535">
        <v>0.5</v>
      </c>
      <c r="I272" s="535">
        <v>0.5</v>
      </c>
      <c r="J272" s="535">
        <v>0.5</v>
      </c>
      <c r="K272" s="535">
        <v>0.5</v>
      </c>
      <c r="L272" s="535">
        <v>0.5</v>
      </c>
      <c r="M272" s="350"/>
    </row>
    <row r="273" spans="1:24" s="308" customFormat="1" x14ac:dyDescent="0.2">
      <c r="A273" s="309"/>
      <c r="B273" s="211"/>
      <c r="C273" s="212">
        <v>6340022</v>
      </c>
      <c r="D273" s="213" t="s">
        <v>79</v>
      </c>
      <c r="E273" s="222"/>
      <c r="F273" s="535">
        <v>0.6</v>
      </c>
      <c r="G273" s="535">
        <v>0</v>
      </c>
      <c r="H273" s="535">
        <v>0</v>
      </c>
      <c r="I273" s="535">
        <v>0</v>
      </c>
      <c r="J273" s="535">
        <v>0</v>
      </c>
      <c r="K273" s="535">
        <v>0</v>
      </c>
      <c r="L273" s="535">
        <v>0</v>
      </c>
      <c r="M273" s="432"/>
    </row>
    <row r="274" spans="1:24" s="308" customFormat="1" x14ac:dyDescent="0.2">
      <c r="A274" s="309"/>
      <c r="B274" s="211"/>
      <c r="C274" s="212">
        <v>634003</v>
      </c>
      <c r="D274" s="213" t="s">
        <v>264</v>
      </c>
      <c r="E274" s="222"/>
      <c r="F274" s="535">
        <v>1.2</v>
      </c>
      <c r="G274" s="535">
        <v>0.2</v>
      </c>
      <c r="H274" s="535">
        <v>1.2</v>
      </c>
      <c r="I274" s="535">
        <v>1.2</v>
      </c>
      <c r="J274" s="535">
        <v>1.2</v>
      </c>
      <c r="K274" s="535">
        <v>1.2</v>
      </c>
      <c r="L274" s="535">
        <v>1.2</v>
      </c>
      <c r="M274" s="432"/>
    </row>
    <row r="275" spans="1:24" s="308" customFormat="1" x14ac:dyDescent="0.2">
      <c r="A275" s="307"/>
      <c r="B275" s="211"/>
      <c r="C275" s="212">
        <v>634004</v>
      </c>
      <c r="D275" s="213" t="s">
        <v>80</v>
      </c>
      <c r="E275" s="203"/>
      <c r="F275" s="535">
        <v>0</v>
      </c>
      <c r="G275" s="535">
        <v>0</v>
      </c>
      <c r="H275" s="535">
        <v>1</v>
      </c>
      <c r="I275" s="535">
        <v>1</v>
      </c>
      <c r="J275" s="535">
        <v>1</v>
      </c>
      <c r="K275" s="535">
        <v>1</v>
      </c>
      <c r="L275" s="535">
        <v>1</v>
      </c>
      <c r="M275" s="432"/>
    </row>
    <row r="276" spans="1:24" s="308" customFormat="1" x14ac:dyDescent="0.2">
      <c r="A276" s="309"/>
      <c r="B276" s="211"/>
      <c r="C276" s="212">
        <v>634005</v>
      </c>
      <c r="D276" s="213" t="s">
        <v>81</v>
      </c>
      <c r="E276" s="222"/>
      <c r="F276" s="535">
        <v>0</v>
      </c>
      <c r="G276" s="535">
        <v>0</v>
      </c>
      <c r="H276" s="535">
        <v>0.2</v>
      </c>
      <c r="I276" s="535">
        <v>0.2</v>
      </c>
      <c r="J276" s="535">
        <v>0.2</v>
      </c>
      <c r="K276" s="535">
        <v>0.2</v>
      </c>
      <c r="L276" s="535">
        <v>0.2</v>
      </c>
      <c r="M276" s="432"/>
    </row>
    <row r="277" spans="1:24" s="308" customFormat="1" x14ac:dyDescent="0.2">
      <c r="A277" s="309"/>
      <c r="B277" s="211">
        <v>635</v>
      </c>
      <c r="C277" s="212"/>
      <c r="D277" s="220" t="s">
        <v>82</v>
      </c>
      <c r="E277" s="223"/>
      <c r="F277" s="223">
        <f t="shared" ref="F277" si="96">SUM(F278:F283)</f>
        <v>1.2000000000000002</v>
      </c>
      <c r="G277" s="223">
        <f t="shared" ref="G277:H277" si="97">SUM(G278:G283)</f>
        <v>17.3</v>
      </c>
      <c r="H277" s="223">
        <f t="shared" si="97"/>
        <v>3</v>
      </c>
      <c r="I277" s="223">
        <f t="shared" ref="I277" si="98">SUM(I278:I283)</f>
        <v>6.2</v>
      </c>
      <c r="J277" s="223">
        <f t="shared" ref="J277" si="99">SUM(J278:J283)</f>
        <v>28.2</v>
      </c>
      <c r="K277" s="223">
        <f t="shared" ref="K277:L277" si="100">SUM(K278:K283)</f>
        <v>6.2</v>
      </c>
      <c r="L277" s="223">
        <f t="shared" si="100"/>
        <v>6.2</v>
      </c>
      <c r="M277" s="432"/>
      <c r="O277" s="310"/>
      <c r="P277" s="310"/>
      <c r="Q277" s="310"/>
      <c r="R277" s="310"/>
      <c r="S277" s="310"/>
      <c r="T277" s="310"/>
      <c r="U277" s="310"/>
      <c r="V277" s="310"/>
      <c r="W277" s="310"/>
      <c r="X277" s="310"/>
    </row>
    <row r="278" spans="1:24" s="308" customFormat="1" x14ac:dyDescent="0.2">
      <c r="A278" s="309"/>
      <c r="B278" s="211"/>
      <c r="C278" s="212">
        <v>635002</v>
      </c>
      <c r="D278" s="213" t="s">
        <v>83</v>
      </c>
      <c r="E278" s="222"/>
      <c r="F278" s="535">
        <v>0.1</v>
      </c>
      <c r="G278" s="535">
        <v>4.2</v>
      </c>
      <c r="H278" s="535">
        <v>2</v>
      </c>
      <c r="I278" s="535">
        <v>3</v>
      </c>
      <c r="J278" s="535">
        <v>25</v>
      </c>
      <c r="K278" s="535">
        <v>3</v>
      </c>
      <c r="L278" s="535">
        <v>3</v>
      </c>
      <c r="M278" s="350"/>
      <c r="O278" s="407"/>
      <c r="P278" s="407"/>
      <c r="Q278" s="407"/>
      <c r="R278" s="407"/>
      <c r="S278" s="407"/>
      <c r="T278" s="407"/>
      <c r="U278" s="407"/>
      <c r="V278" s="407"/>
      <c r="W278" s="407"/>
      <c r="X278" s="407"/>
    </row>
    <row r="279" spans="1:24" s="308" customFormat="1" x14ac:dyDescent="0.2">
      <c r="A279" s="309"/>
      <c r="B279" s="211"/>
      <c r="C279" s="212">
        <v>635003</v>
      </c>
      <c r="D279" s="213" t="s">
        <v>84</v>
      </c>
      <c r="E279" s="222"/>
      <c r="F279" s="535">
        <v>0</v>
      </c>
      <c r="G279" s="535">
        <v>0</v>
      </c>
      <c r="H279" s="535">
        <v>0</v>
      </c>
      <c r="I279" s="535">
        <v>0</v>
      </c>
      <c r="J279" s="535">
        <v>0</v>
      </c>
      <c r="K279" s="535">
        <v>0</v>
      </c>
      <c r="L279" s="535">
        <v>0</v>
      </c>
      <c r="M279" s="443"/>
    </row>
    <row r="280" spans="1:24" s="308" customFormat="1" x14ac:dyDescent="0.2">
      <c r="A280" s="309"/>
      <c r="B280" s="211"/>
      <c r="C280" s="212">
        <v>6350041</v>
      </c>
      <c r="D280" s="213" t="s">
        <v>85</v>
      </c>
      <c r="E280" s="222"/>
      <c r="F280" s="535">
        <v>0.1</v>
      </c>
      <c r="G280" s="535">
        <v>0</v>
      </c>
      <c r="H280" s="535">
        <v>0.5</v>
      </c>
      <c r="I280" s="535">
        <v>0.5</v>
      </c>
      <c r="J280" s="535">
        <v>0.5</v>
      </c>
      <c r="K280" s="535">
        <v>0.5</v>
      </c>
      <c r="L280" s="535">
        <v>0.5</v>
      </c>
      <c r="M280" s="432"/>
    </row>
    <row r="281" spans="1:24" s="308" customFormat="1" x14ac:dyDescent="0.2">
      <c r="A281" s="309"/>
      <c r="B281" s="211"/>
      <c r="C281" s="212">
        <v>6350044</v>
      </c>
      <c r="D281" s="213" t="s">
        <v>86</v>
      </c>
      <c r="E281" s="222"/>
      <c r="F281" s="535">
        <v>0.2</v>
      </c>
      <c r="G281" s="535">
        <v>0.4</v>
      </c>
      <c r="H281" s="535">
        <v>0.5</v>
      </c>
      <c r="I281" s="535">
        <v>0.7</v>
      </c>
      <c r="J281" s="535">
        <v>0.7</v>
      </c>
      <c r="K281" s="535">
        <v>0.7</v>
      </c>
      <c r="L281" s="535">
        <v>0.7</v>
      </c>
      <c r="M281" s="443"/>
    </row>
    <row r="282" spans="1:24" s="308" customFormat="1" x14ac:dyDescent="0.2">
      <c r="A282" s="307"/>
      <c r="B282" s="211"/>
      <c r="C282" s="212">
        <v>635006</v>
      </c>
      <c r="D282" s="213" t="s">
        <v>87</v>
      </c>
      <c r="E282" s="222"/>
      <c r="F282" s="535">
        <v>0.8</v>
      </c>
      <c r="G282" s="535">
        <v>0</v>
      </c>
      <c r="H282" s="535">
        <v>0</v>
      </c>
      <c r="I282" s="535">
        <v>2</v>
      </c>
      <c r="J282" s="535">
        <v>2</v>
      </c>
      <c r="K282" s="535">
        <v>2</v>
      </c>
      <c r="L282" s="535">
        <v>2</v>
      </c>
      <c r="M282" s="432"/>
    </row>
    <row r="283" spans="1:24" s="310" customFormat="1" x14ac:dyDescent="0.2">
      <c r="A283" s="406"/>
      <c r="B283" s="211"/>
      <c r="C283" s="212">
        <v>635009</v>
      </c>
      <c r="D283" s="213" t="s">
        <v>411</v>
      </c>
      <c r="E283" s="222"/>
      <c r="F283" s="535">
        <v>0</v>
      </c>
      <c r="G283" s="535">
        <v>12.7</v>
      </c>
      <c r="H283" s="535">
        <v>0</v>
      </c>
      <c r="I283" s="535">
        <v>0</v>
      </c>
      <c r="J283" s="535">
        <v>0</v>
      </c>
      <c r="K283" s="535">
        <v>0</v>
      </c>
      <c r="L283" s="535">
        <v>0</v>
      </c>
      <c r="M283" s="432"/>
      <c r="O283" s="308"/>
      <c r="P283" s="308"/>
      <c r="Q283" s="308"/>
      <c r="R283" s="308"/>
      <c r="S283" s="308"/>
      <c r="T283" s="308"/>
      <c r="U283" s="308"/>
      <c r="V283" s="308"/>
      <c r="W283" s="308"/>
      <c r="X283" s="308"/>
    </row>
    <row r="284" spans="1:24" s="407" customFormat="1" x14ac:dyDescent="0.2">
      <c r="A284" s="406"/>
      <c r="B284" s="211">
        <v>636</v>
      </c>
      <c r="C284" s="219"/>
      <c r="D284" s="220" t="s">
        <v>1125</v>
      </c>
      <c r="E284" s="223"/>
      <c r="F284" s="223">
        <f t="shared" ref="F284" si="101">SUM(F285)</f>
        <v>1.4</v>
      </c>
      <c r="G284" s="223">
        <f t="shared" ref="G284:H284" si="102">SUM(G285)</f>
        <v>0.7</v>
      </c>
      <c r="H284" s="223">
        <f t="shared" si="102"/>
        <v>1.2</v>
      </c>
      <c r="I284" s="223">
        <f t="shared" ref="I284" si="103">SUM(I285)</f>
        <v>1.2</v>
      </c>
      <c r="J284" s="223">
        <f t="shared" ref="J284:L284" si="104">SUM(J285)</f>
        <v>1.2</v>
      </c>
      <c r="K284" s="223">
        <f t="shared" si="104"/>
        <v>1.2</v>
      </c>
      <c r="L284" s="223">
        <f t="shared" si="104"/>
        <v>1.2</v>
      </c>
      <c r="M284" s="174"/>
      <c r="O284" s="308"/>
      <c r="P284" s="308"/>
      <c r="Q284" s="308"/>
      <c r="R284" s="308"/>
      <c r="S284" s="308"/>
      <c r="T284" s="308"/>
      <c r="U284" s="308"/>
      <c r="V284" s="308"/>
      <c r="W284" s="308"/>
      <c r="X284" s="308"/>
    </row>
    <row r="285" spans="1:24" s="308" customFormat="1" x14ac:dyDescent="0.2">
      <c r="A285" s="307"/>
      <c r="B285" s="211"/>
      <c r="C285" s="212">
        <v>636002</v>
      </c>
      <c r="D285" s="213" t="s">
        <v>1126</v>
      </c>
      <c r="E285" s="221"/>
      <c r="F285" s="535">
        <v>1.4</v>
      </c>
      <c r="G285" s="535">
        <v>0.7</v>
      </c>
      <c r="H285" s="535">
        <v>1.2</v>
      </c>
      <c r="I285" s="535">
        <v>1.2</v>
      </c>
      <c r="J285" s="535">
        <v>1.2</v>
      </c>
      <c r="K285" s="535">
        <v>1.2</v>
      </c>
      <c r="L285" s="535">
        <v>1.2</v>
      </c>
      <c r="M285" s="432"/>
    </row>
    <row r="286" spans="1:24" s="308" customFormat="1" x14ac:dyDescent="0.2">
      <c r="A286" s="309"/>
      <c r="B286" s="211">
        <v>637</v>
      </c>
      <c r="C286" s="219"/>
      <c r="D286" s="220" t="s">
        <v>88</v>
      </c>
      <c r="E286" s="223"/>
      <c r="F286" s="203">
        <f t="shared" ref="F286" si="105">SUM(F287:F321)</f>
        <v>121.50000000000001</v>
      </c>
      <c r="G286" s="203">
        <f t="shared" ref="G286:H286" si="106">SUM(G287:G321)</f>
        <v>118.89999999999999</v>
      </c>
      <c r="H286" s="203">
        <f t="shared" si="106"/>
        <v>117.9</v>
      </c>
      <c r="I286" s="203">
        <f t="shared" ref="I286" si="107">SUM(I287:I321)</f>
        <v>117.5</v>
      </c>
      <c r="J286" s="203">
        <f t="shared" ref="J286" si="108">SUM(J287:J321)</f>
        <v>122.5</v>
      </c>
      <c r="K286" s="203">
        <f t="shared" ref="K286:L286" si="109">SUM(K287:K321)</f>
        <v>119.5</v>
      </c>
      <c r="L286" s="203">
        <f t="shared" si="109"/>
        <v>119.5</v>
      </c>
      <c r="M286" s="432"/>
    </row>
    <row r="287" spans="1:24" s="308" customFormat="1" x14ac:dyDescent="0.2">
      <c r="A287" s="309"/>
      <c r="B287" s="211"/>
      <c r="C287" s="212">
        <v>636002</v>
      </c>
      <c r="D287" s="213" t="s">
        <v>289</v>
      </c>
      <c r="E287" s="222"/>
      <c r="F287" s="535">
        <v>0.1</v>
      </c>
      <c r="G287" s="535">
        <v>0.1</v>
      </c>
      <c r="H287" s="535">
        <v>0</v>
      </c>
      <c r="I287" s="535">
        <v>0</v>
      </c>
      <c r="J287" s="535">
        <v>0</v>
      </c>
      <c r="K287" s="535">
        <v>0</v>
      </c>
      <c r="L287" s="535">
        <v>0</v>
      </c>
      <c r="M287" s="432"/>
    </row>
    <row r="288" spans="1:24" s="308" customFormat="1" x14ac:dyDescent="0.2">
      <c r="A288" s="309"/>
      <c r="B288" s="211"/>
      <c r="C288" s="212">
        <v>637001</v>
      </c>
      <c r="D288" s="213" t="s">
        <v>89</v>
      </c>
      <c r="E288" s="222"/>
      <c r="F288" s="535">
        <v>0</v>
      </c>
      <c r="G288" s="535">
        <v>0.7</v>
      </c>
      <c r="H288" s="535">
        <v>1</v>
      </c>
      <c r="I288" s="535">
        <v>1</v>
      </c>
      <c r="J288" s="535">
        <v>1</v>
      </c>
      <c r="K288" s="535">
        <v>1</v>
      </c>
      <c r="L288" s="535">
        <v>1</v>
      </c>
      <c r="M288" s="443"/>
    </row>
    <row r="289" spans="1:24" s="308" customFormat="1" x14ac:dyDescent="0.2">
      <c r="A289" s="309"/>
      <c r="B289" s="211"/>
      <c r="C289" s="212">
        <v>637002</v>
      </c>
      <c r="D289" s="213" t="s">
        <v>368</v>
      </c>
      <c r="E289" s="222"/>
      <c r="F289" s="535">
        <v>1.2</v>
      </c>
      <c r="G289" s="535">
        <v>0</v>
      </c>
      <c r="H289" s="535">
        <v>0</v>
      </c>
      <c r="I289" s="535">
        <v>0</v>
      </c>
      <c r="J289" s="535">
        <v>5</v>
      </c>
      <c r="K289" s="535">
        <v>0</v>
      </c>
      <c r="L289" s="535">
        <v>0</v>
      </c>
      <c r="M289" s="443"/>
    </row>
    <row r="290" spans="1:24" s="308" customFormat="1" x14ac:dyDescent="0.2">
      <c r="A290" s="309"/>
      <c r="B290" s="211"/>
      <c r="C290" s="212">
        <v>637003</v>
      </c>
      <c r="D290" s="213" t="s">
        <v>577</v>
      </c>
      <c r="E290" s="222"/>
      <c r="F290" s="535">
        <v>0.4</v>
      </c>
      <c r="G290" s="535">
        <v>0.7</v>
      </c>
      <c r="H290" s="535">
        <v>0.5</v>
      </c>
      <c r="I290" s="535">
        <v>0.5</v>
      </c>
      <c r="J290" s="535">
        <v>0.5</v>
      </c>
      <c r="K290" s="535">
        <v>0.5</v>
      </c>
      <c r="L290" s="535">
        <v>0.5</v>
      </c>
      <c r="M290" s="432"/>
    </row>
    <row r="291" spans="1:24" s="308" customFormat="1" x14ac:dyDescent="0.2">
      <c r="A291" s="309"/>
      <c r="B291" s="211"/>
      <c r="C291" s="212">
        <v>637004</v>
      </c>
      <c r="D291" s="213" t="s">
        <v>94</v>
      </c>
      <c r="E291" s="222"/>
      <c r="F291" s="535">
        <v>0</v>
      </c>
      <c r="G291" s="535">
        <v>0.6</v>
      </c>
      <c r="H291" s="535">
        <v>0.6</v>
      </c>
      <c r="I291" s="535">
        <v>0.6</v>
      </c>
      <c r="J291" s="535">
        <v>0.6</v>
      </c>
      <c r="K291" s="535">
        <v>0.6</v>
      </c>
      <c r="L291" s="535">
        <v>0.6</v>
      </c>
      <c r="M291" s="443"/>
    </row>
    <row r="292" spans="1:24" s="308" customFormat="1" x14ac:dyDescent="0.2">
      <c r="A292" s="309"/>
      <c r="B292" s="211"/>
      <c r="C292" s="212">
        <v>6370041</v>
      </c>
      <c r="D292" s="213" t="s">
        <v>91</v>
      </c>
      <c r="E292" s="222"/>
      <c r="F292" s="535">
        <v>7</v>
      </c>
      <c r="G292" s="535">
        <v>4.2</v>
      </c>
      <c r="H292" s="535">
        <v>5</v>
      </c>
      <c r="I292" s="535">
        <v>5</v>
      </c>
      <c r="J292" s="535">
        <v>5</v>
      </c>
      <c r="K292" s="535">
        <v>5</v>
      </c>
      <c r="L292" s="535">
        <v>5</v>
      </c>
      <c r="M292" s="443"/>
    </row>
    <row r="293" spans="1:24" s="308" customFormat="1" x14ac:dyDescent="0.2">
      <c r="A293" s="309"/>
      <c r="B293" s="214"/>
      <c r="C293" s="212">
        <v>63700410</v>
      </c>
      <c r="D293" s="213" t="s">
        <v>831</v>
      </c>
      <c r="E293" s="222"/>
      <c r="F293" s="535">
        <v>1.7</v>
      </c>
      <c r="G293" s="535">
        <v>1.7</v>
      </c>
      <c r="H293" s="535">
        <v>1.7</v>
      </c>
      <c r="I293" s="535">
        <v>2.2999999999999998</v>
      </c>
      <c r="J293" s="535">
        <v>2.2999999999999998</v>
      </c>
      <c r="K293" s="535">
        <v>2.2999999999999998</v>
      </c>
      <c r="L293" s="535">
        <v>2.2999999999999998</v>
      </c>
      <c r="M293" s="443"/>
    </row>
    <row r="294" spans="1:24" s="308" customFormat="1" x14ac:dyDescent="0.2">
      <c r="A294" s="309"/>
      <c r="B294" s="214"/>
      <c r="C294" s="212">
        <v>63700412</v>
      </c>
      <c r="D294" s="213" t="s">
        <v>1007</v>
      </c>
      <c r="E294" s="222"/>
      <c r="F294" s="535">
        <v>0</v>
      </c>
      <c r="G294" s="535">
        <v>0.1</v>
      </c>
      <c r="H294" s="535">
        <v>0</v>
      </c>
      <c r="I294" s="535">
        <v>0</v>
      </c>
      <c r="J294" s="535">
        <v>0</v>
      </c>
      <c r="K294" s="535">
        <v>0</v>
      </c>
      <c r="L294" s="535">
        <v>0</v>
      </c>
      <c r="M294" s="432"/>
    </row>
    <row r="295" spans="1:24" s="308" customFormat="1" x14ac:dyDescent="0.2">
      <c r="A295" s="309"/>
      <c r="B295" s="211"/>
      <c r="C295" s="212">
        <v>6370046</v>
      </c>
      <c r="D295" s="213" t="s">
        <v>93</v>
      </c>
      <c r="E295" s="222"/>
      <c r="F295" s="535">
        <v>0</v>
      </c>
      <c r="G295" s="535">
        <v>0</v>
      </c>
      <c r="H295" s="535">
        <v>0</v>
      </c>
      <c r="I295" s="535">
        <v>0</v>
      </c>
      <c r="J295" s="535">
        <v>0</v>
      </c>
      <c r="K295" s="535">
        <v>0</v>
      </c>
      <c r="L295" s="535">
        <v>0</v>
      </c>
      <c r="M295" s="432"/>
    </row>
    <row r="296" spans="1:24" s="308" customFormat="1" ht="12.75" customHeight="1" x14ac:dyDescent="0.2">
      <c r="A296" s="309"/>
      <c r="B296" s="211"/>
      <c r="C296" s="212">
        <v>6370048</v>
      </c>
      <c r="D296" s="213" t="s">
        <v>702</v>
      </c>
      <c r="E296" s="222"/>
      <c r="F296" s="535">
        <v>3.1</v>
      </c>
      <c r="G296" s="535">
        <v>7.8</v>
      </c>
      <c r="H296" s="535">
        <v>5</v>
      </c>
      <c r="I296" s="535">
        <v>7</v>
      </c>
      <c r="J296" s="535">
        <v>7</v>
      </c>
      <c r="K296" s="535">
        <v>7</v>
      </c>
      <c r="L296" s="535">
        <v>7</v>
      </c>
      <c r="M296" s="432"/>
    </row>
    <row r="297" spans="1:24" s="308" customFormat="1" x14ac:dyDescent="0.2">
      <c r="A297" s="309"/>
      <c r="B297" s="211"/>
      <c r="C297" s="212">
        <v>6370054</v>
      </c>
      <c r="D297" s="213" t="s">
        <v>97</v>
      </c>
      <c r="E297" s="222"/>
      <c r="F297" s="535">
        <v>0</v>
      </c>
      <c r="G297" s="535">
        <v>0</v>
      </c>
      <c r="H297" s="535">
        <v>0</v>
      </c>
      <c r="I297" s="535">
        <v>0</v>
      </c>
      <c r="J297" s="535">
        <v>0</v>
      </c>
      <c r="K297" s="535">
        <v>0</v>
      </c>
      <c r="L297" s="535">
        <v>0</v>
      </c>
      <c r="M297" s="443"/>
      <c r="O297" s="407"/>
      <c r="P297" s="407"/>
      <c r="Q297" s="407"/>
      <c r="R297" s="407"/>
      <c r="S297" s="407"/>
      <c r="T297" s="407"/>
      <c r="U297" s="407"/>
      <c r="V297" s="407"/>
      <c r="W297" s="407"/>
      <c r="X297" s="407"/>
    </row>
    <row r="298" spans="1:24" s="308" customFormat="1" x14ac:dyDescent="0.2">
      <c r="A298" s="309"/>
      <c r="B298" s="211"/>
      <c r="C298" s="212">
        <v>6370056</v>
      </c>
      <c r="D298" s="213" t="s">
        <v>95</v>
      </c>
      <c r="E298" s="222"/>
      <c r="F298" s="535">
        <v>12</v>
      </c>
      <c r="G298" s="535">
        <v>12</v>
      </c>
      <c r="H298" s="535">
        <v>12</v>
      </c>
      <c r="I298" s="535">
        <v>12</v>
      </c>
      <c r="J298" s="535">
        <v>12</v>
      </c>
      <c r="K298" s="535">
        <v>12</v>
      </c>
      <c r="L298" s="535">
        <v>12</v>
      </c>
      <c r="M298" s="443"/>
    </row>
    <row r="299" spans="1:24" s="308" customFormat="1" x14ac:dyDescent="0.2">
      <c r="A299" s="309"/>
      <c r="B299" s="211"/>
      <c r="C299" s="212">
        <v>6370056</v>
      </c>
      <c r="D299" s="213" t="s">
        <v>96</v>
      </c>
      <c r="E299" s="222"/>
      <c r="F299" s="535">
        <v>2.4</v>
      </c>
      <c r="G299" s="535">
        <v>2.5</v>
      </c>
      <c r="H299" s="535">
        <v>2.5</v>
      </c>
      <c r="I299" s="535">
        <v>2.5</v>
      </c>
      <c r="J299" s="535">
        <v>2.5</v>
      </c>
      <c r="K299" s="535">
        <v>2.5</v>
      </c>
      <c r="L299" s="535">
        <v>2.5</v>
      </c>
      <c r="M299" s="432"/>
    </row>
    <row r="300" spans="1:24" s="308" customFormat="1" x14ac:dyDescent="0.2">
      <c r="A300" s="309"/>
      <c r="B300" s="211"/>
      <c r="C300" s="212">
        <v>6370056</v>
      </c>
      <c r="D300" s="213" t="s">
        <v>98</v>
      </c>
      <c r="E300" s="222"/>
      <c r="F300" s="535">
        <v>0.6</v>
      </c>
      <c r="G300" s="535">
        <v>0.6</v>
      </c>
      <c r="H300" s="535">
        <v>0.6</v>
      </c>
      <c r="I300" s="535">
        <v>0.6</v>
      </c>
      <c r="J300" s="535">
        <v>0.6</v>
      </c>
      <c r="K300" s="535">
        <v>0.6</v>
      </c>
      <c r="L300" s="535">
        <v>0.6</v>
      </c>
      <c r="M300" s="432"/>
    </row>
    <row r="301" spans="1:24" s="308" customFormat="1" x14ac:dyDescent="0.2">
      <c r="A301" s="309"/>
      <c r="B301" s="211"/>
      <c r="C301" s="212">
        <v>6370056</v>
      </c>
      <c r="D301" s="213" t="s">
        <v>99</v>
      </c>
      <c r="E301" s="222"/>
      <c r="F301" s="535">
        <v>16.899999999999999</v>
      </c>
      <c r="G301" s="535">
        <v>10.7</v>
      </c>
      <c r="H301" s="535">
        <v>10</v>
      </c>
      <c r="I301" s="535">
        <v>10</v>
      </c>
      <c r="J301" s="535">
        <v>5</v>
      </c>
      <c r="K301" s="535">
        <v>10</v>
      </c>
      <c r="L301" s="535">
        <v>10</v>
      </c>
    </row>
    <row r="302" spans="1:24" s="308" customFormat="1" x14ac:dyDescent="0.2">
      <c r="A302" s="309"/>
      <c r="B302" s="211"/>
      <c r="C302" s="212">
        <v>637005</v>
      </c>
      <c r="D302" s="213" t="s">
        <v>751</v>
      </c>
      <c r="E302" s="222"/>
      <c r="F302" s="535">
        <v>0</v>
      </c>
      <c r="G302" s="535"/>
      <c r="H302" s="535">
        <v>0</v>
      </c>
      <c r="I302" s="535">
        <v>0</v>
      </c>
      <c r="J302" s="535">
        <v>0</v>
      </c>
      <c r="K302" s="535">
        <v>0</v>
      </c>
      <c r="L302" s="535">
        <v>0</v>
      </c>
      <c r="M302" s="432"/>
    </row>
    <row r="303" spans="1:24" s="407" customFormat="1" x14ac:dyDescent="0.2">
      <c r="A303" s="399"/>
      <c r="B303" s="211"/>
      <c r="C303" s="212">
        <v>637006</v>
      </c>
      <c r="D303" s="213" t="s">
        <v>615</v>
      </c>
      <c r="E303" s="222"/>
      <c r="F303" s="535">
        <v>0</v>
      </c>
      <c r="G303" s="535">
        <v>0</v>
      </c>
      <c r="H303" s="535">
        <v>0</v>
      </c>
      <c r="I303" s="535">
        <v>0</v>
      </c>
      <c r="J303" s="535">
        <v>0</v>
      </c>
      <c r="K303" s="535">
        <v>0</v>
      </c>
      <c r="L303" s="535">
        <v>0</v>
      </c>
      <c r="M303" s="443"/>
      <c r="O303" s="308"/>
      <c r="P303" s="308"/>
      <c r="Q303" s="308"/>
      <c r="R303" s="308"/>
      <c r="S303" s="308"/>
      <c r="T303" s="308"/>
      <c r="U303" s="308"/>
      <c r="V303" s="308"/>
      <c r="W303" s="308"/>
      <c r="X303" s="308"/>
    </row>
    <row r="304" spans="1:24" s="308" customFormat="1" x14ac:dyDescent="0.2">
      <c r="A304" s="309"/>
      <c r="B304" s="211"/>
      <c r="C304" s="212">
        <v>637006</v>
      </c>
      <c r="D304" s="213" t="s">
        <v>1062</v>
      </c>
      <c r="E304" s="222"/>
      <c r="F304" s="535">
        <v>0.8</v>
      </c>
      <c r="G304" s="535">
        <v>0.5</v>
      </c>
      <c r="H304" s="535">
        <v>1</v>
      </c>
      <c r="I304" s="535">
        <v>1</v>
      </c>
      <c r="J304" s="535">
        <v>1</v>
      </c>
      <c r="K304" s="535">
        <v>1</v>
      </c>
      <c r="L304" s="535">
        <v>1</v>
      </c>
      <c r="M304" s="443"/>
    </row>
    <row r="305" spans="1:13" s="308" customFormat="1" x14ac:dyDescent="0.2">
      <c r="A305" s="309"/>
      <c r="B305" s="211"/>
      <c r="C305" s="212">
        <v>637007</v>
      </c>
      <c r="D305" s="213" t="s">
        <v>874</v>
      </c>
      <c r="E305" s="222"/>
      <c r="F305" s="535">
        <v>0.1</v>
      </c>
      <c r="G305" s="535">
        <v>0</v>
      </c>
      <c r="H305" s="535">
        <v>0</v>
      </c>
      <c r="I305" s="535">
        <v>0</v>
      </c>
      <c r="J305" s="535">
        <v>0</v>
      </c>
      <c r="K305" s="535">
        <v>0</v>
      </c>
      <c r="L305" s="535">
        <v>0</v>
      </c>
      <c r="M305" s="432"/>
    </row>
    <row r="306" spans="1:13" s="308" customFormat="1" x14ac:dyDescent="0.2">
      <c r="A306" s="309"/>
      <c r="B306" s="211"/>
      <c r="C306" s="212">
        <v>637011</v>
      </c>
      <c r="D306" s="213" t="s">
        <v>100</v>
      </c>
      <c r="E306" s="222"/>
      <c r="F306" s="535">
        <v>0.7</v>
      </c>
      <c r="G306" s="535">
        <v>0</v>
      </c>
      <c r="H306" s="535">
        <v>0</v>
      </c>
      <c r="I306" s="535">
        <v>0</v>
      </c>
      <c r="J306" s="535">
        <v>5</v>
      </c>
      <c r="K306" s="535">
        <v>2</v>
      </c>
      <c r="L306" s="535">
        <v>2</v>
      </c>
      <c r="M306" s="350"/>
    </row>
    <row r="307" spans="1:13" s="308" customFormat="1" x14ac:dyDescent="0.2">
      <c r="A307" s="309"/>
      <c r="B307" s="211"/>
      <c r="C307" s="212">
        <v>637011</v>
      </c>
      <c r="D307" s="213" t="s">
        <v>641</v>
      </c>
      <c r="E307" s="222"/>
      <c r="F307" s="535">
        <v>0.2</v>
      </c>
      <c r="G307" s="535">
        <v>0.1</v>
      </c>
      <c r="H307" s="535">
        <v>0.5</v>
      </c>
      <c r="I307" s="535">
        <v>0.5</v>
      </c>
      <c r="J307" s="535">
        <v>0.5</v>
      </c>
      <c r="K307" s="535">
        <v>0.5</v>
      </c>
      <c r="L307" s="535">
        <v>0.5</v>
      </c>
      <c r="M307" s="432"/>
    </row>
    <row r="308" spans="1:13" s="308" customFormat="1" x14ac:dyDescent="0.2">
      <c r="A308" s="309"/>
      <c r="B308" s="211"/>
      <c r="C308" s="212">
        <v>637012</v>
      </c>
      <c r="D308" s="213" t="s">
        <v>296</v>
      </c>
      <c r="E308" s="203"/>
      <c r="F308" s="535">
        <v>2.4</v>
      </c>
      <c r="G308" s="535">
        <v>1.9</v>
      </c>
      <c r="H308" s="535">
        <v>2</v>
      </c>
      <c r="I308" s="535">
        <v>2</v>
      </c>
      <c r="J308" s="535">
        <v>2</v>
      </c>
      <c r="K308" s="535">
        <v>2</v>
      </c>
      <c r="L308" s="535">
        <v>2</v>
      </c>
      <c r="M308" s="443"/>
    </row>
    <row r="309" spans="1:13" s="308" customFormat="1" x14ac:dyDescent="0.2">
      <c r="A309" s="309"/>
      <c r="B309" s="211"/>
      <c r="C309" s="212">
        <v>637012</v>
      </c>
      <c r="D309" s="213" t="s">
        <v>750</v>
      </c>
      <c r="E309" s="203"/>
      <c r="F309" s="535">
        <v>4.2</v>
      </c>
      <c r="G309" s="535">
        <v>0</v>
      </c>
      <c r="H309" s="535">
        <v>0</v>
      </c>
      <c r="I309" s="535">
        <v>0</v>
      </c>
      <c r="J309" s="535">
        <v>0</v>
      </c>
      <c r="K309" s="535">
        <v>0</v>
      </c>
      <c r="L309" s="535">
        <v>0</v>
      </c>
    </row>
    <row r="310" spans="1:13" s="308" customFormat="1" x14ac:dyDescent="0.2">
      <c r="A310" s="309"/>
      <c r="B310" s="211"/>
      <c r="C310" s="212">
        <v>637014</v>
      </c>
      <c r="D310" s="213" t="s">
        <v>101</v>
      </c>
      <c r="E310" s="222"/>
      <c r="F310" s="535">
        <v>13.6</v>
      </c>
      <c r="G310" s="535">
        <v>13.8</v>
      </c>
      <c r="H310" s="535">
        <v>14</v>
      </c>
      <c r="I310" s="535">
        <v>0</v>
      </c>
      <c r="J310" s="535">
        <v>0</v>
      </c>
      <c r="K310" s="535">
        <v>0</v>
      </c>
      <c r="L310" s="535">
        <v>0</v>
      </c>
      <c r="M310" s="443"/>
    </row>
    <row r="311" spans="1:13" s="308" customFormat="1" x14ac:dyDescent="0.2">
      <c r="A311" s="309"/>
      <c r="B311" s="211"/>
      <c r="C311" s="212">
        <v>637015</v>
      </c>
      <c r="D311" s="213" t="s">
        <v>102</v>
      </c>
      <c r="E311" s="222"/>
      <c r="F311" s="535">
        <v>3.9</v>
      </c>
      <c r="G311" s="535">
        <v>4.5</v>
      </c>
      <c r="H311" s="535">
        <v>4</v>
      </c>
      <c r="I311" s="535">
        <v>4</v>
      </c>
      <c r="J311" s="535">
        <v>4</v>
      </c>
      <c r="K311" s="535">
        <v>4</v>
      </c>
      <c r="L311" s="535">
        <v>4</v>
      </c>
      <c r="M311" s="432"/>
    </row>
    <row r="312" spans="1:13" s="308" customFormat="1" x14ac:dyDescent="0.2">
      <c r="A312" s="309"/>
      <c r="B312" s="211"/>
      <c r="C312" s="212">
        <v>637016</v>
      </c>
      <c r="D312" s="213" t="s">
        <v>103</v>
      </c>
      <c r="E312" s="222"/>
      <c r="F312" s="535">
        <v>4.4000000000000004</v>
      </c>
      <c r="G312" s="535">
        <v>4.4000000000000004</v>
      </c>
      <c r="H312" s="535">
        <v>4</v>
      </c>
      <c r="I312" s="535">
        <v>10</v>
      </c>
      <c r="J312" s="535">
        <v>10</v>
      </c>
      <c r="K312" s="535">
        <v>10</v>
      </c>
      <c r="L312" s="535">
        <v>10</v>
      </c>
      <c r="M312" s="432"/>
    </row>
    <row r="313" spans="1:13" s="308" customFormat="1" x14ac:dyDescent="0.2">
      <c r="A313" s="309"/>
      <c r="B313" s="211"/>
      <c r="C313" s="212">
        <v>637017</v>
      </c>
      <c r="D313" s="213" t="s">
        <v>300</v>
      </c>
      <c r="E313" s="222"/>
      <c r="F313" s="535">
        <v>0</v>
      </c>
      <c r="G313" s="535">
        <v>0</v>
      </c>
      <c r="H313" s="535">
        <v>0</v>
      </c>
      <c r="I313" s="535">
        <v>0</v>
      </c>
      <c r="J313" s="535">
        <v>0</v>
      </c>
      <c r="K313" s="535">
        <v>0</v>
      </c>
      <c r="L313" s="535">
        <v>0</v>
      </c>
      <c r="M313" s="432"/>
    </row>
    <row r="314" spans="1:13" s="308" customFormat="1" x14ac:dyDescent="0.2">
      <c r="A314" s="309"/>
      <c r="B314" s="214"/>
      <c r="C314" s="212">
        <v>637018</v>
      </c>
      <c r="D314" s="213" t="s">
        <v>428</v>
      </c>
      <c r="E314" s="203"/>
      <c r="F314" s="535">
        <v>0</v>
      </c>
      <c r="G314" s="535">
        <v>0</v>
      </c>
      <c r="H314" s="535">
        <v>0</v>
      </c>
      <c r="I314" s="535">
        <v>0</v>
      </c>
      <c r="J314" s="535">
        <v>0</v>
      </c>
      <c r="K314" s="535">
        <v>0</v>
      </c>
      <c r="L314" s="535">
        <v>0</v>
      </c>
      <c r="M314" s="432"/>
    </row>
    <row r="315" spans="1:13" s="308" customFormat="1" x14ac:dyDescent="0.2">
      <c r="A315" s="309"/>
      <c r="B315" s="211"/>
      <c r="C315" s="212">
        <v>637023</v>
      </c>
      <c r="D315" s="213" t="s">
        <v>291</v>
      </c>
      <c r="E315" s="203"/>
      <c r="F315" s="535">
        <v>0</v>
      </c>
      <c r="G315" s="535">
        <v>0</v>
      </c>
      <c r="H315" s="535">
        <v>0</v>
      </c>
      <c r="I315" s="535">
        <v>0</v>
      </c>
      <c r="J315" s="535">
        <v>0</v>
      </c>
      <c r="K315" s="535">
        <v>0</v>
      </c>
      <c r="L315" s="535">
        <v>0</v>
      </c>
      <c r="M315" s="432"/>
    </row>
    <row r="316" spans="1:13" s="308" customFormat="1" x14ac:dyDescent="0.2">
      <c r="A316" s="309"/>
      <c r="B316" s="211"/>
      <c r="C316" s="212">
        <v>637026</v>
      </c>
      <c r="D316" s="213" t="s">
        <v>104</v>
      </c>
      <c r="E316" s="222"/>
      <c r="F316" s="536">
        <v>42.3</v>
      </c>
      <c r="G316" s="536">
        <v>45.1</v>
      </c>
      <c r="H316" s="536">
        <v>50</v>
      </c>
      <c r="I316" s="536">
        <v>50</v>
      </c>
      <c r="J316" s="536">
        <v>50</v>
      </c>
      <c r="K316" s="536">
        <v>50</v>
      </c>
      <c r="L316" s="536">
        <v>50</v>
      </c>
      <c r="M316" s="350"/>
    </row>
    <row r="317" spans="1:13" s="308" customFormat="1" x14ac:dyDescent="0.2">
      <c r="A317" s="309"/>
      <c r="B317" s="211"/>
      <c r="C317" s="212">
        <v>637027</v>
      </c>
      <c r="D317" s="213" t="s">
        <v>105</v>
      </c>
      <c r="E317" s="222"/>
      <c r="F317" s="536">
        <v>3.4</v>
      </c>
      <c r="G317" s="536">
        <v>6.6</v>
      </c>
      <c r="H317" s="536">
        <v>3</v>
      </c>
      <c r="I317" s="536">
        <v>8</v>
      </c>
      <c r="J317" s="536">
        <v>8</v>
      </c>
      <c r="K317" s="536">
        <v>8</v>
      </c>
      <c r="L317" s="536">
        <v>8</v>
      </c>
      <c r="M317" s="443"/>
    </row>
    <row r="318" spans="1:13" s="308" customFormat="1" x14ac:dyDescent="0.2">
      <c r="A318" s="309"/>
      <c r="B318" s="211"/>
      <c r="C318" s="212">
        <v>637031</v>
      </c>
      <c r="D318" s="213" t="s">
        <v>564</v>
      </c>
      <c r="E318" s="222"/>
      <c r="F318" s="535">
        <v>0.1</v>
      </c>
      <c r="G318" s="535">
        <v>0.1</v>
      </c>
      <c r="H318" s="535">
        <v>0</v>
      </c>
      <c r="I318" s="535">
        <v>0</v>
      </c>
      <c r="J318" s="535">
        <v>0</v>
      </c>
      <c r="K318" s="535">
        <v>0</v>
      </c>
      <c r="L318" s="535">
        <v>0</v>
      </c>
      <c r="M318" s="432"/>
    </row>
    <row r="319" spans="1:13" s="308" customFormat="1" x14ac:dyDescent="0.2">
      <c r="A319" s="309"/>
      <c r="B319" s="211"/>
      <c r="C319" s="212">
        <v>637035</v>
      </c>
      <c r="D319" s="213" t="s">
        <v>752</v>
      </c>
      <c r="E319" s="222"/>
      <c r="F319" s="535">
        <v>0</v>
      </c>
      <c r="G319" s="535">
        <v>0.2</v>
      </c>
      <c r="H319" s="535">
        <v>0.5</v>
      </c>
      <c r="I319" s="535">
        <v>0.5</v>
      </c>
      <c r="J319" s="535">
        <v>0.5</v>
      </c>
      <c r="K319" s="535">
        <v>0.5</v>
      </c>
      <c r="L319" s="535">
        <v>0.5</v>
      </c>
      <c r="M319" s="432"/>
    </row>
    <row r="320" spans="1:13" s="308" customFormat="1" x14ac:dyDescent="0.2">
      <c r="A320" s="307"/>
      <c r="B320" s="211"/>
      <c r="C320" s="212">
        <v>637035</v>
      </c>
      <c r="D320" s="213" t="s">
        <v>753</v>
      </c>
      <c r="E320" s="222"/>
      <c r="F320" s="535">
        <v>0</v>
      </c>
      <c r="G320" s="535">
        <v>0</v>
      </c>
      <c r="H320" s="535">
        <v>0</v>
      </c>
      <c r="I320" s="535">
        <v>0</v>
      </c>
      <c r="J320" s="535">
        <v>0</v>
      </c>
      <c r="K320" s="535">
        <v>0</v>
      </c>
      <c r="L320" s="535">
        <v>0</v>
      </c>
      <c r="M320" s="443"/>
    </row>
    <row r="321" spans="1:24" s="308" customFormat="1" x14ac:dyDescent="0.2">
      <c r="A321" s="309"/>
      <c r="B321" s="211"/>
      <c r="C321" s="212">
        <v>637037</v>
      </c>
      <c r="D321" s="213" t="s">
        <v>754</v>
      </c>
      <c r="E321" s="221"/>
      <c r="F321" s="535">
        <v>0</v>
      </c>
      <c r="G321" s="535">
        <v>0</v>
      </c>
      <c r="H321" s="535">
        <v>0</v>
      </c>
      <c r="I321" s="535">
        <v>0</v>
      </c>
      <c r="J321" s="535">
        <v>0</v>
      </c>
      <c r="K321" s="535">
        <v>0</v>
      </c>
      <c r="L321" s="535">
        <v>0</v>
      </c>
      <c r="M321" s="432"/>
    </row>
    <row r="322" spans="1:24" s="308" customFormat="1" x14ac:dyDescent="0.2">
      <c r="A322" s="309"/>
      <c r="B322" s="211">
        <v>640</v>
      </c>
      <c r="C322" s="219"/>
      <c r="D322" s="220" t="s">
        <v>107</v>
      </c>
      <c r="E322" s="223"/>
      <c r="F322" s="223">
        <f t="shared" ref="F322" si="110">SUM(F323:F331)</f>
        <v>13.4</v>
      </c>
      <c r="G322" s="223">
        <f t="shared" ref="G322:H322" si="111">SUM(G323:G331)</f>
        <v>8.6999999999999993</v>
      </c>
      <c r="H322" s="223">
        <f t="shared" si="111"/>
        <v>10.5</v>
      </c>
      <c r="I322" s="223">
        <f>SUM(I323:I331)</f>
        <v>42.5</v>
      </c>
      <c r="J322" s="223">
        <f>SUM(J323:J331)</f>
        <v>42.5</v>
      </c>
      <c r="K322" s="223">
        <f t="shared" ref="K322:L322" si="112">SUM(K323:K331)</f>
        <v>42.5</v>
      </c>
      <c r="L322" s="223">
        <f t="shared" si="112"/>
        <v>42.5</v>
      </c>
      <c r="M322" s="350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</row>
    <row r="323" spans="1:24" s="308" customFormat="1" x14ac:dyDescent="0.2">
      <c r="A323" s="309"/>
      <c r="B323" s="206"/>
      <c r="C323" s="212">
        <v>641009</v>
      </c>
      <c r="D323" s="213" t="s">
        <v>628</v>
      </c>
      <c r="E323" s="221"/>
      <c r="F323" s="535">
        <v>0</v>
      </c>
      <c r="G323" s="535">
        <v>0</v>
      </c>
      <c r="H323" s="535">
        <v>0</v>
      </c>
      <c r="I323" s="535">
        <v>0</v>
      </c>
      <c r="J323" s="535">
        <v>0</v>
      </c>
      <c r="K323" s="535">
        <v>0</v>
      </c>
      <c r="L323" s="535">
        <v>0</v>
      </c>
      <c r="M323" s="432"/>
    </row>
    <row r="324" spans="1:24" s="308" customFormat="1" x14ac:dyDescent="0.2">
      <c r="A324" s="309"/>
      <c r="B324" s="211"/>
      <c r="C324" s="212">
        <v>649003</v>
      </c>
      <c r="D324" s="213" t="s">
        <v>911</v>
      </c>
      <c r="E324" s="222"/>
      <c r="F324" s="535">
        <v>3</v>
      </c>
      <c r="G324" s="535">
        <v>0</v>
      </c>
      <c r="H324" s="535">
        <v>0</v>
      </c>
      <c r="I324" s="535">
        <v>0</v>
      </c>
      <c r="J324" s="535">
        <v>0</v>
      </c>
      <c r="K324" s="535">
        <v>0</v>
      </c>
      <c r="L324" s="535">
        <v>0</v>
      </c>
      <c r="M324" s="432"/>
    </row>
    <row r="325" spans="1:24" s="407" customFormat="1" x14ac:dyDescent="0.2">
      <c r="A325" s="399"/>
      <c r="B325" s="211"/>
      <c r="C325" s="212">
        <v>642014</v>
      </c>
      <c r="D325" s="213" t="s">
        <v>1317</v>
      </c>
      <c r="E325" s="536"/>
      <c r="F325" s="535">
        <v>0</v>
      </c>
      <c r="G325" s="535">
        <v>0</v>
      </c>
      <c r="H325" s="535">
        <v>0</v>
      </c>
      <c r="I325" s="535">
        <v>32</v>
      </c>
      <c r="J325" s="535">
        <v>32</v>
      </c>
      <c r="K325" s="535">
        <v>32</v>
      </c>
      <c r="L325" s="535">
        <v>32</v>
      </c>
      <c r="M325" s="432"/>
    </row>
    <row r="326" spans="1:24" s="308" customFormat="1" x14ac:dyDescent="0.2">
      <c r="A326" s="309"/>
      <c r="B326" s="211"/>
      <c r="C326" s="212">
        <v>642002</v>
      </c>
      <c r="D326" s="213" t="s">
        <v>108</v>
      </c>
      <c r="E326" s="222"/>
      <c r="F326" s="535">
        <v>0</v>
      </c>
      <c r="G326" s="535">
        <v>0.1</v>
      </c>
      <c r="H326" s="535">
        <v>0</v>
      </c>
      <c r="I326" s="535">
        <v>0</v>
      </c>
      <c r="J326" s="535">
        <v>0</v>
      </c>
      <c r="K326" s="535">
        <v>0</v>
      </c>
      <c r="L326" s="535">
        <v>0</v>
      </c>
      <c r="M326" s="432"/>
    </row>
    <row r="327" spans="1:24" s="308" customFormat="1" x14ac:dyDescent="0.2">
      <c r="A327" s="309"/>
      <c r="B327" s="211"/>
      <c r="C327" s="212">
        <v>642002</v>
      </c>
      <c r="D327" s="213" t="s">
        <v>642</v>
      </c>
      <c r="E327" s="222"/>
      <c r="F327" s="535">
        <v>0</v>
      </c>
      <c r="G327" s="535">
        <v>0</v>
      </c>
      <c r="H327" s="535">
        <v>0</v>
      </c>
      <c r="I327" s="535">
        <v>0</v>
      </c>
      <c r="J327" s="535">
        <v>0</v>
      </c>
      <c r="K327" s="535">
        <v>0</v>
      </c>
      <c r="L327" s="535">
        <v>0</v>
      </c>
      <c r="M327" s="432"/>
    </row>
    <row r="328" spans="1:24" s="308" customFormat="1" x14ac:dyDescent="0.2">
      <c r="A328" s="309"/>
      <c r="B328" s="211"/>
      <c r="C328" s="212">
        <v>642006</v>
      </c>
      <c r="D328" s="213" t="s">
        <v>109</v>
      </c>
      <c r="E328" s="222"/>
      <c r="F328" s="535">
        <v>10.1</v>
      </c>
      <c r="G328" s="535">
        <v>7.4</v>
      </c>
      <c r="H328" s="535">
        <v>10</v>
      </c>
      <c r="I328" s="535">
        <v>10</v>
      </c>
      <c r="J328" s="535">
        <v>10</v>
      </c>
      <c r="K328" s="535">
        <v>10</v>
      </c>
      <c r="L328" s="535">
        <v>10</v>
      </c>
      <c r="M328" s="432"/>
      <c r="O328" s="407"/>
      <c r="P328" s="407"/>
      <c r="Q328" s="407"/>
      <c r="R328" s="407"/>
      <c r="S328" s="407"/>
      <c r="T328" s="407"/>
      <c r="U328" s="407"/>
      <c r="V328" s="407"/>
      <c r="W328" s="407"/>
      <c r="X328" s="407"/>
    </row>
    <row r="329" spans="1:24" s="224" customFormat="1" x14ac:dyDescent="0.2">
      <c r="A329" s="204"/>
      <c r="B329" s="211"/>
      <c r="C329" s="212">
        <v>642012</v>
      </c>
      <c r="D329" s="213" t="s">
        <v>110</v>
      </c>
      <c r="E329" s="222"/>
      <c r="F329" s="536">
        <v>0</v>
      </c>
      <c r="G329" s="536">
        <v>0</v>
      </c>
      <c r="H329" s="536">
        <v>0</v>
      </c>
      <c r="I329" s="536">
        <v>0</v>
      </c>
      <c r="J329" s="536">
        <v>0</v>
      </c>
      <c r="K329" s="536">
        <v>0</v>
      </c>
      <c r="L329" s="536">
        <v>0</v>
      </c>
      <c r="M329" s="443"/>
      <c r="O329" s="407"/>
      <c r="P329" s="407"/>
      <c r="Q329" s="407"/>
      <c r="R329" s="407"/>
      <c r="S329" s="407"/>
      <c r="T329" s="407"/>
      <c r="U329" s="407"/>
      <c r="V329" s="407"/>
      <c r="W329" s="407"/>
      <c r="X329" s="407"/>
    </row>
    <row r="330" spans="1:24" s="308" customFormat="1" x14ac:dyDescent="0.2">
      <c r="A330" s="309"/>
      <c r="B330" s="211"/>
      <c r="C330" s="212">
        <v>642013</v>
      </c>
      <c r="D330" s="213" t="s">
        <v>287</v>
      </c>
      <c r="E330" s="222"/>
      <c r="F330" s="567">
        <v>0</v>
      </c>
      <c r="G330" s="567">
        <v>0</v>
      </c>
      <c r="H330" s="567">
        <v>0</v>
      </c>
      <c r="I330" s="567">
        <v>0</v>
      </c>
      <c r="J330" s="567">
        <v>0</v>
      </c>
      <c r="K330" s="567">
        <v>0</v>
      </c>
      <c r="L330" s="567">
        <v>0</v>
      </c>
      <c r="M330" s="224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</row>
    <row r="331" spans="1:24" s="308" customFormat="1" x14ac:dyDescent="0.2">
      <c r="A331" s="307"/>
      <c r="B331" s="211"/>
      <c r="C331" s="212"/>
      <c r="D331" s="213" t="s">
        <v>111</v>
      </c>
      <c r="E331" s="222"/>
      <c r="F331" s="535">
        <v>0.3</v>
      </c>
      <c r="G331" s="535">
        <v>1.2</v>
      </c>
      <c r="H331" s="535">
        <v>0.5</v>
      </c>
      <c r="I331" s="535">
        <v>0.5</v>
      </c>
      <c r="J331" s="535">
        <v>0.5</v>
      </c>
      <c r="K331" s="535">
        <v>0.5</v>
      </c>
      <c r="L331" s="535">
        <v>0.5</v>
      </c>
      <c r="M331" s="432"/>
    </row>
    <row r="332" spans="1:24" s="308" customFormat="1" x14ac:dyDescent="0.2">
      <c r="A332" s="309"/>
      <c r="B332" s="211">
        <v>651</v>
      </c>
      <c r="C332" s="212"/>
      <c r="D332" s="220" t="s">
        <v>643</v>
      </c>
      <c r="E332" s="223"/>
      <c r="F332" s="223">
        <f t="shared" ref="F332" si="113">F333</f>
        <v>0</v>
      </c>
      <c r="G332" s="223">
        <f t="shared" ref="G332:H332" si="114">G333</f>
        <v>0</v>
      </c>
      <c r="H332" s="223">
        <f t="shared" si="114"/>
        <v>0</v>
      </c>
      <c r="I332" s="223">
        <f t="shared" ref="I332" si="115">I333</f>
        <v>0</v>
      </c>
      <c r="J332" s="223">
        <f t="shared" ref="J332:L332" si="116">J333</f>
        <v>0</v>
      </c>
      <c r="K332" s="223">
        <f t="shared" si="116"/>
        <v>0</v>
      </c>
      <c r="L332" s="223">
        <f t="shared" si="116"/>
        <v>0</v>
      </c>
      <c r="M332" s="432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</row>
    <row r="333" spans="1:24" s="308" customFormat="1" x14ac:dyDescent="0.2">
      <c r="A333" s="309"/>
      <c r="B333" s="211"/>
      <c r="C333" s="212">
        <v>651004</v>
      </c>
      <c r="D333" s="213" t="s">
        <v>755</v>
      </c>
      <c r="E333" s="221"/>
      <c r="F333" s="535">
        <v>0</v>
      </c>
      <c r="G333" s="535">
        <v>0</v>
      </c>
      <c r="H333" s="535">
        <v>0</v>
      </c>
      <c r="I333" s="535">
        <v>0</v>
      </c>
      <c r="J333" s="535">
        <v>0</v>
      </c>
      <c r="K333" s="535">
        <v>0</v>
      </c>
      <c r="L333" s="535">
        <v>0</v>
      </c>
      <c r="M333" s="432"/>
    </row>
    <row r="334" spans="1:24" s="407" customFormat="1" x14ac:dyDescent="0.2">
      <c r="A334" s="399"/>
      <c r="B334" s="502"/>
      <c r="C334" s="287"/>
      <c r="D334" s="275" t="s">
        <v>1162</v>
      </c>
      <c r="E334" s="503" t="s">
        <v>1161</v>
      </c>
      <c r="F334" s="276">
        <f t="shared" ref="F334" si="117">SUM(F335)</f>
        <v>12.7</v>
      </c>
      <c r="G334" s="276">
        <f t="shared" ref="G334:H334" si="118">SUM(G335)</f>
        <v>1.7</v>
      </c>
      <c r="H334" s="276">
        <f t="shared" si="118"/>
        <v>0</v>
      </c>
      <c r="I334" s="276">
        <f t="shared" ref="I334" si="119">SUM(I335)</f>
        <v>0</v>
      </c>
      <c r="J334" s="276">
        <f t="shared" ref="J334:L334" si="120">SUM(J335)</f>
        <v>0</v>
      </c>
      <c r="K334" s="276">
        <f t="shared" si="120"/>
        <v>0</v>
      </c>
      <c r="L334" s="276">
        <f t="shared" si="120"/>
        <v>0</v>
      </c>
      <c r="M334" s="432"/>
      <c r="O334" s="308"/>
      <c r="P334" s="308"/>
      <c r="Q334" s="308"/>
      <c r="R334" s="308"/>
      <c r="S334" s="308"/>
      <c r="T334" s="308"/>
      <c r="U334" s="308"/>
      <c r="V334" s="308"/>
      <c r="W334" s="308"/>
      <c r="X334" s="308"/>
    </row>
    <row r="335" spans="1:24" s="407" customFormat="1" x14ac:dyDescent="0.2">
      <c r="A335" s="399"/>
      <c r="B335" s="211">
        <v>600</v>
      </c>
      <c r="C335" s="212"/>
      <c r="D335" s="213" t="s">
        <v>1163</v>
      </c>
      <c r="E335" s="221"/>
      <c r="F335" s="535">
        <v>12.7</v>
      </c>
      <c r="G335" s="535">
        <v>1.7</v>
      </c>
      <c r="H335" s="535">
        <v>0</v>
      </c>
      <c r="I335" s="535">
        <v>0</v>
      </c>
      <c r="J335" s="535">
        <v>0</v>
      </c>
      <c r="K335" s="535">
        <v>0</v>
      </c>
      <c r="L335" s="535">
        <v>0</v>
      </c>
      <c r="M335" s="432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</row>
    <row r="336" spans="1:24" x14ac:dyDescent="0.2">
      <c r="A336" s="207"/>
      <c r="B336" s="285"/>
      <c r="C336" s="287"/>
      <c r="D336" s="275" t="s">
        <v>671</v>
      </c>
      <c r="E336" s="288" t="s">
        <v>661</v>
      </c>
      <c r="F336" s="276">
        <f t="shared" ref="F336" si="121">SUM(F337:F340)</f>
        <v>37.300000000000004</v>
      </c>
      <c r="G336" s="276">
        <f t="shared" ref="G336:H336" si="122">SUM(G337:G340)</f>
        <v>37.300000000000004</v>
      </c>
      <c r="H336" s="276">
        <f t="shared" si="122"/>
        <v>37.6</v>
      </c>
      <c r="I336" s="276">
        <f t="shared" ref="I336" si="123">SUM(I337:I340)</f>
        <v>38.700000000000003</v>
      </c>
      <c r="J336" s="276">
        <f t="shared" ref="J336" si="124">SUM(J337:J340)</f>
        <v>43.2</v>
      </c>
      <c r="K336" s="276">
        <f t="shared" ref="K336:L336" si="125">SUM(K337:K340)</f>
        <v>45.2</v>
      </c>
      <c r="L336" s="276">
        <f t="shared" si="125"/>
        <v>47.2</v>
      </c>
      <c r="M336" s="443"/>
      <c r="O336" s="308"/>
      <c r="P336" s="308"/>
      <c r="Q336" s="308"/>
      <c r="R336" s="308"/>
      <c r="S336" s="308"/>
      <c r="T336" s="308"/>
      <c r="U336" s="308"/>
      <c r="V336" s="308"/>
      <c r="W336" s="308"/>
      <c r="X336" s="308"/>
    </row>
    <row r="337" spans="1:24" s="308" customFormat="1" x14ac:dyDescent="0.2">
      <c r="A337" s="309"/>
      <c r="B337" s="211">
        <v>610</v>
      </c>
      <c r="C337" s="212"/>
      <c r="D337" s="213" t="s">
        <v>115</v>
      </c>
      <c r="E337" s="341"/>
      <c r="F337" s="536">
        <v>25.3</v>
      </c>
      <c r="G337" s="536">
        <v>24.5</v>
      </c>
      <c r="H337" s="536">
        <v>25.5</v>
      </c>
      <c r="I337" s="536">
        <v>25.5</v>
      </c>
      <c r="J337" s="536">
        <v>29</v>
      </c>
      <c r="K337" s="536">
        <v>31</v>
      </c>
      <c r="L337" s="536">
        <v>33</v>
      </c>
      <c r="M337" s="443"/>
      <c r="O337" s="407"/>
      <c r="P337" s="407"/>
      <c r="Q337" s="407"/>
      <c r="R337" s="407"/>
      <c r="S337" s="407"/>
      <c r="T337" s="407"/>
      <c r="U337" s="407"/>
      <c r="V337" s="407"/>
      <c r="W337" s="407"/>
      <c r="X337" s="407"/>
    </row>
    <row r="338" spans="1:24" x14ac:dyDescent="0.2">
      <c r="A338" s="204"/>
      <c r="B338" s="211">
        <v>620</v>
      </c>
      <c r="C338" s="212"/>
      <c r="D338" s="213" t="s">
        <v>116</v>
      </c>
      <c r="E338" s="341"/>
      <c r="F338" s="536">
        <v>8.9</v>
      </c>
      <c r="G338" s="536">
        <v>8.6999999999999993</v>
      </c>
      <c r="H338" s="536">
        <v>9</v>
      </c>
      <c r="I338" s="536">
        <v>9</v>
      </c>
      <c r="J338" s="536">
        <v>10</v>
      </c>
      <c r="K338" s="536">
        <v>10</v>
      </c>
      <c r="L338" s="536">
        <v>10</v>
      </c>
      <c r="M338" s="443"/>
      <c r="O338" s="308"/>
      <c r="P338" s="308"/>
      <c r="Q338" s="308"/>
      <c r="R338" s="308"/>
      <c r="S338" s="308"/>
      <c r="T338" s="308"/>
      <c r="U338" s="308"/>
      <c r="V338" s="308"/>
      <c r="W338" s="308"/>
      <c r="X338" s="308"/>
    </row>
    <row r="339" spans="1:24" s="308" customFormat="1" x14ac:dyDescent="0.2">
      <c r="A339" s="309"/>
      <c r="B339" s="211">
        <v>630</v>
      </c>
      <c r="C339" s="212"/>
      <c r="D339" s="213" t="s">
        <v>117</v>
      </c>
      <c r="E339" s="341"/>
      <c r="F339" s="535">
        <v>3.1</v>
      </c>
      <c r="G339" s="535">
        <v>4.0999999999999996</v>
      </c>
      <c r="H339" s="535">
        <v>3</v>
      </c>
      <c r="I339" s="535">
        <v>3</v>
      </c>
      <c r="J339" s="535">
        <v>3</v>
      </c>
      <c r="K339" s="535">
        <v>3</v>
      </c>
      <c r="L339" s="535">
        <v>3</v>
      </c>
      <c r="M339" s="443"/>
    </row>
    <row r="340" spans="1:24" s="308" customFormat="1" x14ac:dyDescent="0.2">
      <c r="A340" s="307"/>
      <c r="B340" s="211">
        <v>642</v>
      </c>
      <c r="C340" s="212"/>
      <c r="D340" s="213" t="s">
        <v>111</v>
      </c>
      <c r="E340" s="341"/>
      <c r="F340" s="536">
        <v>0</v>
      </c>
      <c r="G340" s="536">
        <v>0</v>
      </c>
      <c r="H340" s="536">
        <v>0.1</v>
      </c>
      <c r="I340" s="536">
        <v>1.2</v>
      </c>
      <c r="J340" s="536">
        <v>1.2</v>
      </c>
      <c r="K340" s="536">
        <v>1.2</v>
      </c>
      <c r="L340" s="536">
        <v>1.2</v>
      </c>
      <c r="M340" s="432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</row>
    <row r="341" spans="1:24" x14ac:dyDescent="0.2">
      <c r="A341" s="207"/>
      <c r="B341" s="285"/>
      <c r="C341" s="287"/>
      <c r="D341" s="275" t="s">
        <v>672</v>
      </c>
      <c r="E341" s="288" t="s">
        <v>662</v>
      </c>
      <c r="F341" s="277">
        <f t="shared" ref="F341" si="126">SUM(F342)</f>
        <v>0</v>
      </c>
      <c r="G341" s="277">
        <f t="shared" ref="G341" si="127">SUM(G342:G342)</f>
        <v>18.7</v>
      </c>
      <c r="H341" s="277">
        <f t="shared" ref="H341" si="128">SUM(H342)</f>
        <v>5</v>
      </c>
      <c r="I341" s="277">
        <f t="shared" ref="I341" si="129">SUM(I342)</f>
        <v>16</v>
      </c>
      <c r="J341" s="277">
        <f t="shared" ref="J341:L341" si="130">SUM(J342)</f>
        <v>21</v>
      </c>
      <c r="K341" s="277">
        <f t="shared" si="130"/>
        <v>0</v>
      </c>
      <c r="L341" s="277">
        <f t="shared" si="130"/>
        <v>20</v>
      </c>
      <c r="M341" s="443"/>
      <c r="O341" s="308"/>
      <c r="P341" s="308"/>
      <c r="Q341" s="308"/>
      <c r="R341" s="308"/>
      <c r="S341" s="308"/>
      <c r="T341" s="308"/>
      <c r="U341" s="308"/>
      <c r="V341" s="308"/>
      <c r="W341" s="308"/>
      <c r="X341" s="308"/>
    </row>
    <row r="342" spans="1:24" s="308" customFormat="1" x14ac:dyDescent="0.2">
      <c r="A342" s="309"/>
      <c r="B342" s="419" t="s">
        <v>756</v>
      </c>
      <c r="C342" s="219"/>
      <c r="D342" s="213" t="s">
        <v>120</v>
      </c>
      <c r="E342" s="341"/>
      <c r="F342" s="535">
        <v>0</v>
      </c>
      <c r="G342" s="535">
        <v>18.7</v>
      </c>
      <c r="H342" s="535">
        <v>5</v>
      </c>
      <c r="I342" s="535">
        <v>16</v>
      </c>
      <c r="J342" s="535">
        <v>21</v>
      </c>
      <c r="K342" s="535">
        <v>0</v>
      </c>
      <c r="L342" s="535">
        <v>20</v>
      </c>
      <c r="M342" s="206"/>
    </row>
    <row r="343" spans="1:24" s="407" customFormat="1" x14ac:dyDescent="0.2">
      <c r="A343" s="399"/>
      <c r="B343" s="285"/>
      <c r="C343" s="287"/>
      <c r="D343" s="275" t="s">
        <v>122</v>
      </c>
      <c r="E343" s="288" t="s">
        <v>663</v>
      </c>
      <c r="F343" s="277">
        <f t="shared" ref="F343" si="131">SUM(F344:F345)</f>
        <v>23.8</v>
      </c>
      <c r="G343" s="277">
        <f t="shared" ref="G343:H343" si="132">SUM(G344:G345)</f>
        <v>22.2</v>
      </c>
      <c r="H343" s="277">
        <f t="shared" si="132"/>
        <v>21.2</v>
      </c>
      <c r="I343" s="277">
        <f t="shared" ref="I343" si="133">SUM(I344:I345)</f>
        <v>21.2</v>
      </c>
      <c r="J343" s="277">
        <f t="shared" ref="J343" si="134">SUM(J344:J345)</f>
        <v>16.2</v>
      </c>
      <c r="K343" s="277">
        <f t="shared" ref="K343:L343" si="135">SUM(K344:K345)</f>
        <v>11</v>
      </c>
      <c r="L343" s="277">
        <f t="shared" si="135"/>
        <v>6</v>
      </c>
      <c r="M343" s="443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</row>
    <row r="344" spans="1:24" s="308" customFormat="1" x14ac:dyDescent="0.2">
      <c r="A344" s="307"/>
      <c r="B344" s="211"/>
      <c r="C344" s="212">
        <v>651</v>
      </c>
      <c r="D344" s="213" t="s">
        <v>123</v>
      </c>
      <c r="E344" s="341"/>
      <c r="F344" s="536">
        <v>22.6</v>
      </c>
      <c r="G344" s="536">
        <v>20.9</v>
      </c>
      <c r="H344" s="536">
        <v>19.5</v>
      </c>
      <c r="I344" s="536">
        <v>19.5</v>
      </c>
      <c r="J344" s="536">
        <v>14.2</v>
      </c>
      <c r="K344" s="536">
        <v>10</v>
      </c>
      <c r="L344" s="536">
        <v>5</v>
      </c>
      <c r="M344" s="443"/>
    </row>
    <row r="345" spans="1:24" s="308" customFormat="1" x14ac:dyDescent="0.2">
      <c r="A345" s="309"/>
      <c r="B345" s="211"/>
      <c r="C345" s="212">
        <v>653001</v>
      </c>
      <c r="D345" s="213" t="s">
        <v>283</v>
      </c>
      <c r="E345" s="250"/>
      <c r="F345" s="536">
        <v>1.2</v>
      </c>
      <c r="G345" s="536">
        <v>1.3</v>
      </c>
      <c r="H345" s="536">
        <v>1.7</v>
      </c>
      <c r="I345" s="536">
        <v>1.7</v>
      </c>
      <c r="J345" s="536">
        <v>2</v>
      </c>
      <c r="K345" s="536">
        <v>1</v>
      </c>
      <c r="L345" s="536">
        <v>1</v>
      </c>
      <c r="M345" s="432"/>
    </row>
    <row r="346" spans="1:24" x14ac:dyDescent="0.2">
      <c r="A346" s="207"/>
      <c r="B346" s="285"/>
      <c r="C346" s="287"/>
      <c r="D346" s="275" t="s">
        <v>673</v>
      </c>
      <c r="E346" s="288" t="s">
        <v>664</v>
      </c>
      <c r="F346" s="277">
        <f t="shared" ref="F346" si="136">SUM(F347:F350)</f>
        <v>4.5</v>
      </c>
      <c r="G346" s="277">
        <f t="shared" ref="G346:H346" si="137">SUM(G347:G350)</f>
        <v>1.4</v>
      </c>
      <c r="H346" s="277">
        <f t="shared" si="137"/>
        <v>1.5</v>
      </c>
      <c r="I346" s="277">
        <f t="shared" ref="I346" si="138">SUM(I347:I350)</f>
        <v>1.5</v>
      </c>
      <c r="J346" s="337">
        <f t="shared" ref="J346" si="139">SUM(J347:J350)</f>
        <v>1</v>
      </c>
      <c r="K346" s="277">
        <f t="shared" ref="K346:L346" si="140">SUM(K347:K350)</f>
        <v>1</v>
      </c>
      <c r="L346" s="277">
        <f t="shared" si="140"/>
        <v>1</v>
      </c>
      <c r="M346" s="308"/>
      <c r="O346" s="308"/>
      <c r="P346" s="308"/>
      <c r="Q346" s="308"/>
      <c r="R346" s="308"/>
      <c r="S346" s="308"/>
      <c r="T346" s="308"/>
      <c r="U346" s="308"/>
      <c r="V346" s="308"/>
      <c r="W346" s="308"/>
      <c r="X346" s="308"/>
    </row>
    <row r="347" spans="1:24" s="308" customFormat="1" x14ac:dyDescent="0.2">
      <c r="A347" s="309"/>
      <c r="B347" s="211"/>
      <c r="C347" s="219"/>
      <c r="D347" s="213" t="s">
        <v>889</v>
      </c>
      <c r="E347" s="341"/>
      <c r="F347" s="536">
        <v>3.3</v>
      </c>
      <c r="G347" s="536">
        <v>1</v>
      </c>
      <c r="H347" s="536">
        <v>1</v>
      </c>
      <c r="I347" s="536">
        <v>1</v>
      </c>
      <c r="J347" s="536">
        <v>1</v>
      </c>
      <c r="K347" s="536">
        <v>1</v>
      </c>
      <c r="L347" s="536">
        <v>1</v>
      </c>
      <c r="M347" s="206"/>
    </row>
    <row r="348" spans="1:24" s="308" customFormat="1" x14ac:dyDescent="0.2">
      <c r="A348" s="307"/>
      <c r="B348" s="211"/>
      <c r="C348" s="212">
        <v>641001</v>
      </c>
      <c r="D348" s="213" t="s">
        <v>989</v>
      </c>
      <c r="E348" s="341"/>
      <c r="F348" s="536">
        <v>0</v>
      </c>
      <c r="G348" s="536">
        <v>0</v>
      </c>
      <c r="H348" s="536">
        <v>0</v>
      </c>
      <c r="I348" s="536">
        <v>0</v>
      </c>
      <c r="J348" s="536">
        <v>0</v>
      </c>
      <c r="K348" s="536">
        <v>0</v>
      </c>
      <c r="L348" s="536">
        <v>0</v>
      </c>
      <c r="M348" s="443"/>
    </row>
    <row r="349" spans="1:24" x14ac:dyDescent="0.2">
      <c r="A349" s="207"/>
      <c r="B349" s="211"/>
      <c r="C349" s="212" t="s">
        <v>579</v>
      </c>
      <c r="D349" s="213" t="s">
        <v>292</v>
      </c>
      <c r="E349" s="341"/>
      <c r="F349" s="536">
        <v>0</v>
      </c>
      <c r="G349" s="536">
        <v>0</v>
      </c>
      <c r="H349" s="536">
        <v>0</v>
      </c>
      <c r="I349" s="536">
        <v>0</v>
      </c>
      <c r="J349" s="536">
        <v>0</v>
      </c>
      <c r="K349" s="536">
        <v>0</v>
      </c>
      <c r="L349" s="536">
        <v>0</v>
      </c>
      <c r="M349" s="350"/>
      <c r="O349" s="308"/>
      <c r="P349" s="308"/>
      <c r="Q349" s="308"/>
      <c r="R349" s="308"/>
      <c r="S349" s="308"/>
      <c r="T349" s="308"/>
      <c r="U349" s="308"/>
      <c r="V349" s="308"/>
      <c r="W349" s="308"/>
      <c r="X349" s="308"/>
    </row>
    <row r="350" spans="1:24" s="308" customFormat="1" x14ac:dyDescent="0.2">
      <c r="A350" s="309"/>
      <c r="B350" s="211"/>
      <c r="C350" s="212" t="s">
        <v>580</v>
      </c>
      <c r="D350" s="213" t="s">
        <v>271</v>
      </c>
      <c r="E350" s="341"/>
      <c r="F350" s="536">
        <v>1.2</v>
      </c>
      <c r="G350" s="536">
        <v>0.4</v>
      </c>
      <c r="H350" s="536">
        <v>0.5</v>
      </c>
      <c r="I350" s="536">
        <v>0.5</v>
      </c>
      <c r="J350" s="536">
        <v>0</v>
      </c>
      <c r="K350" s="536">
        <v>0</v>
      </c>
      <c r="L350" s="536">
        <v>0</v>
      </c>
      <c r="M350" s="432"/>
    </row>
    <row r="351" spans="1:24" s="308" customFormat="1" x14ac:dyDescent="0.2">
      <c r="A351" s="309"/>
      <c r="B351" s="285"/>
      <c r="C351" s="287" t="s">
        <v>578</v>
      </c>
      <c r="D351" s="275" t="s">
        <v>670</v>
      </c>
      <c r="E351" s="288" t="s">
        <v>665</v>
      </c>
      <c r="F351" s="276">
        <f t="shared" ref="F351" si="141">SUM(F352+F353+F354)</f>
        <v>180.2</v>
      </c>
      <c r="G351" s="276">
        <f t="shared" ref="G351:H351" si="142">SUM(G352+G353+G354)</f>
        <v>186.8</v>
      </c>
      <c r="H351" s="276">
        <f t="shared" si="142"/>
        <v>182.4</v>
      </c>
      <c r="I351" s="276">
        <f t="shared" ref="I351" si="143">SUM(I352+I353+I354)</f>
        <v>181.5</v>
      </c>
      <c r="J351" s="276">
        <f t="shared" ref="J351" si="144">SUM(J352+J353+J354)</f>
        <v>203</v>
      </c>
      <c r="K351" s="276">
        <f t="shared" ref="K351:L351" si="145">SUM(K352+K353+K354)</f>
        <v>212.5</v>
      </c>
      <c r="L351" s="276">
        <f t="shared" si="145"/>
        <v>218.5</v>
      </c>
      <c r="M351" s="350"/>
    </row>
    <row r="352" spans="1:24" s="308" customFormat="1" x14ac:dyDescent="0.2">
      <c r="A352" s="309"/>
      <c r="B352" s="211">
        <v>610</v>
      </c>
      <c r="C352" s="212">
        <v>610</v>
      </c>
      <c r="D352" s="213" t="s">
        <v>115</v>
      </c>
      <c r="E352" s="222"/>
      <c r="F352" s="536">
        <v>117.2</v>
      </c>
      <c r="G352" s="536">
        <v>125.3</v>
      </c>
      <c r="H352" s="536">
        <v>117</v>
      </c>
      <c r="I352" s="536">
        <v>117</v>
      </c>
      <c r="J352" s="536">
        <v>133</v>
      </c>
      <c r="K352" s="536">
        <v>138</v>
      </c>
      <c r="L352" s="536">
        <v>142</v>
      </c>
      <c r="M352" s="443"/>
    </row>
    <row r="353" spans="1:24" s="308" customFormat="1" x14ac:dyDescent="0.2">
      <c r="A353" s="309"/>
      <c r="B353" s="211">
        <v>620</v>
      </c>
      <c r="C353" s="212">
        <v>620</v>
      </c>
      <c r="D353" s="213" t="s">
        <v>116</v>
      </c>
      <c r="E353" s="222"/>
      <c r="F353" s="536">
        <v>42.5</v>
      </c>
      <c r="G353" s="536">
        <v>45.2</v>
      </c>
      <c r="H353" s="536">
        <v>41</v>
      </c>
      <c r="I353" s="536">
        <v>41</v>
      </c>
      <c r="J353" s="536">
        <v>46.5</v>
      </c>
      <c r="K353" s="536">
        <v>51</v>
      </c>
      <c r="L353" s="536">
        <v>53</v>
      </c>
      <c r="M353" s="443"/>
    </row>
    <row r="354" spans="1:24" s="308" customFormat="1" x14ac:dyDescent="0.2">
      <c r="A354" s="309"/>
      <c r="B354" s="211">
        <v>630</v>
      </c>
      <c r="C354" s="212"/>
      <c r="D354" s="220" t="s">
        <v>117</v>
      </c>
      <c r="E354" s="223"/>
      <c r="F354" s="203">
        <f t="shared" ref="F354" si="146">SUM(F355:F382)</f>
        <v>20.500000000000004</v>
      </c>
      <c r="G354" s="203">
        <f t="shared" ref="G354:H354" si="147">SUM(G355:G382)</f>
        <v>16.3</v>
      </c>
      <c r="H354" s="203">
        <f t="shared" si="147"/>
        <v>24.4</v>
      </c>
      <c r="I354" s="203">
        <f>SUM(I355:I382)</f>
        <v>23.500000000000004</v>
      </c>
      <c r="J354" s="203">
        <f t="shared" ref="J354" si="148">SUM(J355:J382)</f>
        <v>23.500000000000004</v>
      </c>
      <c r="K354" s="203">
        <f t="shared" ref="K354:L354" si="149">SUM(K355:K382)</f>
        <v>23.500000000000004</v>
      </c>
      <c r="L354" s="203">
        <f t="shared" si="149"/>
        <v>23.500000000000004</v>
      </c>
      <c r="M354" s="443"/>
    </row>
    <row r="355" spans="1:24" s="308" customFormat="1" x14ac:dyDescent="0.2">
      <c r="A355" s="309"/>
      <c r="B355" s="211"/>
      <c r="C355" s="212">
        <v>631001</v>
      </c>
      <c r="D355" s="213" t="s">
        <v>129</v>
      </c>
      <c r="E355" s="222"/>
      <c r="F355" s="536">
        <v>0.3</v>
      </c>
      <c r="G355" s="536">
        <v>0</v>
      </c>
      <c r="H355" s="536">
        <v>0.5</v>
      </c>
      <c r="I355" s="536">
        <v>0.5</v>
      </c>
      <c r="J355" s="536">
        <v>0.5</v>
      </c>
      <c r="K355" s="536">
        <v>0.5</v>
      </c>
      <c r="L355" s="536">
        <v>0.5</v>
      </c>
      <c r="M355" s="432"/>
    </row>
    <row r="356" spans="1:24" s="308" customFormat="1" x14ac:dyDescent="0.2">
      <c r="A356" s="309"/>
      <c r="B356" s="211"/>
      <c r="C356" s="212">
        <v>632005</v>
      </c>
      <c r="D356" s="213" t="s">
        <v>130</v>
      </c>
      <c r="E356" s="222"/>
      <c r="F356" s="536">
        <v>0.2</v>
      </c>
      <c r="G356" s="536">
        <v>0.1</v>
      </c>
      <c r="H356" s="536">
        <v>0.5</v>
      </c>
      <c r="I356" s="536">
        <v>0.5</v>
      </c>
      <c r="J356" s="536">
        <v>0.5</v>
      </c>
      <c r="K356" s="536">
        <v>0.5</v>
      </c>
      <c r="L356" s="536">
        <v>0.5</v>
      </c>
      <c r="M356" s="432"/>
    </row>
    <row r="357" spans="1:24" s="308" customFormat="1" x14ac:dyDescent="0.2">
      <c r="A357" s="309"/>
      <c r="B357" s="211"/>
      <c r="C357" s="212">
        <v>633001</v>
      </c>
      <c r="D357" s="213" t="s">
        <v>64</v>
      </c>
      <c r="E357" s="222"/>
      <c r="F357" s="536">
        <v>0</v>
      </c>
      <c r="G357" s="536">
        <v>0</v>
      </c>
      <c r="H357" s="536">
        <v>0.5</v>
      </c>
      <c r="I357" s="536">
        <v>0.5</v>
      </c>
      <c r="J357" s="536">
        <v>0.5</v>
      </c>
      <c r="K357" s="536">
        <v>0.5</v>
      </c>
      <c r="L357" s="536">
        <v>0.5</v>
      </c>
      <c r="M357" s="432"/>
    </row>
    <row r="358" spans="1:24" s="308" customFormat="1" x14ac:dyDescent="0.2">
      <c r="A358" s="309"/>
      <c r="B358" s="211"/>
      <c r="C358" s="212">
        <v>633002</v>
      </c>
      <c r="D358" s="213" t="s">
        <v>132</v>
      </c>
      <c r="E358" s="222"/>
      <c r="F358" s="536">
        <v>0</v>
      </c>
      <c r="G358" s="536">
        <v>0</v>
      </c>
      <c r="H358" s="536">
        <v>0.6</v>
      </c>
      <c r="I358" s="536">
        <v>0.6</v>
      </c>
      <c r="J358" s="536">
        <v>0.6</v>
      </c>
      <c r="K358" s="536">
        <v>0.6</v>
      </c>
      <c r="L358" s="536">
        <v>0.6</v>
      </c>
      <c r="M358" s="432"/>
    </row>
    <row r="359" spans="1:24" s="308" customFormat="1" x14ac:dyDescent="0.2">
      <c r="A359" s="309"/>
      <c r="B359" s="211"/>
      <c r="C359" s="212">
        <v>6330061</v>
      </c>
      <c r="D359" s="213" t="s">
        <v>431</v>
      </c>
      <c r="E359" s="222"/>
      <c r="F359" s="536">
        <v>0</v>
      </c>
      <c r="G359" s="536">
        <v>0.1</v>
      </c>
      <c r="H359" s="536">
        <v>0.5</v>
      </c>
      <c r="I359" s="536">
        <v>0.5</v>
      </c>
      <c r="J359" s="536">
        <v>0.5</v>
      </c>
      <c r="K359" s="536">
        <v>0.5</v>
      </c>
      <c r="L359" s="536">
        <v>0.5</v>
      </c>
      <c r="M359" s="432"/>
    </row>
    <row r="360" spans="1:24" s="308" customFormat="1" x14ac:dyDescent="0.2">
      <c r="A360" s="309"/>
      <c r="B360" s="211"/>
      <c r="C360" s="212">
        <v>6330063</v>
      </c>
      <c r="D360" s="213" t="s">
        <v>133</v>
      </c>
      <c r="E360" s="222"/>
      <c r="F360" s="536">
        <v>0.1</v>
      </c>
      <c r="G360" s="536">
        <v>0.1</v>
      </c>
      <c r="H360" s="536">
        <v>0.3</v>
      </c>
      <c r="I360" s="536">
        <v>0.3</v>
      </c>
      <c r="J360" s="536">
        <v>0.3</v>
      </c>
      <c r="K360" s="536">
        <v>0.3</v>
      </c>
      <c r="L360" s="536">
        <v>0.3</v>
      </c>
      <c r="M360" s="443"/>
    </row>
    <row r="361" spans="1:24" s="308" customFormat="1" x14ac:dyDescent="0.2">
      <c r="A361" s="309"/>
      <c r="B361" s="211"/>
      <c r="C361" s="212">
        <v>6330065</v>
      </c>
      <c r="D361" s="213" t="s">
        <v>134</v>
      </c>
      <c r="E361" s="222"/>
      <c r="F361" s="536">
        <v>0.3</v>
      </c>
      <c r="G361" s="536">
        <v>0</v>
      </c>
      <c r="H361" s="536">
        <v>0.5</v>
      </c>
      <c r="I361" s="536">
        <v>0.5</v>
      </c>
      <c r="J361" s="536">
        <v>0.5</v>
      </c>
      <c r="K361" s="536">
        <v>0.5</v>
      </c>
      <c r="L361" s="536">
        <v>0.5</v>
      </c>
      <c r="M361" s="432"/>
    </row>
    <row r="362" spans="1:24" s="308" customFormat="1" x14ac:dyDescent="0.2">
      <c r="A362" s="309"/>
      <c r="B362" s="211"/>
      <c r="C362" s="212">
        <v>6330066</v>
      </c>
      <c r="D362" s="213" t="s">
        <v>135</v>
      </c>
      <c r="E362" s="222"/>
      <c r="F362" s="536">
        <v>0</v>
      </c>
      <c r="G362" s="536">
        <v>0</v>
      </c>
      <c r="H362" s="536">
        <v>3.5</v>
      </c>
      <c r="I362" s="536">
        <v>3.5</v>
      </c>
      <c r="J362" s="536">
        <v>3.5</v>
      </c>
      <c r="K362" s="536">
        <v>3.5</v>
      </c>
      <c r="L362" s="536">
        <v>3.5</v>
      </c>
      <c r="M362" s="432"/>
    </row>
    <row r="363" spans="1:24" s="308" customFormat="1" x14ac:dyDescent="0.2">
      <c r="A363" s="309"/>
      <c r="B363" s="211"/>
      <c r="C363" s="212">
        <v>633010</v>
      </c>
      <c r="D363" s="213" t="s">
        <v>136</v>
      </c>
      <c r="E363" s="222"/>
      <c r="F363" s="536">
        <v>0</v>
      </c>
      <c r="G363" s="536">
        <v>0</v>
      </c>
      <c r="H363" s="536">
        <v>0.5</v>
      </c>
      <c r="I363" s="536">
        <v>0.5</v>
      </c>
      <c r="J363" s="536">
        <v>0.5</v>
      </c>
      <c r="K363" s="536">
        <v>0.5</v>
      </c>
      <c r="L363" s="536">
        <v>0.5</v>
      </c>
      <c r="M363" s="432"/>
      <c r="O363" s="407"/>
      <c r="P363" s="407"/>
      <c r="Q363" s="407"/>
      <c r="R363" s="407"/>
      <c r="S363" s="407"/>
      <c r="T363" s="407"/>
      <c r="U363" s="407"/>
      <c r="V363" s="407"/>
      <c r="W363" s="407"/>
      <c r="X363" s="407"/>
    </row>
    <row r="364" spans="1:24" s="308" customFormat="1" x14ac:dyDescent="0.2">
      <c r="A364" s="309"/>
      <c r="B364" s="211"/>
      <c r="C364" s="212">
        <v>633013</v>
      </c>
      <c r="D364" s="213" t="s">
        <v>629</v>
      </c>
      <c r="E364" s="222"/>
      <c r="F364" s="536">
        <v>0.1</v>
      </c>
      <c r="G364" s="536">
        <v>0.1</v>
      </c>
      <c r="H364" s="536">
        <v>0.5</v>
      </c>
      <c r="I364" s="536">
        <v>0.5</v>
      </c>
      <c r="J364" s="536">
        <v>0.5</v>
      </c>
      <c r="K364" s="536">
        <v>0.5</v>
      </c>
      <c r="L364" s="536">
        <v>0.5</v>
      </c>
      <c r="M364" s="432"/>
    </row>
    <row r="365" spans="1:24" s="308" customFormat="1" x14ac:dyDescent="0.2">
      <c r="A365" s="309"/>
      <c r="B365" s="211"/>
      <c r="C365" s="212">
        <v>634001</v>
      </c>
      <c r="D365" s="213" t="s">
        <v>137</v>
      </c>
      <c r="E365" s="222"/>
      <c r="F365" s="536">
        <v>1.7</v>
      </c>
      <c r="G365" s="536">
        <v>1.6</v>
      </c>
      <c r="H365" s="536">
        <v>2</v>
      </c>
      <c r="I365" s="536">
        <v>2</v>
      </c>
      <c r="J365" s="536">
        <v>2</v>
      </c>
      <c r="K365" s="536">
        <v>2</v>
      </c>
      <c r="L365" s="536">
        <v>2</v>
      </c>
      <c r="M365" s="432"/>
      <c r="O365" s="407"/>
      <c r="P365" s="407"/>
      <c r="Q365" s="407"/>
      <c r="R365" s="407"/>
      <c r="S365" s="407"/>
      <c r="T365" s="407"/>
      <c r="U365" s="407"/>
      <c r="V365" s="407"/>
      <c r="W365" s="407"/>
      <c r="X365" s="407"/>
    </row>
    <row r="366" spans="1:24" s="308" customFormat="1" x14ac:dyDescent="0.2">
      <c r="A366" s="309"/>
      <c r="B366" s="211"/>
      <c r="C366" s="212">
        <v>634002</v>
      </c>
      <c r="D366" s="213" t="s">
        <v>78</v>
      </c>
      <c r="E366" s="222"/>
      <c r="F366" s="536">
        <v>6.7</v>
      </c>
      <c r="G366" s="536">
        <v>1.7</v>
      </c>
      <c r="H366" s="536">
        <v>1.5</v>
      </c>
      <c r="I366" s="536">
        <v>1.5</v>
      </c>
      <c r="J366" s="536">
        <v>1.5</v>
      </c>
      <c r="K366" s="536">
        <v>1.5</v>
      </c>
      <c r="L366" s="536">
        <v>1.5</v>
      </c>
      <c r="M366" s="443"/>
    </row>
    <row r="367" spans="1:24" s="308" customFormat="1" x14ac:dyDescent="0.2">
      <c r="A367" s="309"/>
      <c r="B367" s="211"/>
      <c r="C367" s="212">
        <v>634002</v>
      </c>
      <c r="D367" s="213" t="s">
        <v>79</v>
      </c>
      <c r="E367" s="222"/>
      <c r="F367" s="536">
        <v>0.5</v>
      </c>
      <c r="G367" s="536">
        <v>0.3</v>
      </c>
      <c r="H367" s="536">
        <v>0.5</v>
      </c>
      <c r="I367" s="536">
        <v>0.5</v>
      </c>
      <c r="J367" s="536">
        <v>0.5</v>
      </c>
      <c r="K367" s="536">
        <v>0.5</v>
      </c>
      <c r="L367" s="536">
        <v>0.5</v>
      </c>
      <c r="M367" s="432"/>
      <c r="O367" s="407"/>
      <c r="P367" s="407"/>
      <c r="Q367" s="407"/>
      <c r="R367" s="407"/>
      <c r="S367" s="407"/>
      <c r="T367" s="407"/>
      <c r="U367" s="407"/>
      <c r="V367" s="407"/>
      <c r="W367" s="407"/>
      <c r="X367" s="407"/>
    </row>
    <row r="368" spans="1:24" s="308" customFormat="1" x14ac:dyDescent="0.2">
      <c r="A368" s="309"/>
      <c r="B368" s="211"/>
      <c r="C368" s="212">
        <v>634003</v>
      </c>
      <c r="D368" s="213" t="s">
        <v>264</v>
      </c>
      <c r="E368" s="222"/>
      <c r="F368" s="536">
        <v>1.4</v>
      </c>
      <c r="G368" s="536">
        <v>1.4</v>
      </c>
      <c r="H368" s="536">
        <v>1.3</v>
      </c>
      <c r="I368" s="536">
        <v>1.3</v>
      </c>
      <c r="J368" s="536">
        <v>1.3</v>
      </c>
      <c r="K368" s="536">
        <v>1.3</v>
      </c>
      <c r="L368" s="536">
        <v>1.3</v>
      </c>
      <c r="M368" s="443"/>
    </row>
    <row r="369" spans="1:24" s="407" customFormat="1" x14ac:dyDescent="0.2">
      <c r="A369" s="399"/>
      <c r="B369" s="211"/>
      <c r="C369" s="212">
        <v>635002</v>
      </c>
      <c r="D369" s="213" t="s">
        <v>138</v>
      </c>
      <c r="E369" s="222"/>
      <c r="F369" s="536">
        <v>2.4</v>
      </c>
      <c r="G369" s="536">
        <v>3.7</v>
      </c>
      <c r="H369" s="536">
        <v>0.5</v>
      </c>
      <c r="I369" s="536">
        <v>2</v>
      </c>
      <c r="J369" s="536">
        <v>2</v>
      </c>
      <c r="K369" s="536">
        <v>2</v>
      </c>
      <c r="L369" s="536">
        <v>2</v>
      </c>
      <c r="M369" s="432"/>
      <c r="O369" s="308"/>
      <c r="P369" s="308"/>
      <c r="Q369" s="308"/>
      <c r="R369" s="308"/>
      <c r="S369" s="308"/>
      <c r="T369" s="308"/>
      <c r="U369" s="308"/>
      <c r="V369" s="308"/>
      <c r="W369" s="308"/>
      <c r="X369" s="308"/>
    </row>
    <row r="370" spans="1:24" s="308" customFormat="1" x14ac:dyDescent="0.2">
      <c r="A370" s="309"/>
      <c r="B370" s="211"/>
      <c r="C370" s="212">
        <v>635006</v>
      </c>
      <c r="D370" s="213" t="s">
        <v>1034</v>
      </c>
      <c r="E370" s="222"/>
      <c r="F370" s="536">
        <v>0</v>
      </c>
      <c r="G370" s="536">
        <v>0</v>
      </c>
      <c r="H370" s="536">
        <v>0.5</v>
      </c>
      <c r="I370" s="536">
        <v>0.5</v>
      </c>
      <c r="J370" s="536">
        <v>0.5</v>
      </c>
      <c r="K370" s="536">
        <v>0.5</v>
      </c>
      <c r="L370" s="536">
        <v>0.5</v>
      </c>
      <c r="M370" s="443"/>
      <c r="O370" s="407"/>
      <c r="P370" s="407"/>
      <c r="Q370" s="407"/>
      <c r="R370" s="407"/>
      <c r="S370" s="407"/>
      <c r="T370" s="407"/>
      <c r="U370" s="407"/>
      <c r="V370" s="407"/>
      <c r="W370" s="407"/>
      <c r="X370" s="407"/>
    </row>
    <row r="371" spans="1:24" s="407" customFormat="1" x14ac:dyDescent="0.2">
      <c r="A371" s="399"/>
      <c r="B371" s="211"/>
      <c r="C371" s="212">
        <v>637001</v>
      </c>
      <c r="D371" s="213" t="s">
        <v>89</v>
      </c>
      <c r="E371" s="222"/>
      <c r="F371" s="536">
        <v>0</v>
      </c>
      <c r="G371" s="536">
        <v>0</v>
      </c>
      <c r="H371" s="536">
        <v>0.5</v>
      </c>
      <c r="I371" s="536">
        <v>0.5</v>
      </c>
      <c r="J371" s="536">
        <v>0.5</v>
      </c>
      <c r="K371" s="536">
        <v>0.5</v>
      </c>
      <c r="L371" s="536">
        <v>0.5</v>
      </c>
      <c r="M371" s="443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</row>
    <row r="372" spans="1:24" s="308" customFormat="1" x14ac:dyDescent="0.2">
      <c r="A372" s="309"/>
      <c r="B372" s="211"/>
      <c r="C372" s="212">
        <v>637004</v>
      </c>
      <c r="D372" s="213" t="s">
        <v>432</v>
      </c>
      <c r="E372" s="222"/>
      <c r="F372" s="536">
        <v>0</v>
      </c>
      <c r="G372" s="536">
        <v>1.2</v>
      </c>
      <c r="H372" s="536">
        <v>0.1</v>
      </c>
      <c r="I372" s="536">
        <v>0.1</v>
      </c>
      <c r="J372" s="536">
        <v>0.1</v>
      </c>
      <c r="K372" s="536">
        <v>0.1</v>
      </c>
      <c r="L372" s="536">
        <v>0.1</v>
      </c>
      <c r="M372" s="432"/>
    </row>
    <row r="373" spans="1:24" s="407" customFormat="1" x14ac:dyDescent="0.2">
      <c r="A373" s="399"/>
      <c r="B373" s="211"/>
      <c r="C373" s="212">
        <v>637006</v>
      </c>
      <c r="D373" s="213" t="s">
        <v>615</v>
      </c>
      <c r="E373" s="222"/>
      <c r="F373" s="536">
        <v>0</v>
      </c>
      <c r="G373" s="536">
        <v>0.1</v>
      </c>
      <c r="H373" s="536">
        <v>0.3</v>
      </c>
      <c r="I373" s="536">
        <v>0.3</v>
      </c>
      <c r="J373" s="536">
        <v>0.3</v>
      </c>
      <c r="K373" s="536">
        <v>0.3</v>
      </c>
      <c r="L373" s="536">
        <v>0.3</v>
      </c>
      <c r="M373" s="432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</row>
    <row r="374" spans="1:24" s="308" customFormat="1" x14ac:dyDescent="0.2">
      <c r="A374" s="309"/>
      <c r="B374" s="211"/>
      <c r="C374" s="212">
        <v>637006</v>
      </c>
      <c r="D374" s="213" t="s">
        <v>1062</v>
      </c>
      <c r="E374" s="222"/>
      <c r="F374" s="536">
        <v>0</v>
      </c>
      <c r="G374" s="536">
        <v>0</v>
      </c>
      <c r="H374" s="536">
        <v>0.9</v>
      </c>
      <c r="I374" s="536">
        <v>0.9</v>
      </c>
      <c r="J374" s="536">
        <v>0.9</v>
      </c>
      <c r="K374" s="536">
        <v>0.9</v>
      </c>
      <c r="L374" s="536">
        <v>0.9</v>
      </c>
      <c r="M374" s="443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</row>
    <row r="375" spans="1:24" s="308" customFormat="1" x14ac:dyDescent="0.2">
      <c r="A375" s="309"/>
      <c r="B375" s="211"/>
      <c r="C375" s="212">
        <v>637014</v>
      </c>
      <c r="D375" s="213" t="s">
        <v>101</v>
      </c>
      <c r="E375" s="222"/>
      <c r="F375" s="536">
        <v>4.5</v>
      </c>
      <c r="G375" s="536">
        <v>4.4000000000000004</v>
      </c>
      <c r="H375" s="536">
        <v>5.9</v>
      </c>
      <c r="I375" s="536">
        <v>0</v>
      </c>
      <c r="J375" s="536">
        <v>0</v>
      </c>
      <c r="K375" s="536">
        <v>0</v>
      </c>
      <c r="L375" s="536">
        <v>0</v>
      </c>
      <c r="M375" s="432"/>
    </row>
    <row r="376" spans="1:24" s="407" customFormat="1" x14ac:dyDescent="0.2">
      <c r="A376" s="399"/>
      <c r="B376" s="211"/>
      <c r="C376" s="212">
        <v>637016</v>
      </c>
      <c r="D376" s="213" t="s">
        <v>103</v>
      </c>
      <c r="E376" s="222"/>
      <c r="F376" s="536">
        <v>1.4</v>
      </c>
      <c r="G376" s="536">
        <v>1.4</v>
      </c>
      <c r="H376" s="536">
        <v>1.3</v>
      </c>
      <c r="I376" s="536">
        <v>1.3</v>
      </c>
      <c r="J376" s="536">
        <v>1.3</v>
      </c>
      <c r="K376" s="536">
        <v>1.3</v>
      </c>
      <c r="L376" s="536">
        <v>1.3</v>
      </c>
      <c r="M376" s="432"/>
      <c r="O376" s="308"/>
      <c r="P376" s="308"/>
      <c r="Q376" s="308"/>
      <c r="R376" s="308"/>
      <c r="S376" s="308"/>
      <c r="T376" s="308"/>
      <c r="U376" s="308"/>
      <c r="V376" s="308"/>
      <c r="W376" s="308"/>
      <c r="X376" s="308"/>
    </row>
    <row r="377" spans="1:24" x14ac:dyDescent="0.2">
      <c r="A377" s="207"/>
      <c r="B377" s="211"/>
      <c r="C377" s="212">
        <v>637035</v>
      </c>
      <c r="D377" s="213" t="s">
        <v>752</v>
      </c>
      <c r="E377" s="222"/>
      <c r="F377" s="536">
        <v>0.2</v>
      </c>
      <c r="G377" s="536">
        <v>0</v>
      </c>
      <c r="H377" s="536">
        <v>0</v>
      </c>
      <c r="I377" s="536">
        <v>0</v>
      </c>
      <c r="J377" s="536">
        <v>0</v>
      </c>
      <c r="K377" s="536">
        <v>0</v>
      </c>
      <c r="L377" s="536">
        <v>0</v>
      </c>
      <c r="M377" s="432"/>
    </row>
    <row r="378" spans="1:24" s="308" customFormat="1" x14ac:dyDescent="0.2">
      <c r="A378" s="309"/>
      <c r="B378" s="211"/>
      <c r="C378" s="212">
        <v>642006</v>
      </c>
      <c r="D378" s="213" t="s">
        <v>860</v>
      </c>
      <c r="E378" s="222"/>
      <c r="F378" s="536">
        <v>0.1</v>
      </c>
      <c r="G378" s="536">
        <v>0.1</v>
      </c>
      <c r="H378" s="536">
        <v>0.2</v>
      </c>
      <c r="I378" s="536">
        <v>0.2</v>
      </c>
      <c r="J378" s="536">
        <v>0.2</v>
      </c>
      <c r="K378" s="536">
        <v>0.2</v>
      </c>
      <c r="L378" s="536">
        <v>0.2</v>
      </c>
      <c r="M378" s="206"/>
    </row>
    <row r="379" spans="1:24" x14ac:dyDescent="0.2">
      <c r="A379" s="204"/>
      <c r="B379" s="211"/>
      <c r="C379" s="212">
        <v>642012</v>
      </c>
      <c r="D379" s="213" t="s">
        <v>110</v>
      </c>
      <c r="E379" s="222"/>
      <c r="F379" s="536">
        <v>0</v>
      </c>
      <c r="G379" s="536">
        <v>0</v>
      </c>
      <c r="H379" s="536">
        <v>0</v>
      </c>
      <c r="I379" s="536">
        <v>0</v>
      </c>
      <c r="J379" s="536">
        <v>0</v>
      </c>
      <c r="K379" s="536">
        <v>0</v>
      </c>
      <c r="L379" s="536">
        <v>0</v>
      </c>
      <c r="M379" s="432"/>
      <c r="O379" s="308"/>
      <c r="P379" s="308"/>
      <c r="Q379" s="308"/>
      <c r="R379" s="308"/>
      <c r="S379" s="308"/>
      <c r="T379" s="308"/>
      <c r="U379" s="308"/>
      <c r="V379" s="308"/>
      <c r="W379" s="308"/>
      <c r="X379" s="308"/>
    </row>
    <row r="380" spans="1:24" x14ac:dyDescent="0.2">
      <c r="A380" s="204"/>
      <c r="B380" s="211"/>
      <c r="C380" s="212">
        <v>642014</v>
      </c>
      <c r="D380" s="213" t="s">
        <v>1317</v>
      </c>
      <c r="E380" s="536"/>
      <c r="F380" s="536">
        <v>0</v>
      </c>
      <c r="G380" s="536">
        <v>0</v>
      </c>
      <c r="H380" s="536">
        <v>0</v>
      </c>
      <c r="I380" s="536">
        <v>3.5</v>
      </c>
      <c r="J380" s="536">
        <v>3.5</v>
      </c>
      <c r="K380" s="536">
        <v>3.5</v>
      </c>
      <c r="L380" s="536">
        <v>3.5</v>
      </c>
      <c r="M380" s="432"/>
      <c r="O380" s="407"/>
      <c r="P380" s="407"/>
      <c r="Q380" s="407"/>
      <c r="R380" s="407"/>
      <c r="S380" s="407"/>
      <c r="T380" s="407"/>
      <c r="U380" s="407"/>
      <c r="V380" s="407"/>
      <c r="W380" s="407"/>
      <c r="X380" s="407"/>
    </row>
    <row r="381" spans="1:24" x14ac:dyDescent="0.2">
      <c r="A381" s="207"/>
      <c r="B381" s="211"/>
      <c r="C381" s="212">
        <v>642015</v>
      </c>
      <c r="D381" s="213" t="s">
        <v>515</v>
      </c>
      <c r="E381" s="222"/>
      <c r="F381" s="536">
        <v>0.6</v>
      </c>
      <c r="G381" s="536">
        <v>0</v>
      </c>
      <c r="H381" s="536">
        <v>1</v>
      </c>
      <c r="I381" s="536">
        <v>1</v>
      </c>
      <c r="J381" s="536">
        <v>1</v>
      </c>
      <c r="K381" s="536">
        <v>1</v>
      </c>
      <c r="L381" s="536">
        <v>1</v>
      </c>
      <c r="M381" s="206"/>
      <c r="O381" s="308"/>
      <c r="P381" s="308"/>
      <c r="Q381" s="308"/>
      <c r="R381" s="308"/>
      <c r="S381" s="308"/>
      <c r="T381" s="308"/>
      <c r="U381" s="308"/>
      <c r="V381" s="308"/>
      <c r="W381" s="308"/>
      <c r="X381" s="308"/>
    </row>
    <row r="382" spans="1:24" s="308" customFormat="1" x14ac:dyDescent="0.2">
      <c r="A382" s="307"/>
      <c r="B382" s="211"/>
      <c r="C382" s="212">
        <v>651004</v>
      </c>
      <c r="D382" s="213" t="s">
        <v>903</v>
      </c>
      <c r="E382" s="222"/>
      <c r="F382" s="535">
        <v>0</v>
      </c>
      <c r="G382" s="535">
        <v>0</v>
      </c>
      <c r="H382" s="535">
        <v>0</v>
      </c>
      <c r="I382" s="535">
        <v>0</v>
      </c>
      <c r="J382" s="535">
        <v>0</v>
      </c>
      <c r="K382" s="535">
        <v>0</v>
      </c>
      <c r="L382" s="535">
        <v>0</v>
      </c>
      <c r="M382" s="432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</row>
    <row r="383" spans="1:24" s="308" customFormat="1" x14ac:dyDescent="0.2">
      <c r="A383" s="309"/>
      <c r="B383" s="285"/>
      <c r="C383" s="286"/>
      <c r="D383" s="275" t="s">
        <v>143</v>
      </c>
      <c r="E383" s="288" t="s">
        <v>666</v>
      </c>
      <c r="F383" s="568">
        <f t="shared" ref="F383" si="150">SUM(F384+ F389)</f>
        <v>63.7</v>
      </c>
      <c r="G383" s="568">
        <f t="shared" ref="G383:H383" si="151">SUM(G384+ G389)</f>
        <v>34.799999999999997</v>
      </c>
      <c r="H383" s="568">
        <f t="shared" si="151"/>
        <v>30.4</v>
      </c>
      <c r="I383" s="568">
        <f t="shared" ref="I383" si="152">SUM(I384+ I389)</f>
        <v>31</v>
      </c>
      <c r="J383" s="568">
        <f t="shared" ref="J383" si="153">SUM(J384+ J389)</f>
        <v>50.5</v>
      </c>
      <c r="K383" s="568">
        <f t="shared" ref="K383:L383" si="154">SUM(K384+ K389)</f>
        <v>0</v>
      </c>
      <c r="L383" s="568">
        <f t="shared" si="154"/>
        <v>0</v>
      </c>
      <c r="M383" s="432"/>
    </row>
    <row r="384" spans="1:24" x14ac:dyDescent="0.2">
      <c r="A384" s="207"/>
      <c r="B384" s="211"/>
      <c r="C384" s="219"/>
      <c r="D384" s="220" t="s">
        <v>144</v>
      </c>
      <c r="E384" s="251"/>
      <c r="F384" s="223">
        <f t="shared" ref="F384" si="155">SUM(F385:F388)</f>
        <v>26.1</v>
      </c>
      <c r="G384" s="223">
        <f t="shared" ref="G384:H384" si="156">SUM(G385:G388)</f>
        <v>14.7</v>
      </c>
      <c r="H384" s="223">
        <f t="shared" si="156"/>
        <v>14.4</v>
      </c>
      <c r="I384" s="223">
        <f t="shared" ref="I384" si="157">SUM(I385:I388)</f>
        <v>15</v>
      </c>
      <c r="J384" s="223">
        <f t="shared" ref="J384" si="158">SUM(J385:J388)</f>
        <v>50.5</v>
      </c>
      <c r="K384" s="223">
        <f t="shared" ref="K384:L384" si="159">SUM(K385:K388)</f>
        <v>0</v>
      </c>
      <c r="L384" s="223">
        <f t="shared" si="159"/>
        <v>0</v>
      </c>
      <c r="M384" s="432"/>
      <c r="O384" s="308"/>
      <c r="P384" s="308"/>
      <c r="Q384" s="308"/>
      <c r="R384" s="308"/>
      <c r="S384" s="308"/>
      <c r="T384" s="308"/>
      <c r="U384" s="308"/>
      <c r="V384" s="308"/>
      <c r="W384" s="308"/>
      <c r="X384" s="308"/>
    </row>
    <row r="385" spans="1:24" s="308" customFormat="1" x14ac:dyDescent="0.2">
      <c r="A385" s="309"/>
      <c r="B385" s="211">
        <v>610</v>
      </c>
      <c r="C385" s="212"/>
      <c r="D385" s="213" t="s">
        <v>115</v>
      </c>
      <c r="E385" s="341"/>
      <c r="F385" s="536">
        <v>9.5</v>
      </c>
      <c r="G385" s="536">
        <v>8.6999999999999993</v>
      </c>
      <c r="H385" s="536">
        <v>8.4</v>
      </c>
      <c r="I385" s="536">
        <v>8.4</v>
      </c>
      <c r="J385" s="536">
        <v>19</v>
      </c>
      <c r="K385" s="536">
        <v>0</v>
      </c>
      <c r="L385" s="536">
        <v>0</v>
      </c>
      <c r="M385" s="443"/>
    </row>
    <row r="386" spans="1:24" s="308" customFormat="1" x14ac:dyDescent="0.2">
      <c r="A386" s="309"/>
      <c r="B386" s="211">
        <v>620</v>
      </c>
      <c r="C386" s="212"/>
      <c r="D386" s="213" t="s">
        <v>116</v>
      </c>
      <c r="E386" s="341"/>
      <c r="F386" s="536">
        <v>3.3</v>
      </c>
      <c r="G386" s="536">
        <v>2.9</v>
      </c>
      <c r="H386" s="536">
        <v>2.9</v>
      </c>
      <c r="I386" s="536">
        <v>2.9</v>
      </c>
      <c r="J386" s="536">
        <v>6.5</v>
      </c>
      <c r="K386" s="536">
        <v>0</v>
      </c>
      <c r="L386" s="536">
        <v>0</v>
      </c>
      <c r="M386" s="432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</row>
    <row r="387" spans="1:24" s="308" customFormat="1" x14ac:dyDescent="0.2">
      <c r="A387" s="309"/>
      <c r="B387" s="211">
        <v>630</v>
      </c>
      <c r="C387" s="212"/>
      <c r="D387" s="213" t="s">
        <v>117</v>
      </c>
      <c r="E387" s="250"/>
      <c r="F387" s="536">
        <v>12.8</v>
      </c>
      <c r="G387" s="536">
        <v>2.5</v>
      </c>
      <c r="H387" s="536">
        <v>3</v>
      </c>
      <c r="I387" s="536">
        <v>3</v>
      </c>
      <c r="J387" s="536">
        <v>25</v>
      </c>
      <c r="K387" s="536">
        <v>0</v>
      </c>
      <c r="L387" s="536">
        <v>0</v>
      </c>
      <c r="M387" s="432"/>
    </row>
    <row r="388" spans="1:24" x14ac:dyDescent="0.2">
      <c r="A388" s="207"/>
      <c r="B388" s="211"/>
      <c r="C388" s="212">
        <v>637014</v>
      </c>
      <c r="D388" s="213" t="s">
        <v>101</v>
      </c>
      <c r="E388" s="250"/>
      <c r="F388" s="536">
        <v>0.5</v>
      </c>
      <c r="G388" s="536">
        <v>0.6</v>
      </c>
      <c r="H388" s="536">
        <v>0.1</v>
      </c>
      <c r="I388" s="536">
        <v>0.7</v>
      </c>
      <c r="J388" s="536">
        <v>0</v>
      </c>
      <c r="K388" s="536">
        <v>0</v>
      </c>
      <c r="L388" s="536">
        <v>0</v>
      </c>
      <c r="M388" s="432"/>
      <c r="O388" s="308"/>
      <c r="P388" s="308"/>
      <c r="Q388" s="308"/>
      <c r="R388" s="308"/>
      <c r="S388" s="308"/>
      <c r="T388" s="308"/>
      <c r="U388" s="308"/>
      <c r="V388" s="308"/>
      <c r="W388" s="308"/>
      <c r="X388" s="308"/>
    </row>
    <row r="389" spans="1:24" s="308" customFormat="1" x14ac:dyDescent="0.2">
      <c r="A389" s="309"/>
      <c r="B389" s="211"/>
      <c r="C389" s="212"/>
      <c r="D389" s="220" t="s">
        <v>1042</v>
      </c>
      <c r="E389" s="251"/>
      <c r="F389" s="223">
        <f t="shared" ref="F389" si="160">SUM(F390:F392)</f>
        <v>37.6</v>
      </c>
      <c r="G389" s="223">
        <f t="shared" ref="G389:H389" si="161">SUM(G390:G392)</f>
        <v>20.100000000000001</v>
      </c>
      <c r="H389" s="223">
        <f t="shared" si="161"/>
        <v>16</v>
      </c>
      <c r="I389" s="223">
        <f t="shared" ref="I389" si="162">SUM(I390:I392)</f>
        <v>16</v>
      </c>
      <c r="J389" s="223">
        <f t="shared" ref="J389" si="163">SUM(J390:J392)</f>
        <v>0</v>
      </c>
      <c r="K389" s="223">
        <f t="shared" ref="K389:L389" si="164">SUM(K390:K392)</f>
        <v>0</v>
      </c>
      <c r="L389" s="223">
        <f t="shared" si="164"/>
        <v>0</v>
      </c>
      <c r="M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</row>
    <row r="390" spans="1:24" s="308" customFormat="1" x14ac:dyDescent="0.2">
      <c r="A390" s="307"/>
      <c r="B390" s="211">
        <v>610</v>
      </c>
      <c r="C390" s="212"/>
      <c r="D390" s="213" t="s">
        <v>115</v>
      </c>
      <c r="E390" s="341"/>
      <c r="F390" s="536">
        <v>27.3</v>
      </c>
      <c r="G390" s="536">
        <v>14.6</v>
      </c>
      <c r="H390" s="536">
        <v>10</v>
      </c>
      <c r="I390" s="536">
        <v>10</v>
      </c>
      <c r="J390" s="536">
        <v>0</v>
      </c>
      <c r="K390" s="536">
        <v>0</v>
      </c>
      <c r="L390" s="536">
        <v>0</v>
      </c>
      <c r="M390" s="432"/>
    </row>
    <row r="391" spans="1:24" s="308" customFormat="1" x14ac:dyDescent="0.2">
      <c r="A391" s="309"/>
      <c r="B391" s="211">
        <v>620</v>
      </c>
      <c r="C391" s="212"/>
      <c r="D391" s="213" t="s">
        <v>116</v>
      </c>
      <c r="E391" s="341"/>
      <c r="F391" s="536">
        <v>9.6</v>
      </c>
      <c r="G391" s="536">
        <v>5.2</v>
      </c>
      <c r="H391" s="536">
        <v>4</v>
      </c>
      <c r="I391" s="536">
        <v>4</v>
      </c>
      <c r="J391" s="536">
        <v>0</v>
      </c>
      <c r="K391" s="536">
        <v>0</v>
      </c>
      <c r="L391" s="536">
        <v>0</v>
      </c>
      <c r="M391" s="432"/>
    </row>
    <row r="392" spans="1:24" x14ac:dyDescent="0.2">
      <c r="A392" s="207"/>
      <c r="B392" s="211">
        <v>630</v>
      </c>
      <c r="C392" s="212"/>
      <c r="D392" s="213" t="s">
        <v>117</v>
      </c>
      <c r="E392" s="341"/>
      <c r="F392" s="536">
        <v>0.7</v>
      </c>
      <c r="G392" s="536">
        <v>0.3</v>
      </c>
      <c r="H392" s="536">
        <v>2</v>
      </c>
      <c r="I392" s="536">
        <v>2</v>
      </c>
      <c r="J392" s="536">
        <v>0</v>
      </c>
      <c r="K392" s="536">
        <v>0</v>
      </c>
      <c r="L392" s="536">
        <v>0</v>
      </c>
      <c r="M392" s="432"/>
      <c r="O392" s="308"/>
      <c r="P392" s="308"/>
      <c r="Q392" s="308"/>
      <c r="R392" s="308"/>
      <c r="S392" s="308"/>
      <c r="T392" s="308"/>
      <c r="U392" s="308"/>
      <c r="V392" s="308"/>
      <c r="W392" s="308"/>
      <c r="X392" s="308"/>
    </row>
    <row r="393" spans="1:24" s="308" customFormat="1" x14ac:dyDescent="0.2">
      <c r="A393" s="309"/>
      <c r="B393" s="285"/>
      <c r="C393" s="286"/>
      <c r="D393" s="275" t="s">
        <v>669</v>
      </c>
      <c r="E393" s="288" t="s">
        <v>667</v>
      </c>
      <c r="F393" s="277">
        <f>SUM(F394:F396)</f>
        <v>46</v>
      </c>
      <c r="G393" s="277">
        <f>SUM(G394:G396)</f>
        <v>47.4</v>
      </c>
      <c r="H393" s="277">
        <f>SUM(H394:H396)</f>
        <v>49.5</v>
      </c>
      <c r="I393" s="277">
        <f>SUM(I394:I397)</f>
        <v>50.4</v>
      </c>
      <c r="J393" s="277">
        <f t="shared" ref="J393:L393" si="165">SUM(J394:J397)</f>
        <v>59</v>
      </c>
      <c r="K393" s="277">
        <f t="shared" si="165"/>
        <v>63</v>
      </c>
      <c r="L393" s="277">
        <f t="shared" si="165"/>
        <v>68</v>
      </c>
      <c r="M393" s="206"/>
    </row>
    <row r="394" spans="1:24" s="308" customFormat="1" x14ac:dyDescent="0.2">
      <c r="A394" s="307"/>
      <c r="B394" s="211">
        <v>610</v>
      </c>
      <c r="C394" s="212"/>
      <c r="D394" s="213" t="s">
        <v>115</v>
      </c>
      <c r="E394" s="222"/>
      <c r="F394" s="536">
        <v>31.8</v>
      </c>
      <c r="G394" s="536">
        <v>32.799999999999997</v>
      </c>
      <c r="H394" s="536">
        <v>34.4</v>
      </c>
      <c r="I394" s="536">
        <v>34.4</v>
      </c>
      <c r="J394" s="536">
        <v>41</v>
      </c>
      <c r="K394" s="536">
        <v>43</v>
      </c>
      <c r="L394" s="536">
        <v>46</v>
      </c>
      <c r="M394" s="443"/>
    </row>
    <row r="395" spans="1:24" x14ac:dyDescent="0.2">
      <c r="A395" s="207"/>
      <c r="B395" s="211">
        <v>620</v>
      </c>
      <c r="C395" s="212"/>
      <c r="D395" s="213" t="s">
        <v>116</v>
      </c>
      <c r="E395" s="222"/>
      <c r="F395" s="536">
        <v>11.1</v>
      </c>
      <c r="G395" s="536">
        <v>11.1</v>
      </c>
      <c r="H395" s="536">
        <v>12.1</v>
      </c>
      <c r="I395" s="536">
        <v>12.1</v>
      </c>
      <c r="J395" s="536">
        <v>14</v>
      </c>
      <c r="K395" s="536">
        <v>16</v>
      </c>
      <c r="L395" s="536">
        <v>18</v>
      </c>
      <c r="M395" s="443"/>
      <c r="O395" s="308"/>
      <c r="P395" s="308"/>
      <c r="Q395" s="308"/>
      <c r="R395" s="308"/>
      <c r="S395" s="308"/>
      <c r="T395" s="308"/>
      <c r="U395" s="308"/>
      <c r="V395" s="308"/>
      <c r="W395" s="308"/>
      <c r="X395" s="308"/>
    </row>
    <row r="396" spans="1:24" s="308" customFormat="1" x14ac:dyDescent="0.2">
      <c r="A396" s="307"/>
      <c r="B396" s="211">
        <v>630</v>
      </c>
      <c r="C396" s="212"/>
      <c r="D396" s="213" t="s">
        <v>117</v>
      </c>
      <c r="E396" s="222"/>
      <c r="F396" s="536">
        <v>3.1</v>
      </c>
      <c r="G396" s="536">
        <v>3.5</v>
      </c>
      <c r="H396" s="536">
        <v>3</v>
      </c>
      <c r="I396" s="536">
        <v>3</v>
      </c>
      <c r="J396" s="536">
        <v>3</v>
      </c>
      <c r="K396" s="536">
        <v>3</v>
      </c>
      <c r="L396" s="536">
        <v>3</v>
      </c>
      <c r="M396" s="443"/>
    </row>
    <row r="397" spans="1:24" s="407" customFormat="1" x14ac:dyDescent="0.2">
      <c r="A397" s="406"/>
      <c r="B397" s="211"/>
      <c r="C397" s="212"/>
      <c r="D397" s="213" t="s">
        <v>1317</v>
      </c>
      <c r="E397" s="536"/>
      <c r="F397" s="535">
        <v>0</v>
      </c>
      <c r="G397" s="535">
        <v>0</v>
      </c>
      <c r="H397" s="535">
        <v>0</v>
      </c>
      <c r="I397" s="535">
        <v>0.9</v>
      </c>
      <c r="J397" s="535">
        <v>1</v>
      </c>
      <c r="K397" s="535">
        <v>1</v>
      </c>
      <c r="L397" s="535">
        <v>1</v>
      </c>
      <c r="M397" s="443"/>
    </row>
    <row r="398" spans="1:24" s="308" customFormat="1" x14ac:dyDescent="0.2">
      <c r="A398" s="309"/>
      <c r="B398" s="285"/>
      <c r="C398" s="287"/>
      <c r="D398" s="275" t="s">
        <v>668</v>
      </c>
      <c r="E398" s="288" t="s">
        <v>674</v>
      </c>
      <c r="F398" s="276">
        <f t="shared" ref="F398" si="166">SUM(F399:F401)</f>
        <v>19.2</v>
      </c>
      <c r="G398" s="276">
        <f t="shared" ref="G398:H398" si="167">SUM(G399:G401)</f>
        <v>51.400000000000006</v>
      </c>
      <c r="H398" s="276">
        <f t="shared" si="167"/>
        <v>21.599999999999998</v>
      </c>
      <c r="I398" s="276">
        <f t="shared" ref="I398" si="168">SUM(I399:I401)</f>
        <v>36.100000000000009</v>
      </c>
      <c r="J398" s="276">
        <f t="shared" ref="J398" si="169">SUM(J399:J401)</f>
        <v>74.400000000000006</v>
      </c>
      <c r="K398" s="276">
        <f t="shared" ref="K398:L398" si="170">SUM(K399:K401)</f>
        <v>67.7</v>
      </c>
      <c r="L398" s="276">
        <f t="shared" si="170"/>
        <v>75.900000000000006</v>
      </c>
      <c r="M398" s="432"/>
    </row>
    <row r="399" spans="1:24" s="308" customFormat="1" x14ac:dyDescent="0.2">
      <c r="A399" s="309"/>
      <c r="B399" s="211">
        <v>610</v>
      </c>
      <c r="C399" s="212"/>
      <c r="D399" s="213" t="s">
        <v>115</v>
      </c>
      <c r="E399" s="221"/>
      <c r="F399" s="535">
        <v>0.2</v>
      </c>
      <c r="G399" s="535">
        <v>0.3</v>
      </c>
      <c r="H399" s="535">
        <v>0.5</v>
      </c>
      <c r="I399" s="535">
        <v>0.5</v>
      </c>
      <c r="J399" s="535">
        <v>0.5</v>
      </c>
      <c r="K399" s="535">
        <v>0.6</v>
      </c>
      <c r="L399" s="535">
        <v>0.6</v>
      </c>
      <c r="M399" s="432"/>
    </row>
    <row r="400" spans="1:24" s="308" customFormat="1" x14ac:dyDescent="0.2">
      <c r="A400" s="309"/>
      <c r="B400" s="211">
        <v>620</v>
      </c>
      <c r="C400" s="212"/>
      <c r="D400" s="213" t="s">
        <v>116</v>
      </c>
      <c r="E400" s="221"/>
      <c r="F400" s="535">
        <v>1.2</v>
      </c>
      <c r="G400" s="535">
        <v>1.4</v>
      </c>
      <c r="H400" s="535">
        <v>1.7</v>
      </c>
      <c r="I400" s="535">
        <v>1.7</v>
      </c>
      <c r="J400" s="535">
        <v>1.7</v>
      </c>
      <c r="K400" s="535">
        <v>1.7</v>
      </c>
      <c r="L400" s="535">
        <v>1.8</v>
      </c>
      <c r="M400" s="432"/>
    </row>
    <row r="401" spans="1:24" s="308" customFormat="1" x14ac:dyDescent="0.2">
      <c r="A401" s="309"/>
      <c r="B401" s="211">
        <v>630</v>
      </c>
      <c r="C401" s="212"/>
      <c r="D401" s="220" t="s">
        <v>117</v>
      </c>
      <c r="E401" s="221"/>
      <c r="F401" s="223">
        <f t="shared" ref="F401" si="171">SUM(F402:F412)</f>
        <v>17.8</v>
      </c>
      <c r="G401" s="223">
        <f t="shared" ref="G401:H401" si="172">SUM(G402:G412)</f>
        <v>49.7</v>
      </c>
      <c r="H401" s="223">
        <f t="shared" si="172"/>
        <v>19.399999999999999</v>
      </c>
      <c r="I401" s="223">
        <f t="shared" ref="I401" si="173">SUM(I402:I412)</f>
        <v>33.900000000000006</v>
      </c>
      <c r="J401" s="223">
        <f t="shared" ref="J401" si="174">SUM(J402:J412)</f>
        <v>72.2</v>
      </c>
      <c r="K401" s="223">
        <f t="shared" ref="K401:L401" si="175">SUM(K402:K412)</f>
        <v>65.400000000000006</v>
      </c>
      <c r="L401" s="223">
        <f t="shared" si="175"/>
        <v>73.5</v>
      </c>
      <c r="M401" s="443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</row>
    <row r="402" spans="1:24" s="308" customFormat="1" x14ac:dyDescent="0.2">
      <c r="A402" s="309"/>
      <c r="B402" s="214"/>
      <c r="C402" s="212">
        <v>633004</v>
      </c>
      <c r="D402" s="213" t="s">
        <v>630</v>
      </c>
      <c r="E402" s="341"/>
      <c r="F402" s="536">
        <v>0</v>
      </c>
      <c r="G402" s="536">
        <v>0</v>
      </c>
      <c r="H402" s="536">
        <v>0</v>
      </c>
      <c r="I402" s="536">
        <v>0</v>
      </c>
      <c r="J402" s="536">
        <v>0</v>
      </c>
      <c r="K402" s="536">
        <v>0</v>
      </c>
      <c r="L402" s="536">
        <v>0</v>
      </c>
      <c r="M402" s="432"/>
    </row>
    <row r="403" spans="1:24" s="308" customFormat="1" x14ac:dyDescent="0.2">
      <c r="A403" s="309"/>
      <c r="B403" s="211"/>
      <c r="C403" s="212">
        <v>633006</v>
      </c>
      <c r="D403" s="213" t="s">
        <v>134</v>
      </c>
      <c r="E403" s="341"/>
      <c r="F403" s="536">
        <v>9.9</v>
      </c>
      <c r="G403" s="536">
        <v>21</v>
      </c>
      <c r="H403" s="536">
        <v>15</v>
      </c>
      <c r="I403" s="536">
        <v>25</v>
      </c>
      <c r="J403" s="536">
        <v>25</v>
      </c>
      <c r="K403" s="536">
        <v>25</v>
      </c>
      <c r="L403" s="536">
        <v>33</v>
      </c>
      <c r="M403" s="432"/>
    </row>
    <row r="404" spans="1:24" s="308" customFormat="1" x14ac:dyDescent="0.2">
      <c r="A404" s="309"/>
      <c r="B404" s="211"/>
      <c r="C404" s="212">
        <v>634004</v>
      </c>
      <c r="D404" s="213" t="s">
        <v>80</v>
      </c>
      <c r="E404" s="341"/>
      <c r="F404" s="536">
        <v>0.7</v>
      </c>
      <c r="G404" s="536">
        <v>0</v>
      </c>
      <c r="H404" s="536">
        <v>0.5</v>
      </c>
      <c r="I404" s="536">
        <v>0.5</v>
      </c>
      <c r="J404" s="536">
        <v>0.5</v>
      </c>
      <c r="K404" s="536">
        <v>0.5</v>
      </c>
      <c r="L404" s="536">
        <v>0.5</v>
      </c>
      <c r="M404" s="443"/>
    </row>
    <row r="405" spans="1:24" s="308" customFormat="1" x14ac:dyDescent="0.2">
      <c r="A405" s="309"/>
      <c r="B405" s="211"/>
      <c r="C405" s="212">
        <v>635006</v>
      </c>
      <c r="D405" s="213" t="s">
        <v>150</v>
      </c>
      <c r="E405" s="250"/>
      <c r="F405" s="536">
        <v>0</v>
      </c>
      <c r="G405" s="536">
        <v>1.8</v>
      </c>
      <c r="H405" s="536">
        <v>3</v>
      </c>
      <c r="I405" s="536">
        <v>7.5</v>
      </c>
      <c r="J405" s="536">
        <v>30</v>
      </c>
      <c r="K405" s="536">
        <v>28.2</v>
      </c>
      <c r="L405" s="536">
        <v>28.3</v>
      </c>
      <c r="M405" s="443"/>
    </row>
    <row r="406" spans="1:24" s="407" customFormat="1" x14ac:dyDescent="0.2">
      <c r="A406" s="399"/>
      <c r="B406" s="211"/>
      <c r="C406" s="212">
        <v>635003</v>
      </c>
      <c r="D406" s="213" t="s">
        <v>1269</v>
      </c>
      <c r="E406" s="250"/>
      <c r="F406" s="536">
        <v>0</v>
      </c>
      <c r="G406" s="536">
        <v>22.3</v>
      </c>
      <c r="H406" s="536">
        <v>0</v>
      </c>
      <c r="I406" s="536">
        <v>0</v>
      </c>
      <c r="J406" s="536">
        <v>0</v>
      </c>
      <c r="K406" s="536">
        <v>0</v>
      </c>
      <c r="L406" s="536">
        <v>0</v>
      </c>
      <c r="M406" s="443"/>
    </row>
    <row r="407" spans="1:24" s="308" customFormat="1" x14ac:dyDescent="0.2">
      <c r="A407" s="309"/>
      <c r="B407" s="211"/>
      <c r="C407" s="212">
        <v>636001</v>
      </c>
      <c r="D407" s="213" t="s">
        <v>730</v>
      </c>
      <c r="E407" s="341"/>
      <c r="F407" s="536">
        <v>0.1</v>
      </c>
      <c r="G407" s="536">
        <v>0.1</v>
      </c>
      <c r="H407" s="536">
        <v>0.2</v>
      </c>
      <c r="I407" s="536">
        <v>0.2</v>
      </c>
      <c r="J407" s="536">
        <v>5</v>
      </c>
      <c r="K407" s="536">
        <v>5</v>
      </c>
      <c r="L407" s="536">
        <v>5</v>
      </c>
      <c r="M407" s="443"/>
    </row>
    <row r="408" spans="1:24" x14ac:dyDescent="0.2">
      <c r="A408" s="207"/>
      <c r="B408" s="211"/>
      <c r="C408" s="212">
        <v>636002</v>
      </c>
      <c r="D408" s="213" t="s">
        <v>597</v>
      </c>
      <c r="E408" s="341"/>
      <c r="F408" s="536">
        <v>0</v>
      </c>
      <c r="G408" s="536">
        <v>0</v>
      </c>
      <c r="H408" s="536">
        <v>0</v>
      </c>
      <c r="I408" s="536">
        <v>0</v>
      </c>
      <c r="J408" s="536">
        <v>0</v>
      </c>
      <c r="K408" s="536">
        <v>0</v>
      </c>
      <c r="L408" s="536">
        <v>0</v>
      </c>
      <c r="M408" s="432"/>
      <c r="O408" s="308"/>
      <c r="P408" s="308"/>
      <c r="Q408" s="308"/>
      <c r="R408" s="308"/>
      <c r="S408" s="308"/>
      <c r="T408" s="308"/>
      <c r="U408" s="308"/>
      <c r="V408" s="308"/>
      <c r="W408" s="308"/>
      <c r="X408" s="308"/>
    </row>
    <row r="409" spans="1:24" s="308" customFormat="1" x14ac:dyDescent="0.2">
      <c r="A409" s="309"/>
      <c r="B409" s="211"/>
      <c r="C409" s="212">
        <v>637004</v>
      </c>
      <c r="D409" s="213" t="s">
        <v>588</v>
      </c>
      <c r="E409" s="341"/>
      <c r="F409" s="536">
        <v>0</v>
      </c>
      <c r="G409" s="536">
        <v>0</v>
      </c>
      <c r="H409" s="536">
        <v>0</v>
      </c>
      <c r="I409" s="536">
        <v>0</v>
      </c>
      <c r="J409" s="536">
        <v>5</v>
      </c>
      <c r="K409" s="536">
        <v>0</v>
      </c>
      <c r="L409" s="536">
        <v>0</v>
      </c>
      <c r="M409" s="206"/>
      <c r="O409" s="407"/>
      <c r="P409" s="407"/>
      <c r="Q409" s="407"/>
      <c r="R409" s="407"/>
      <c r="S409" s="407"/>
      <c r="T409" s="407"/>
      <c r="U409" s="407"/>
      <c r="V409" s="407"/>
      <c r="W409" s="407"/>
      <c r="X409" s="407"/>
    </row>
    <row r="410" spans="1:24" s="308" customFormat="1" x14ac:dyDescent="0.2">
      <c r="A410" s="307"/>
      <c r="B410" s="211"/>
      <c r="C410" s="212">
        <v>637011</v>
      </c>
      <c r="D410" s="213" t="s">
        <v>433</v>
      </c>
      <c r="E410" s="341"/>
      <c r="F410" s="536">
        <v>3.9</v>
      </c>
      <c r="G410" s="536">
        <v>0</v>
      </c>
      <c r="H410" s="536">
        <v>0</v>
      </c>
      <c r="I410" s="536">
        <v>0</v>
      </c>
      <c r="J410" s="536">
        <v>6</v>
      </c>
      <c r="K410" s="536">
        <v>6</v>
      </c>
      <c r="L410" s="536">
        <v>6</v>
      </c>
      <c r="M410" s="443"/>
    </row>
    <row r="411" spans="1:24" s="308" customFormat="1" x14ac:dyDescent="0.2">
      <c r="A411" s="309"/>
      <c r="B411" s="211"/>
      <c r="C411" s="212">
        <v>637027</v>
      </c>
      <c r="D411" s="213" t="s">
        <v>598</v>
      </c>
      <c r="E411" s="341"/>
      <c r="F411" s="536">
        <v>3.2</v>
      </c>
      <c r="G411" s="536">
        <v>3.8</v>
      </c>
      <c r="H411" s="536">
        <v>0</v>
      </c>
      <c r="I411" s="536">
        <v>0</v>
      </c>
      <c r="J411" s="536">
        <v>0</v>
      </c>
      <c r="K411" s="536">
        <v>0</v>
      </c>
      <c r="L411" s="536">
        <v>0</v>
      </c>
      <c r="M411" s="443"/>
    </row>
    <row r="412" spans="1:24" s="308" customFormat="1" x14ac:dyDescent="0.2">
      <c r="A412" s="309"/>
      <c r="B412" s="211"/>
      <c r="C412" s="212">
        <v>644001</v>
      </c>
      <c r="D412" s="213" t="s">
        <v>151</v>
      </c>
      <c r="E412" s="341"/>
      <c r="F412" s="536">
        <v>0</v>
      </c>
      <c r="G412" s="536">
        <v>0.7</v>
      </c>
      <c r="H412" s="536">
        <v>0.7</v>
      </c>
      <c r="I412" s="536">
        <v>0.7</v>
      </c>
      <c r="J412" s="536">
        <v>0.7</v>
      </c>
      <c r="K412" s="536">
        <v>0.7</v>
      </c>
      <c r="L412" s="536">
        <v>0.7</v>
      </c>
      <c r="M412" s="432"/>
    </row>
    <row r="413" spans="1:24" s="308" customFormat="1" x14ac:dyDescent="0.2">
      <c r="A413" s="309"/>
      <c r="B413" s="288"/>
      <c r="C413" s="286"/>
      <c r="D413" s="275" t="s">
        <v>705</v>
      </c>
      <c r="E413" s="288" t="s">
        <v>707</v>
      </c>
      <c r="F413" s="276">
        <f>SUM(F414:F438)</f>
        <v>288.5</v>
      </c>
      <c r="G413" s="276">
        <f t="shared" ref="G413:H413" si="176">SUM(G414:G438)</f>
        <v>309.90000000000003</v>
      </c>
      <c r="H413" s="276">
        <f t="shared" si="176"/>
        <v>417.9</v>
      </c>
      <c r="I413" s="276">
        <f t="shared" ref="I413" si="177">SUM(I414:I438)</f>
        <v>419.9</v>
      </c>
      <c r="J413" s="276">
        <f t="shared" ref="J413" si="178">SUM(J414:J438)</f>
        <v>454.8</v>
      </c>
      <c r="K413" s="276">
        <f t="shared" ref="K413:L413" si="179">SUM(K414:K438)</f>
        <v>432.4</v>
      </c>
      <c r="L413" s="276">
        <f t="shared" si="179"/>
        <v>482.4</v>
      </c>
      <c r="M413" s="350"/>
    </row>
    <row r="414" spans="1:24" s="308" customFormat="1" x14ac:dyDescent="0.2">
      <c r="A414" s="309"/>
      <c r="B414" s="211"/>
      <c r="C414" s="212">
        <v>610</v>
      </c>
      <c r="D414" s="213" t="s">
        <v>115</v>
      </c>
      <c r="E414" s="341"/>
      <c r="F414" s="536">
        <v>8.6999999999999993</v>
      </c>
      <c r="G414" s="536">
        <v>11.7</v>
      </c>
      <c r="H414" s="536">
        <v>14.6</v>
      </c>
      <c r="I414" s="536">
        <v>14.6</v>
      </c>
      <c r="J414" s="580">
        <v>22</v>
      </c>
      <c r="K414" s="536">
        <v>16.600000000000001</v>
      </c>
      <c r="L414" s="536">
        <v>16.600000000000001</v>
      </c>
      <c r="M414" s="443" t="s">
        <v>1349</v>
      </c>
    </row>
    <row r="415" spans="1:24" s="407" customFormat="1" x14ac:dyDescent="0.2">
      <c r="A415" s="399"/>
      <c r="B415" s="211"/>
      <c r="C415" s="212">
        <v>620</v>
      </c>
      <c r="D415" s="213" t="s">
        <v>1236</v>
      </c>
      <c r="E415" s="341"/>
      <c r="F415" s="536">
        <v>3.4</v>
      </c>
      <c r="G415" s="536">
        <v>6.1</v>
      </c>
      <c r="H415" s="536">
        <v>5.0999999999999996</v>
      </c>
      <c r="I415" s="536">
        <v>5.0999999999999996</v>
      </c>
      <c r="J415" s="580">
        <v>7.8</v>
      </c>
      <c r="K415" s="536">
        <v>5.8</v>
      </c>
      <c r="L415" s="536">
        <v>5.8</v>
      </c>
      <c r="M415" s="443" t="s">
        <v>1349</v>
      </c>
      <c r="O415" s="308"/>
      <c r="P415" s="308"/>
      <c r="Q415" s="308"/>
      <c r="R415" s="308"/>
      <c r="S415" s="308"/>
      <c r="T415" s="308"/>
      <c r="U415" s="308"/>
      <c r="V415" s="308"/>
      <c r="W415" s="308"/>
      <c r="X415" s="308"/>
    </row>
    <row r="416" spans="1:24" s="308" customFormat="1" x14ac:dyDescent="0.2">
      <c r="A416" s="309"/>
      <c r="B416" s="211"/>
      <c r="C416" s="212">
        <v>631001</v>
      </c>
      <c r="D416" s="213" t="s">
        <v>732</v>
      </c>
      <c r="E416" s="341"/>
      <c r="F416" s="536">
        <v>0</v>
      </c>
      <c r="G416" s="536">
        <v>0</v>
      </c>
      <c r="H416" s="536">
        <v>0</v>
      </c>
      <c r="I416" s="536">
        <v>0</v>
      </c>
      <c r="J416" s="536">
        <v>0</v>
      </c>
      <c r="K416" s="536">
        <v>0</v>
      </c>
      <c r="L416" s="536">
        <v>0</v>
      </c>
      <c r="M416" s="443"/>
    </row>
    <row r="417" spans="1:24" s="308" customFormat="1" x14ac:dyDescent="0.2">
      <c r="A417" s="309"/>
      <c r="B417" s="211"/>
      <c r="C417" s="212">
        <v>6320035</v>
      </c>
      <c r="D417" s="213" t="s">
        <v>757</v>
      </c>
      <c r="E417" s="341"/>
      <c r="F417" s="536">
        <v>5.3</v>
      </c>
      <c r="G417" s="536">
        <v>5.6</v>
      </c>
      <c r="H417" s="536">
        <v>6</v>
      </c>
      <c r="I417" s="536">
        <v>6</v>
      </c>
      <c r="J417" s="536">
        <v>6</v>
      </c>
      <c r="K417" s="536">
        <v>6</v>
      </c>
      <c r="L417" s="536">
        <v>6</v>
      </c>
      <c r="M417" s="432"/>
    </row>
    <row r="418" spans="1:24" s="308" customFormat="1" x14ac:dyDescent="0.2">
      <c r="A418" s="309"/>
      <c r="B418" s="211"/>
      <c r="C418" s="212">
        <v>633004</v>
      </c>
      <c r="D418" s="213" t="s">
        <v>659</v>
      </c>
      <c r="E418" s="341"/>
      <c r="F418" s="536">
        <v>0</v>
      </c>
      <c r="G418" s="536">
        <v>0</v>
      </c>
      <c r="H418" s="536">
        <v>0</v>
      </c>
      <c r="I418" s="536">
        <v>0</v>
      </c>
      <c r="J418" s="536">
        <v>0</v>
      </c>
      <c r="K418" s="536">
        <v>0</v>
      </c>
      <c r="L418" s="536">
        <v>0</v>
      </c>
      <c r="M418" s="443"/>
    </row>
    <row r="419" spans="1:24" s="308" customFormat="1" x14ac:dyDescent="0.2">
      <c r="A419" s="309"/>
      <c r="B419" s="211"/>
      <c r="C419" s="212">
        <v>633006</v>
      </c>
      <c r="D419" s="213" t="s">
        <v>154</v>
      </c>
      <c r="E419" s="341"/>
      <c r="F419" s="536">
        <v>5.9</v>
      </c>
      <c r="G419" s="536">
        <v>0.4</v>
      </c>
      <c r="H419" s="536">
        <v>0</v>
      </c>
      <c r="I419" s="536">
        <v>0</v>
      </c>
      <c r="J419" s="536">
        <v>0</v>
      </c>
      <c r="K419" s="536">
        <v>0</v>
      </c>
      <c r="L419" s="536">
        <v>0</v>
      </c>
      <c r="M419" s="443"/>
    </row>
    <row r="420" spans="1:24" s="308" customFormat="1" x14ac:dyDescent="0.2">
      <c r="A420" s="309"/>
      <c r="B420" s="211"/>
      <c r="C420" s="212">
        <v>633006</v>
      </c>
      <c r="D420" s="213" t="s">
        <v>994</v>
      </c>
      <c r="E420" s="341"/>
      <c r="F420" s="536">
        <v>0</v>
      </c>
      <c r="G420" s="536">
        <v>0</v>
      </c>
      <c r="H420" s="536">
        <v>0</v>
      </c>
      <c r="I420" s="536">
        <v>0</v>
      </c>
      <c r="J420" s="536">
        <v>0</v>
      </c>
      <c r="K420" s="536">
        <v>0</v>
      </c>
      <c r="L420" s="536">
        <v>0</v>
      </c>
      <c r="M420" s="350"/>
    </row>
    <row r="421" spans="1:24" s="308" customFormat="1" x14ac:dyDescent="0.2">
      <c r="A421" s="309"/>
      <c r="B421" s="211"/>
      <c r="C421" s="212">
        <v>6330062</v>
      </c>
      <c r="D421" s="213" t="s">
        <v>545</v>
      </c>
      <c r="E421" s="341"/>
      <c r="F421" s="536">
        <v>0</v>
      </c>
      <c r="G421" s="536">
        <v>0</v>
      </c>
      <c r="H421" s="536">
        <v>0</v>
      </c>
      <c r="I421" s="536">
        <v>0</v>
      </c>
      <c r="J421" s="536">
        <v>0</v>
      </c>
      <c r="K421" s="536">
        <v>0</v>
      </c>
      <c r="L421" s="536">
        <v>0</v>
      </c>
      <c r="M421" s="432"/>
    </row>
    <row r="422" spans="1:24" s="308" customFormat="1" x14ac:dyDescent="0.2">
      <c r="A422" s="309"/>
      <c r="B422" s="211"/>
      <c r="C422" s="212">
        <v>6330063</v>
      </c>
      <c r="D422" s="213" t="s">
        <v>621</v>
      </c>
      <c r="E422" s="341"/>
      <c r="F422" s="536">
        <v>0</v>
      </c>
      <c r="G422" s="536">
        <v>0</v>
      </c>
      <c r="H422" s="536">
        <v>0</v>
      </c>
      <c r="I422" s="536">
        <v>0</v>
      </c>
      <c r="J422" s="536">
        <v>0</v>
      </c>
      <c r="K422" s="536">
        <v>0</v>
      </c>
      <c r="L422" s="536">
        <v>0</v>
      </c>
      <c r="M422" s="443"/>
    </row>
    <row r="423" spans="1:24" s="308" customFormat="1" x14ac:dyDescent="0.2">
      <c r="A423" s="309"/>
      <c r="B423" s="211"/>
      <c r="C423" s="212">
        <v>6330064</v>
      </c>
      <c r="D423" s="213" t="s">
        <v>134</v>
      </c>
      <c r="E423" s="341"/>
      <c r="F423" s="536">
        <v>0</v>
      </c>
      <c r="G423" s="536">
        <v>0.1</v>
      </c>
      <c r="H423" s="536">
        <v>0</v>
      </c>
      <c r="I423" s="536">
        <v>0</v>
      </c>
      <c r="J423" s="536">
        <v>1</v>
      </c>
      <c r="K423" s="536">
        <v>1</v>
      </c>
      <c r="L423" s="536">
        <v>1</v>
      </c>
      <c r="M423" s="432"/>
      <c r="O423" s="407"/>
      <c r="P423" s="407"/>
      <c r="Q423" s="407"/>
      <c r="R423" s="407"/>
      <c r="S423" s="407"/>
      <c r="T423" s="407"/>
      <c r="U423" s="407"/>
      <c r="V423" s="407"/>
      <c r="W423" s="407"/>
      <c r="X423" s="407"/>
    </row>
    <row r="424" spans="1:24" s="308" customFormat="1" x14ac:dyDescent="0.2">
      <c r="A424" s="309"/>
      <c r="B424" s="211"/>
      <c r="C424" s="212">
        <v>636001</v>
      </c>
      <c r="D424" s="213" t="s">
        <v>865</v>
      </c>
      <c r="E424" s="341"/>
      <c r="F424" s="536">
        <v>1.3</v>
      </c>
      <c r="G424" s="536">
        <v>1.3</v>
      </c>
      <c r="H424" s="536">
        <v>1.3</v>
      </c>
      <c r="I424" s="536">
        <v>1.3</v>
      </c>
      <c r="J424" s="536">
        <v>1.3</v>
      </c>
      <c r="K424" s="536">
        <v>1.3</v>
      </c>
      <c r="L424" s="536">
        <v>1.3</v>
      </c>
      <c r="M424" s="432"/>
      <c r="O424" s="407"/>
      <c r="P424" s="407"/>
      <c r="Q424" s="407"/>
      <c r="R424" s="407"/>
      <c r="S424" s="407"/>
      <c r="T424" s="407"/>
      <c r="U424" s="407"/>
      <c r="V424" s="407"/>
      <c r="W424" s="407"/>
      <c r="X424" s="407"/>
    </row>
    <row r="425" spans="1:24" s="308" customFormat="1" x14ac:dyDescent="0.2">
      <c r="A425" s="309"/>
      <c r="B425" s="211"/>
      <c r="C425" s="212">
        <v>637001</v>
      </c>
      <c r="D425" s="213" t="s">
        <v>89</v>
      </c>
      <c r="E425" s="341"/>
      <c r="F425" s="536">
        <v>0</v>
      </c>
      <c r="G425" s="536">
        <v>0</v>
      </c>
      <c r="H425" s="536">
        <v>0</v>
      </c>
      <c r="I425" s="536">
        <v>0</v>
      </c>
      <c r="J425" s="536">
        <v>0</v>
      </c>
      <c r="K425" s="536">
        <v>0</v>
      </c>
      <c r="L425" s="536">
        <v>0</v>
      </c>
      <c r="M425" s="432"/>
      <c r="O425" s="407"/>
      <c r="P425" s="407"/>
      <c r="Q425" s="407"/>
      <c r="R425" s="407"/>
      <c r="S425" s="407"/>
      <c r="T425" s="407"/>
      <c r="U425" s="407"/>
      <c r="V425" s="407"/>
      <c r="W425" s="407"/>
      <c r="X425" s="407"/>
    </row>
    <row r="426" spans="1:24" s="308" customFormat="1" x14ac:dyDescent="0.2">
      <c r="A426" s="309"/>
      <c r="B426" s="211"/>
      <c r="C426" s="212">
        <v>637004</v>
      </c>
      <c r="D426" s="213" t="s">
        <v>581</v>
      </c>
      <c r="E426" s="250"/>
      <c r="F426" s="536">
        <v>227.3</v>
      </c>
      <c r="G426" s="536">
        <v>231.4</v>
      </c>
      <c r="H426" s="536">
        <v>350</v>
      </c>
      <c r="I426" s="536">
        <v>350</v>
      </c>
      <c r="J426" s="536">
        <v>370</v>
      </c>
      <c r="K426" s="536">
        <v>370</v>
      </c>
      <c r="L426" s="536">
        <v>420</v>
      </c>
      <c r="M426" s="443"/>
    </row>
    <row r="427" spans="1:24" s="308" customFormat="1" x14ac:dyDescent="0.2">
      <c r="A427" s="309"/>
      <c r="B427" s="211"/>
      <c r="C427" s="212" t="s">
        <v>582</v>
      </c>
      <c r="D427" s="213" t="s">
        <v>706</v>
      </c>
      <c r="E427" s="341"/>
      <c r="F427" s="536">
        <v>0</v>
      </c>
      <c r="G427" s="536">
        <v>0</v>
      </c>
      <c r="H427" s="536">
        <v>0</v>
      </c>
      <c r="I427" s="536">
        <v>0</v>
      </c>
      <c r="J427" s="536">
        <v>0</v>
      </c>
      <c r="K427" s="536">
        <v>0</v>
      </c>
      <c r="L427" s="536">
        <v>0</v>
      </c>
      <c r="M427" s="432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</row>
    <row r="428" spans="1:24" s="308" customFormat="1" x14ac:dyDescent="0.2">
      <c r="A428" s="309"/>
      <c r="B428" s="211"/>
      <c r="C428" s="212" t="s">
        <v>583</v>
      </c>
      <c r="D428" s="213" t="s">
        <v>529</v>
      </c>
      <c r="E428" s="341"/>
      <c r="F428" s="536">
        <v>0</v>
      </c>
      <c r="G428" s="536">
        <v>7.7</v>
      </c>
      <c r="H428" s="536">
        <v>0</v>
      </c>
      <c r="I428" s="536">
        <v>0</v>
      </c>
      <c r="J428" s="536">
        <v>20</v>
      </c>
      <c r="K428" s="536">
        <v>5</v>
      </c>
      <c r="L428" s="536">
        <v>5</v>
      </c>
      <c r="M428" s="432"/>
    </row>
    <row r="429" spans="1:24" s="407" customFormat="1" x14ac:dyDescent="0.2">
      <c r="A429" s="399"/>
      <c r="B429" s="211"/>
      <c r="C429" s="212">
        <v>637005</v>
      </c>
      <c r="D429" s="213" t="s">
        <v>263</v>
      </c>
      <c r="E429" s="341"/>
      <c r="F429" s="536">
        <v>0</v>
      </c>
      <c r="G429" s="536">
        <v>0</v>
      </c>
      <c r="H429" s="536">
        <v>0</v>
      </c>
      <c r="I429" s="536">
        <v>0</v>
      </c>
      <c r="J429" s="536">
        <v>0</v>
      </c>
      <c r="K429" s="536">
        <v>0</v>
      </c>
      <c r="L429" s="536">
        <v>0</v>
      </c>
      <c r="M429" s="432"/>
      <c r="O429" s="308"/>
      <c r="P429" s="308"/>
      <c r="Q429" s="308"/>
      <c r="R429" s="308"/>
      <c r="S429" s="308"/>
      <c r="T429" s="308"/>
      <c r="U429" s="308"/>
      <c r="V429" s="308"/>
      <c r="W429" s="308"/>
      <c r="X429" s="308"/>
    </row>
    <row r="430" spans="1:24" s="407" customFormat="1" x14ac:dyDescent="0.2">
      <c r="A430" s="399"/>
      <c r="B430" s="211"/>
      <c r="C430" s="212">
        <v>637005</v>
      </c>
      <c r="D430" s="213" t="s">
        <v>1086</v>
      </c>
      <c r="E430" s="342"/>
      <c r="F430" s="535">
        <v>0</v>
      </c>
      <c r="G430" s="535">
        <v>0</v>
      </c>
      <c r="H430" s="535">
        <v>0</v>
      </c>
      <c r="I430" s="535">
        <v>2</v>
      </c>
      <c r="J430" s="535">
        <v>5</v>
      </c>
      <c r="K430" s="535">
        <v>5</v>
      </c>
      <c r="L430" s="535">
        <v>5</v>
      </c>
      <c r="M430" s="443"/>
      <c r="O430" s="308"/>
      <c r="P430" s="308"/>
      <c r="Q430" s="308"/>
      <c r="R430" s="308"/>
      <c r="S430" s="308"/>
      <c r="T430" s="308"/>
      <c r="U430" s="308"/>
      <c r="V430" s="308"/>
      <c r="W430" s="308"/>
      <c r="X430" s="308"/>
    </row>
    <row r="431" spans="1:24" s="407" customFormat="1" x14ac:dyDescent="0.2">
      <c r="A431" s="399"/>
      <c r="B431" s="211"/>
      <c r="C431" s="212">
        <v>637006</v>
      </c>
      <c r="D431" s="213" t="s">
        <v>1062</v>
      </c>
      <c r="E431" s="342"/>
      <c r="F431" s="535">
        <v>0</v>
      </c>
      <c r="G431" s="535">
        <v>0</v>
      </c>
      <c r="H431" s="535">
        <v>0</v>
      </c>
      <c r="I431" s="535">
        <v>0</v>
      </c>
      <c r="J431" s="535">
        <v>0.5</v>
      </c>
      <c r="K431" s="535">
        <v>0.5</v>
      </c>
      <c r="L431" s="535">
        <v>0.5</v>
      </c>
      <c r="M431" s="443"/>
      <c r="O431" s="308"/>
      <c r="P431" s="308"/>
      <c r="Q431" s="308"/>
      <c r="R431" s="308"/>
      <c r="S431" s="308"/>
      <c r="T431" s="308"/>
      <c r="U431" s="308"/>
      <c r="V431" s="308"/>
      <c r="W431" s="308"/>
      <c r="X431" s="308"/>
    </row>
    <row r="432" spans="1:24" s="308" customFormat="1" x14ac:dyDescent="0.2">
      <c r="A432" s="309"/>
      <c r="B432" s="211"/>
      <c r="C432" s="212">
        <v>637012</v>
      </c>
      <c r="D432" s="213" t="s">
        <v>1046</v>
      </c>
      <c r="E432" s="342"/>
      <c r="F432" s="535">
        <v>36.1</v>
      </c>
      <c r="G432" s="535">
        <v>40.1</v>
      </c>
      <c r="H432" s="535">
        <v>35</v>
      </c>
      <c r="I432" s="535">
        <v>35</v>
      </c>
      <c r="J432" s="535">
        <v>20</v>
      </c>
      <c r="K432" s="535">
        <v>20</v>
      </c>
      <c r="L432" s="535">
        <v>20</v>
      </c>
      <c r="M432" s="432"/>
    </row>
    <row r="433" spans="1:24" x14ac:dyDescent="0.2">
      <c r="A433" s="207"/>
      <c r="B433" s="211"/>
      <c r="C433" s="212">
        <v>6370129</v>
      </c>
      <c r="D433" s="213" t="s">
        <v>750</v>
      </c>
      <c r="E433" s="342"/>
      <c r="F433" s="535">
        <v>0</v>
      </c>
      <c r="G433" s="535">
        <v>0</v>
      </c>
      <c r="H433" s="535">
        <v>0</v>
      </c>
      <c r="I433" s="535">
        <v>0</v>
      </c>
      <c r="J433" s="535">
        <v>0</v>
      </c>
      <c r="K433" s="535">
        <v>0</v>
      </c>
      <c r="L433" s="535">
        <v>0</v>
      </c>
      <c r="M433" s="432"/>
      <c r="O433" s="308"/>
      <c r="P433" s="308"/>
      <c r="Q433" s="308"/>
      <c r="R433" s="308"/>
      <c r="S433" s="308"/>
      <c r="T433" s="308"/>
      <c r="U433" s="308"/>
      <c r="V433" s="308"/>
      <c r="W433" s="308"/>
      <c r="X433" s="308"/>
    </row>
    <row r="434" spans="1:24" s="308" customFormat="1" x14ac:dyDescent="0.2">
      <c r="A434" s="309"/>
      <c r="B434" s="211"/>
      <c r="C434" s="212">
        <v>637014</v>
      </c>
      <c r="D434" s="213" t="s">
        <v>551</v>
      </c>
      <c r="E434" s="342"/>
      <c r="F434" s="535">
        <v>0.4</v>
      </c>
      <c r="G434" s="535">
        <v>0.6</v>
      </c>
      <c r="H434" s="535">
        <v>0.7</v>
      </c>
      <c r="I434" s="535">
        <v>0</v>
      </c>
      <c r="J434" s="535">
        <v>0</v>
      </c>
      <c r="K434" s="535">
        <v>0</v>
      </c>
      <c r="L434" s="535">
        <v>0</v>
      </c>
      <c r="M434" s="206"/>
      <c r="O434" s="407"/>
      <c r="P434" s="407"/>
      <c r="Q434" s="407"/>
      <c r="R434" s="407"/>
      <c r="S434" s="407"/>
      <c r="T434" s="407"/>
      <c r="U434" s="407"/>
      <c r="V434" s="407"/>
      <c r="W434" s="407"/>
      <c r="X434" s="407"/>
    </row>
    <row r="435" spans="1:24" s="308" customFormat="1" x14ac:dyDescent="0.2">
      <c r="A435" s="307"/>
      <c r="B435" s="211"/>
      <c r="C435" s="212">
        <v>637016</v>
      </c>
      <c r="D435" s="213" t="s">
        <v>103</v>
      </c>
      <c r="E435" s="342"/>
      <c r="F435" s="535">
        <v>0.1</v>
      </c>
      <c r="G435" s="535">
        <v>0.2</v>
      </c>
      <c r="H435" s="535">
        <v>0.2</v>
      </c>
      <c r="I435" s="535">
        <v>0.2</v>
      </c>
      <c r="J435" s="535">
        <v>0.2</v>
      </c>
      <c r="K435" s="535">
        <v>0.2</v>
      </c>
      <c r="L435" s="535">
        <v>0.2</v>
      </c>
      <c r="M435" s="350"/>
    </row>
    <row r="436" spans="1:24" s="407" customFormat="1" x14ac:dyDescent="0.2">
      <c r="A436" s="406"/>
      <c r="B436" s="211"/>
      <c r="C436" s="212">
        <v>637027</v>
      </c>
      <c r="D436" s="213" t="s">
        <v>1235</v>
      </c>
      <c r="E436" s="342"/>
      <c r="F436" s="535">
        <v>0</v>
      </c>
      <c r="G436" s="535">
        <v>4.7</v>
      </c>
      <c r="H436" s="535">
        <v>5</v>
      </c>
      <c r="I436" s="535">
        <v>5</v>
      </c>
      <c r="J436" s="535">
        <v>0</v>
      </c>
      <c r="K436" s="535">
        <v>0</v>
      </c>
      <c r="L436" s="535">
        <v>0</v>
      </c>
      <c r="M436" s="350"/>
    </row>
    <row r="437" spans="1:24" s="308" customFormat="1" x14ac:dyDescent="0.2">
      <c r="A437" s="309"/>
      <c r="B437" s="211"/>
      <c r="C437" s="212">
        <v>642015</v>
      </c>
      <c r="D437" s="213" t="s">
        <v>111</v>
      </c>
      <c r="E437" s="342"/>
      <c r="F437" s="535">
        <v>0</v>
      </c>
      <c r="G437" s="535">
        <v>0</v>
      </c>
      <c r="H437" s="535">
        <v>0</v>
      </c>
      <c r="I437" s="535">
        <v>0.7</v>
      </c>
      <c r="J437" s="535">
        <v>1</v>
      </c>
      <c r="K437" s="535">
        <v>1</v>
      </c>
      <c r="L437" s="535">
        <v>1</v>
      </c>
      <c r="M437" s="432"/>
    </row>
    <row r="438" spans="1:24" s="308" customFormat="1" x14ac:dyDescent="0.2">
      <c r="A438" s="309"/>
      <c r="B438" s="211"/>
      <c r="C438" s="212">
        <v>6510049</v>
      </c>
      <c r="D438" s="213" t="s">
        <v>864</v>
      </c>
      <c r="E438" s="342"/>
      <c r="F438" s="535">
        <v>0</v>
      </c>
      <c r="G438" s="535">
        <v>0</v>
      </c>
      <c r="H438" s="535">
        <v>0</v>
      </c>
      <c r="I438" s="535">
        <v>0</v>
      </c>
      <c r="J438" s="535">
        <v>0</v>
      </c>
      <c r="K438" s="535">
        <v>0</v>
      </c>
      <c r="L438" s="535">
        <v>0</v>
      </c>
      <c r="M438" s="443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</row>
    <row r="439" spans="1:24" s="308" customFormat="1" x14ac:dyDescent="0.2">
      <c r="A439" s="309"/>
      <c r="B439" s="285"/>
      <c r="C439" s="286"/>
      <c r="D439" s="275" t="s">
        <v>708</v>
      </c>
      <c r="E439" s="288" t="s">
        <v>955</v>
      </c>
      <c r="F439" s="276">
        <f t="shared" ref="F439" si="180">SUM(F440:F449)</f>
        <v>40.800000000000004</v>
      </c>
      <c r="G439" s="276">
        <f t="shared" ref="G439:H439" si="181">SUM(G440:G449)</f>
        <v>40.4</v>
      </c>
      <c r="H439" s="276">
        <f t="shared" si="181"/>
        <v>40</v>
      </c>
      <c r="I439" s="276">
        <f t="shared" ref="I439" si="182">SUM(I440:I449)</f>
        <v>40</v>
      </c>
      <c r="J439" s="276">
        <f t="shared" ref="J439" si="183">SUM(J440:J449)</f>
        <v>43</v>
      </c>
      <c r="K439" s="276">
        <f t="shared" ref="K439:L439" si="184">SUM(K440:K449)</f>
        <v>43</v>
      </c>
      <c r="L439" s="276">
        <f t="shared" si="184"/>
        <v>43</v>
      </c>
    </row>
    <row r="440" spans="1:24" s="308" customFormat="1" x14ac:dyDescent="0.2">
      <c r="A440" s="309"/>
      <c r="B440" s="211"/>
      <c r="C440" s="212">
        <v>632001</v>
      </c>
      <c r="D440" s="213" t="s">
        <v>758</v>
      </c>
      <c r="E440" s="341"/>
      <c r="F440" s="536">
        <v>2</v>
      </c>
      <c r="G440" s="536">
        <v>2.1</v>
      </c>
      <c r="H440" s="536">
        <v>4</v>
      </c>
      <c r="I440" s="536">
        <v>4</v>
      </c>
      <c r="J440" s="536">
        <v>2</v>
      </c>
      <c r="K440" s="536">
        <v>2</v>
      </c>
      <c r="L440" s="536">
        <v>2</v>
      </c>
      <c r="M440" s="432"/>
    </row>
    <row r="441" spans="1:24" s="407" customFormat="1" x14ac:dyDescent="0.2">
      <c r="A441" s="399"/>
      <c r="B441" s="211"/>
      <c r="C441" s="212">
        <v>632002</v>
      </c>
      <c r="D441" s="213" t="s">
        <v>759</v>
      </c>
      <c r="E441" s="341"/>
      <c r="F441" s="536">
        <v>37.6</v>
      </c>
      <c r="G441" s="536">
        <v>36.6</v>
      </c>
      <c r="H441" s="536">
        <v>35</v>
      </c>
      <c r="I441" s="536">
        <v>35</v>
      </c>
      <c r="J441" s="536">
        <v>40</v>
      </c>
      <c r="K441" s="536">
        <v>40</v>
      </c>
      <c r="L441" s="536">
        <v>40</v>
      </c>
      <c r="M441" s="432"/>
    </row>
    <row r="442" spans="1:24" s="308" customFormat="1" x14ac:dyDescent="0.2">
      <c r="A442" s="309"/>
      <c r="B442" s="211"/>
      <c r="C442" s="212">
        <v>633004</v>
      </c>
      <c r="D442" s="213" t="s">
        <v>585</v>
      </c>
      <c r="E442" s="341"/>
      <c r="F442" s="536">
        <v>0</v>
      </c>
      <c r="G442" s="536">
        <v>1.3</v>
      </c>
      <c r="H442" s="536">
        <v>0</v>
      </c>
      <c r="I442" s="536">
        <v>0</v>
      </c>
      <c r="J442" s="536">
        <v>0</v>
      </c>
      <c r="K442" s="536">
        <v>0</v>
      </c>
      <c r="L442" s="536">
        <v>0</v>
      </c>
      <c r="M442" s="432"/>
    </row>
    <row r="443" spans="1:24" s="308" customFormat="1" x14ac:dyDescent="0.2">
      <c r="A443" s="309"/>
      <c r="B443" s="211"/>
      <c r="C443" s="212">
        <v>633006</v>
      </c>
      <c r="D443" s="213" t="s">
        <v>134</v>
      </c>
      <c r="E443" s="341"/>
      <c r="F443" s="536">
        <v>0.7</v>
      </c>
      <c r="G443" s="536">
        <v>0</v>
      </c>
      <c r="H443" s="536">
        <v>1</v>
      </c>
      <c r="I443" s="536">
        <v>1</v>
      </c>
      <c r="J443" s="536">
        <v>1</v>
      </c>
      <c r="K443" s="536">
        <v>1</v>
      </c>
      <c r="L443" s="536">
        <v>1</v>
      </c>
      <c r="M443" s="443"/>
    </row>
    <row r="444" spans="1:24" x14ac:dyDescent="0.2">
      <c r="A444" s="207"/>
      <c r="B444" s="211"/>
      <c r="C444" s="212">
        <v>634001</v>
      </c>
      <c r="D444" s="213" t="s">
        <v>530</v>
      </c>
      <c r="E444" s="341"/>
      <c r="F444" s="536">
        <v>0</v>
      </c>
      <c r="G444" s="536">
        <v>0</v>
      </c>
      <c r="H444" s="536">
        <v>0</v>
      </c>
      <c r="I444" s="536">
        <v>0</v>
      </c>
      <c r="J444" s="536">
        <v>0</v>
      </c>
      <c r="K444" s="536">
        <v>0</v>
      </c>
      <c r="L444" s="536">
        <v>0</v>
      </c>
      <c r="M444" s="432"/>
    </row>
    <row r="445" spans="1:24" s="308" customFormat="1" x14ac:dyDescent="0.2">
      <c r="A445" s="309"/>
      <c r="B445" s="211"/>
      <c r="C445" s="212">
        <v>63500614</v>
      </c>
      <c r="D445" s="213" t="s">
        <v>157</v>
      </c>
      <c r="E445" s="341"/>
      <c r="F445" s="536">
        <v>0</v>
      </c>
      <c r="G445" s="536">
        <v>0</v>
      </c>
      <c r="H445" s="536">
        <v>0</v>
      </c>
      <c r="I445" s="536">
        <v>0</v>
      </c>
      <c r="J445" s="536">
        <v>0</v>
      </c>
      <c r="K445" s="536">
        <v>0</v>
      </c>
      <c r="L445" s="536">
        <v>0</v>
      </c>
      <c r="M445" s="206"/>
    </row>
    <row r="446" spans="1:24" s="308" customFormat="1" x14ac:dyDescent="0.2">
      <c r="A446" s="307"/>
      <c r="B446" s="211"/>
      <c r="C446" s="212">
        <v>637004</v>
      </c>
      <c r="D446" s="213" t="s">
        <v>584</v>
      </c>
      <c r="E446" s="341"/>
      <c r="F446" s="536">
        <v>0.5</v>
      </c>
      <c r="G446" s="536">
        <v>0.4</v>
      </c>
      <c r="H446" s="536">
        <v>0</v>
      </c>
      <c r="I446" s="536">
        <v>0</v>
      </c>
      <c r="J446" s="536">
        <v>0</v>
      </c>
      <c r="K446" s="536">
        <v>0</v>
      </c>
      <c r="L446" s="536">
        <v>0</v>
      </c>
      <c r="M446" s="432"/>
    </row>
    <row r="447" spans="1:24" s="407" customFormat="1" x14ac:dyDescent="0.2">
      <c r="A447" s="406"/>
      <c r="B447" s="211"/>
      <c r="C447" s="212">
        <v>637011</v>
      </c>
      <c r="D447" s="213" t="s">
        <v>413</v>
      </c>
      <c r="E447" s="341"/>
      <c r="F447" s="536">
        <v>0</v>
      </c>
      <c r="G447" s="536">
        <v>0</v>
      </c>
      <c r="H447" s="536">
        <v>0</v>
      </c>
      <c r="I447" s="536">
        <v>0</v>
      </c>
      <c r="J447" s="536">
        <v>0</v>
      </c>
      <c r="K447" s="536">
        <v>0</v>
      </c>
      <c r="L447" s="536">
        <v>0</v>
      </c>
      <c r="M447" s="432"/>
    </row>
    <row r="448" spans="1:24" s="308" customFormat="1" x14ac:dyDescent="0.2">
      <c r="A448" s="309"/>
      <c r="B448" s="211"/>
      <c r="C448" s="212">
        <v>6370114</v>
      </c>
      <c r="D448" s="213" t="s">
        <v>1008</v>
      </c>
      <c r="E448" s="342"/>
      <c r="F448" s="535">
        <v>0</v>
      </c>
      <c r="G448" s="535">
        <v>0</v>
      </c>
      <c r="H448" s="535">
        <v>0</v>
      </c>
      <c r="I448" s="535">
        <v>0</v>
      </c>
      <c r="J448" s="535">
        <v>0</v>
      </c>
      <c r="K448" s="535">
        <v>0</v>
      </c>
      <c r="L448" s="535">
        <v>0</v>
      </c>
      <c r="M448" s="432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</row>
    <row r="449" spans="1:24" s="308" customFormat="1" x14ac:dyDescent="0.2">
      <c r="A449" s="309" t="s">
        <v>442</v>
      </c>
      <c r="B449" s="211"/>
      <c r="C449" s="212">
        <v>637027</v>
      </c>
      <c r="D449" s="213" t="s">
        <v>644</v>
      </c>
      <c r="E449" s="342"/>
      <c r="F449" s="535">
        <v>0</v>
      </c>
      <c r="G449" s="535">
        <v>0</v>
      </c>
      <c r="H449" s="535">
        <v>0</v>
      </c>
      <c r="I449" s="535">
        <v>0</v>
      </c>
      <c r="J449" s="535">
        <v>0</v>
      </c>
      <c r="K449" s="535">
        <v>0</v>
      </c>
      <c r="L449" s="535">
        <v>0</v>
      </c>
      <c r="M449" s="432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</row>
    <row r="450" spans="1:24" x14ac:dyDescent="0.2">
      <c r="A450" s="207"/>
      <c r="B450" s="285"/>
      <c r="C450" s="286"/>
      <c r="D450" s="275" t="s">
        <v>159</v>
      </c>
      <c r="E450" s="285" t="s">
        <v>677</v>
      </c>
      <c r="F450" s="276">
        <f t="shared" ref="F450" si="185">SUM(F451:F455)</f>
        <v>0</v>
      </c>
      <c r="G450" s="276">
        <f t="shared" ref="G450" si="186">SUM(G451:G457)</f>
        <v>0.2</v>
      </c>
      <c r="H450" s="276">
        <f t="shared" ref="H450" si="187">SUM(H451:H455)</f>
        <v>0</v>
      </c>
      <c r="I450" s="276">
        <f t="shared" ref="I450" si="188">SUM(I451:I455)</f>
        <v>0</v>
      </c>
      <c r="J450" s="276">
        <f t="shared" ref="J450" si="189">SUM(J451:J455)</f>
        <v>0</v>
      </c>
      <c r="K450" s="276">
        <f t="shared" ref="K450:L450" si="190">SUM(K451:K455)</f>
        <v>0</v>
      </c>
      <c r="L450" s="276">
        <f t="shared" si="190"/>
        <v>0</v>
      </c>
      <c r="M450" s="432"/>
    </row>
    <row r="451" spans="1:24" s="308" customFormat="1" x14ac:dyDescent="0.2">
      <c r="A451" s="309"/>
      <c r="B451" s="214"/>
      <c r="C451" s="212">
        <v>632001</v>
      </c>
      <c r="D451" s="213" t="s">
        <v>760</v>
      </c>
      <c r="E451" s="342"/>
      <c r="F451" s="535">
        <v>0</v>
      </c>
      <c r="G451" s="535">
        <v>0</v>
      </c>
      <c r="H451" s="535">
        <v>0</v>
      </c>
      <c r="I451" s="535">
        <v>0</v>
      </c>
      <c r="J451" s="535">
        <v>0</v>
      </c>
      <c r="K451" s="535">
        <v>0</v>
      </c>
      <c r="L451" s="535">
        <v>0</v>
      </c>
      <c r="M451" s="206"/>
    </row>
    <row r="452" spans="1:24" s="308" customFormat="1" x14ac:dyDescent="0.2">
      <c r="A452" s="307"/>
      <c r="B452" s="211"/>
      <c r="C452" s="212">
        <v>633006</v>
      </c>
      <c r="D452" s="213" t="s">
        <v>761</v>
      </c>
      <c r="E452" s="341"/>
      <c r="F452" s="536">
        <v>0</v>
      </c>
      <c r="G452" s="536">
        <v>0</v>
      </c>
      <c r="H452" s="536">
        <v>0</v>
      </c>
      <c r="I452" s="536">
        <v>0</v>
      </c>
      <c r="J452" s="536">
        <v>0</v>
      </c>
      <c r="K452" s="536">
        <v>0</v>
      </c>
      <c r="L452" s="536">
        <v>0</v>
      </c>
      <c r="M452" s="432"/>
    </row>
    <row r="453" spans="1:24" s="407" customFormat="1" x14ac:dyDescent="0.2">
      <c r="A453" s="406"/>
      <c r="B453" s="211"/>
      <c r="C453" s="212">
        <v>63500610</v>
      </c>
      <c r="D453" s="213" t="s">
        <v>337</v>
      </c>
      <c r="E453" s="341"/>
      <c r="F453" s="536">
        <v>0</v>
      </c>
      <c r="G453" s="536">
        <v>0</v>
      </c>
      <c r="H453" s="536">
        <v>0</v>
      </c>
      <c r="I453" s="536">
        <v>0</v>
      </c>
      <c r="J453" s="536">
        <v>0</v>
      </c>
      <c r="K453" s="536">
        <v>0</v>
      </c>
      <c r="L453" s="536">
        <v>0</v>
      </c>
      <c r="M453" s="432"/>
      <c r="O453" s="308"/>
      <c r="P453" s="308"/>
      <c r="Q453" s="308"/>
      <c r="R453" s="308"/>
      <c r="S453" s="308"/>
      <c r="T453" s="308"/>
      <c r="U453" s="308"/>
      <c r="V453" s="308"/>
      <c r="W453" s="308"/>
      <c r="X453" s="308"/>
    </row>
    <row r="454" spans="1:24" x14ac:dyDescent="0.2">
      <c r="A454" s="207"/>
      <c r="B454" s="211"/>
      <c r="C454" s="212">
        <v>637011</v>
      </c>
      <c r="D454" s="213" t="s">
        <v>1009</v>
      </c>
      <c r="E454" s="341"/>
      <c r="F454" s="536">
        <v>0</v>
      </c>
      <c r="G454" s="536">
        <v>0</v>
      </c>
      <c r="H454" s="536">
        <v>0</v>
      </c>
      <c r="I454" s="536">
        <v>0</v>
      </c>
      <c r="J454" s="536">
        <v>0</v>
      </c>
      <c r="K454" s="536">
        <v>0</v>
      </c>
      <c r="L454" s="536">
        <v>0</v>
      </c>
      <c r="M454" s="432"/>
      <c r="O454" s="308"/>
      <c r="P454" s="308"/>
      <c r="Q454" s="308"/>
      <c r="R454" s="308"/>
      <c r="S454" s="308"/>
      <c r="T454" s="308"/>
      <c r="U454" s="308"/>
      <c r="V454" s="308"/>
      <c r="W454" s="308"/>
      <c r="X454" s="308"/>
    </row>
    <row r="455" spans="1:24" x14ac:dyDescent="0.2">
      <c r="A455" s="207"/>
      <c r="B455" s="211"/>
      <c r="C455" s="212">
        <v>637015</v>
      </c>
      <c r="D455" s="213" t="s">
        <v>418</v>
      </c>
      <c r="E455" s="341"/>
      <c r="F455" s="536">
        <v>0</v>
      </c>
      <c r="G455" s="536">
        <v>0</v>
      </c>
      <c r="H455" s="536">
        <v>0</v>
      </c>
      <c r="I455" s="536">
        <v>0</v>
      </c>
      <c r="J455" s="536">
        <v>0</v>
      </c>
      <c r="K455" s="536">
        <v>0</v>
      </c>
      <c r="L455" s="536">
        <v>0</v>
      </c>
      <c r="M455" s="432"/>
      <c r="O455" s="308"/>
      <c r="P455" s="308"/>
      <c r="Q455" s="308"/>
      <c r="R455" s="308"/>
      <c r="S455" s="308"/>
      <c r="T455" s="308"/>
      <c r="U455" s="308"/>
      <c r="V455" s="308"/>
      <c r="W455" s="308"/>
      <c r="X455" s="308"/>
    </row>
    <row r="456" spans="1:24" x14ac:dyDescent="0.2">
      <c r="A456" s="207"/>
      <c r="B456" s="211"/>
      <c r="C456" s="212">
        <v>637027</v>
      </c>
      <c r="D456" s="213" t="s">
        <v>171</v>
      </c>
      <c r="E456" s="341"/>
      <c r="F456" s="535">
        <v>0</v>
      </c>
      <c r="G456" s="535">
        <v>0.2</v>
      </c>
      <c r="H456" s="535">
        <v>0</v>
      </c>
      <c r="I456" s="535">
        <v>0</v>
      </c>
      <c r="J456" s="535">
        <v>0</v>
      </c>
      <c r="K456" s="535">
        <v>0</v>
      </c>
      <c r="L456" s="535">
        <v>0</v>
      </c>
      <c r="M456" s="432"/>
      <c r="O456" s="308"/>
      <c r="P456" s="308"/>
      <c r="Q456" s="308"/>
      <c r="R456" s="308"/>
      <c r="S456" s="308"/>
      <c r="T456" s="308"/>
      <c r="U456" s="308"/>
      <c r="V456" s="308"/>
      <c r="W456" s="308"/>
      <c r="X456" s="308"/>
    </row>
    <row r="457" spans="1:24" s="308" customFormat="1" x14ac:dyDescent="0.2">
      <c r="A457" s="309"/>
      <c r="B457" s="211"/>
      <c r="C457" s="212">
        <v>620</v>
      </c>
      <c r="D457" s="213" t="s">
        <v>1010</v>
      </c>
      <c r="E457" s="341"/>
      <c r="F457" s="535">
        <v>0</v>
      </c>
      <c r="G457" s="535">
        <v>0</v>
      </c>
      <c r="H457" s="535">
        <v>0</v>
      </c>
      <c r="I457" s="535">
        <v>0</v>
      </c>
      <c r="J457" s="535">
        <v>0</v>
      </c>
      <c r="K457" s="535">
        <v>0</v>
      </c>
      <c r="L457" s="535">
        <v>0</v>
      </c>
      <c r="M457" s="432"/>
      <c r="O457" s="407"/>
      <c r="P457" s="407"/>
      <c r="Q457" s="407"/>
      <c r="R457" s="407"/>
      <c r="S457" s="407"/>
      <c r="T457" s="407"/>
      <c r="U457" s="407"/>
      <c r="V457" s="407"/>
      <c r="W457" s="407"/>
      <c r="X457" s="407"/>
    </row>
    <row r="458" spans="1:24" s="308" customFormat="1" x14ac:dyDescent="0.2">
      <c r="A458" s="307"/>
      <c r="B458" s="285"/>
      <c r="C458" s="286"/>
      <c r="D458" s="275" t="s">
        <v>161</v>
      </c>
      <c r="E458" s="285" t="s">
        <v>678</v>
      </c>
      <c r="F458" s="276">
        <f t="shared" ref="F458" si="191">SUM(F459:F461)</f>
        <v>294.89999999999998</v>
      </c>
      <c r="G458" s="276">
        <f t="shared" ref="G458:H458" si="192">SUM(G459:G461)</f>
        <v>346.7</v>
      </c>
      <c r="H458" s="276">
        <f t="shared" si="192"/>
        <v>412.6</v>
      </c>
      <c r="I458" s="276">
        <f t="shared" ref="I458" si="193">SUM(I459:I461)</f>
        <v>437.79999999999995</v>
      </c>
      <c r="J458" s="276">
        <f t="shared" ref="J458" si="194">SUM(J459:J461)</f>
        <v>411.4</v>
      </c>
      <c r="K458" s="276">
        <f t="shared" ref="K458:L458" si="195">SUM(K459:K461)</f>
        <v>412.9</v>
      </c>
      <c r="L458" s="276">
        <f t="shared" si="195"/>
        <v>418.9</v>
      </c>
      <c r="M458" s="443"/>
    </row>
    <row r="459" spans="1:24" s="308" customFormat="1" x14ac:dyDescent="0.2">
      <c r="A459" s="309"/>
      <c r="B459" s="211">
        <v>610</v>
      </c>
      <c r="C459" s="212"/>
      <c r="D459" s="213" t="s">
        <v>115</v>
      </c>
      <c r="E459" s="341"/>
      <c r="F459" s="569">
        <v>147.69999999999999</v>
      </c>
      <c r="G459" s="569">
        <v>174.9</v>
      </c>
      <c r="H459" s="569">
        <v>180</v>
      </c>
      <c r="I459" s="569">
        <v>180</v>
      </c>
      <c r="J459" s="569">
        <v>174</v>
      </c>
      <c r="K459" s="569">
        <v>176</v>
      </c>
      <c r="L459" s="569">
        <v>180</v>
      </c>
      <c r="M459" s="443"/>
    </row>
    <row r="460" spans="1:24" s="308" customFormat="1" x14ac:dyDescent="0.2">
      <c r="A460" s="309"/>
      <c r="B460" s="211">
        <v>620</v>
      </c>
      <c r="C460" s="212"/>
      <c r="D460" s="213" t="s">
        <v>116</v>
      </c>
      <c r="E460" s="341"/>
      <c r="F460" s="569">
        <v>50.5</v>
      </c>
      <c r="G460" s="569">
        <v>60</v>
      </c>
      <c r="H460" s="569">
        <v>60</v>
      </c>
      <c r="I460" s="569">
        <v>60</v>
      </c>
      <c r="J460" s="569">
        <v>61</v>
      </c>
      <c r="K460" s="569">
        <v>63</v>
      </c>
      <c r="L460" s="569">
        <v>65</v>
      </c>
      <c r="M460" s="443"/>
    </row>
    <row r="461" spans="1:24" s="308" customFormat="1" x14ac:dyDescent="0.2">
      <c r="A461" s="309"/>
      <c r="B461" s="211">
        <v>630</v>
      </c>
      <c r="C461" s="219"/>
      <c r="D461" s="220" t="s">
        <v>162</v>
      </c>
      <c r="E461" s="251"/>
      <c r="F461" s="223">
        <f t="shared" ref="F461" si="196">SUM(F462:F504)</f>
        <v>96.699999999999974</v>
      </c>
      <c r="G461" s="223">
        <f t="shared" ref="G461:H461" si="197">SUM(G462:G504)</f>
        <v>111.8</v>
      </c>
      <c r="H461" s="223">
        <f t="shared" si="197"/>
        <v>172.6</v>
      </c>
      <c r="I461" s="223">
        <f t="shared" ref="I461" si="198">SUM(I462:I504)</f>
        <v>197.79999999999998</v>
      </c>
      <c r="J461" s="223">
        <f t="shared" ref="J461" si="199">SUM(J462:J504)</f>
        <v>176.4</v>
      </c>
      <c r="K461" s="223">
        <f t="shared" ref="K461:L461" si="200">SUM(K462:K504)</f>
        <v>173.9</v>
      </c>
      <c r="L461" s="223">
        <f t="shared" si="200"/>
        <v>173.9</v>
      </c>
      <c r="M461" s="443"/>
    </row>
    <row r="462" spans="1:24" s="308" customFormat="1" x14ac:dyDescent="0.2">
      <c r="A462" s="309"/>
      <c r="B462" s="214"/>
      <c r="C462" s="212">
        <v>631001</v>
      </c>
      <c r="D462" s="213" t="s">
        <v>129</v>
      </c>
      <c r="E462" s="341"/>
      <c r="F462" s="536">
        <v>3.6</v>
      </c>
      <c r="G462" s="536">
        <v>3.6</v>
      </c>
      <c r="H462" s="536">
        <v>3.5</v>
      </c>
      <c r="I462" s="536">
        <v>3.5</v>
      </c>
      <c r="J462" s="536">
        <v>3.5</v>
      </c>
      <c r="K462" s="536">
        <v>3.5</v>
      </c>
      <c r="L462" s="536">
        <v>3.5</v>
      </c>
      <c r="M462" s="432"/>
    </row>
    <row r="463" spans="1:24" s="407" customFormat="1" x14ac:dyDescent="0.2">
      <c r="A463" s="399"/>
      <c r="B463" s="211"/>
      <c r="C463" s="212">
        <v>6320011</v>
      </c>
      <c r="D463" s="213" t="s">
        <v>1288</v>
      </c>
      <c r="E463" s="341"/>
      <c r="F463" s="536">
        <v>4</v>
      </c>
      <c r="G463" s="536">
        <v>8.4</v>
      </c>
      <c r="H463" s="536">
        <v>15</v>
      </c>
      <c r="I463" s="536">
        <v>15</v>
      </c>
      <c r="J463" s="536">
        <v>15</v>
      </c>
      <c r="K463" s="536">
        <v>15</v>
      </c>
      <c r="L463" s="536">
        <v>15</v>
      </c>
      <c r="M463" s="432"/>
      <c r="O463" s="308"/>
      <c r="P463" s="308"/>
      <c r="Q463" s="308"/>
      <c r="R463" s="308"/>
      <c r="S463" s="308"/>
      <c r="T463" s="308"/>
      <c r="U463" s="308"/>
      <c r="V463" s="308"/>
      <c r="W463" s="308"/>
      <c r="X463" s="308"/>
    </row>
    <row r="464" spans="1:24" s="308" customFormat="1" x14ac:dyDescent="0.2">
      <c r="A464" s="309"/>
      <c r="B464" s="211"/>
      <c r="C464" s="212">
        <v>6320013</v>
      </c>
      <c r="D464" s="213" t="s">
        <v>1289</v>
      </c>
      <c r="E464" s="341"/>
      <c r="F464" s="536">
        <v>3.2</v>
      </c>
      <c r="G464" s="536">
        <v>6</v>
      </c>
      <c r="H464" s="536">
        <v>10</v>
      </c>
      <c r="I464" s="536">
        <v>10</v>
      </c>
      <c r="J464" s="536">
        <v>10</v>
      </c>
      <c r="K464" s="536">
        <v>10</v>
      </c>
      <c r="L464" s="536">
        <v>10</v>
      </c>
      <c r="M464" s="443"/>
    </row>
    <row r="465" spans="1:13" s="308" customFormat="1" x14ac:dyDescent="0.2">
      <c r="A465" s="309"/>
      <c r="B465" s="211"/>
      <c r="C465" s="212">
        <v>632002</v>
      </c>
      <c r="D465" s="213" t="s">
        <v>164</v>
      </c>
      <c r="E465" s="341"/>
      <c r="F465" s="536">
        <v>0.5</v>
      </c>
      <c r="G465" s="536">
        <v>0.5</v>
      </c>
      <c r="H465" s="536">
        <v>3</v>
      </c>
      <c r="I465" s="536">
        <v>3</v>
      </c>
      <c r="J465" s="536">
        <v>3</v>
      </c>
      <c r="K465" s="536">
        <v>3</v>
      </c>
      <c r="L465" s="536">
        <v>3</v>
      </c>
      <c r="M465" s="432"/>
    </row>
    <row r="466" spans="1:13" s="308" customFormat="1" x14ac:dyDescent="0.2">
      <c r="A466" s="309"/>
      <c r="B466" s="211"/>
      <c r="C466" s="212">
        <v>632005</v>
      </c>
      <c r="D466" s="213" t="s">
        <v>130</v>
      </c>
      <c r="E466" s="341"/>
      <c r="F466" s="536">
        <v>0.6</v>
      </c>
      <c r="G466" s="536">
        <v>0.7</v>
      </c>
      <c r="H466" s="536">
        <v>1</v>
      </c>
      <c r="I466" s="536">
        <v>1</v>
      </c>
      <c r="J466" s="536">
        <v>1</v>
      </c>
      <c r="K466" s="536">
        <v>1</v>
      </c>
      <c r="L466" s="536">
        <v>1</v>
      </c>
      <c r="M466" s="457"/>
    </row>
    <row r="467" spans="1:13" s="308" customFormat="1" x14ac:dyDescent="0.2">
      <c r="A467" s="309"/>
      <c r="B467" s="211"/>
      <c r="C467" s="212">
        <v>632004</v>
      </c>
      <c r="D467" s="213" t="s">
        <v>62</v>
      </c>
      <c r="E467" s="341"/>
      <c r="F467" s="536">
        <v>0</v>
      </c>
      <c r="G467" s="536">
        <v>0</v>
      </c>
      <c r="H467" s="536">
        <v>0.2</v>
      </c>
      <c r="I467" s="536">
        <v>0.2</v>
      </c>
      <c r="J467" s="536">
        <v>0.2</v>
      </c>
      <c r="K467" s="536">
        <v>0.2</v>
      </c>
      <c r="L467" s="536">
        <v>0.2</v>
      </c>
      <c r="M467" s="350"/>
    </row>
    <row r="468" spans="1:13" s="308" customFormat="1" x14ac:dyDescent="0.2">
      <c r="A468" s="309"/>
      <c r="B468" s="211"/>
      <c r="C468" s="212">
        <v>633001</v>
      </c>
      <c r="D468" s="213" t="s">
        <v>64</v>
      </c>
      <c r="E468" s="341"/>
      <c r="F468" s="536">
        <v>0.1</v>
      </c>
      <c r="G468" s="536">
        <v>0</v>
      </c>
      <c r="H468" s="536">
        <v>1.5</v>
      </c>
      <c r="I468" s="536">
        <v>1.5</v>
      </c>
      <c r="J468" s="536">
        <v>1.5</v>
      </c>
      <c r="K468" s="536">
        <v>1.5</v>
      </c>
      <c r="L468" s="536">
        <v>1.5</v>
      </c>
      <c r="M468" s="350"/>
    </row>
    <row r="469" spans="1:13" s="308" customFormat="1" x14ac:dyDescent="0.2">
      <c r="A469" s="309"/>
      <c r="B469" s="211"/>
      <c r="C469" s="212">
        <v>633002</v>
      </c>
      <c r="D469" s="213" t="s">
        <v>132</v>
      </c>
      <c r="E469" s="341"/>
      <c r="F469" s="536">
        <v>0</v>
      </c>
      <c r="G469" s="536">
        <v>0</v>
      </c>
      <c r="H469" s="536">
        <v>0.5</v>
      </c>
      <c r="I469" s="536">
        <v>0.5</v>
      </c>
      <c r="J469" s="536">
        <v>0.5</v>
      </c>
      <c r="K469" s="536">
        <v>0.5</v>
      </c>
      <c r="L469" s="536">
        <v>0.5</v>
      </c>
      <c r="M469" s="432"/>
    </row>
    <row r="470" spans="1:13" s="308" customFormat="1" x14ac:dyDescent="0.2">
      <c r="A470" s="309"/>
      <c r="B470" s="211"/>
      <c r="C470" s="212">
        <v>633004</v>
      </c>
      <c r="D470" s="213" t="s">
        <v>585</v>
      </c>
      <c r="E470" s="341"/>
      <c r="F470" s="536">
        <v>1.6</v>
      </c>
      <c r="G470" s="536">
        <v>1.2</v>
      </c>
      <c r="H470" s="536">
        <v>3</v>
      </c>
      <c r="I470" s="536">
        <v>3</v>
      </c>
      <c r="J470" s="536">
        <v>3</v>
      </c>
      <c r="K470" s="536">
        <v>3</v>
      </c>
      <c r="L470" s="536">
        <v>3</v>
      </c>
      <c r="M470" s="443"/>
    </row>
    <row r="471" spans="1:13" s="308" customFormat="1" x14ac:dyDescent="0.2">
      <c r="A471" s="309"/>
      <c r="B471" s="211"/>
      <c r="C471" s="212">
        <v>63300610</v>
      </c>
      <c r="D471" s="213" t="s">
        <v>587</v>
      </c>
      <c r="E471" s="341"/>
      <c r="F471" s="536">
        <v>0</v>
      </c>
      <c r="G471" s="536">
        <v>0.6</v>
      </c>
      <c r="H471" s="536">
        <v>2</v>
      </c>
      <c r="I471" s="536">
        <v>2</v>
      </c>
      <c r="J471" s="536">
        <v>2</v>
      </c>
      <c r="K471" s="536">
        <v>2</v>
      </c>
      <c r="L471" s="536">
        <v>2</v>
      </c>
      <c r="M471" s="443"/>
    </row>
    <row r="472" spans="1:13" s="308" customFormat="1" x14ac:dyDescent="0.2">
      <c r="A472" s="309"/>
      <c r="B472" s="211"/>
      <c r="C472" s="212">
        <v>63300611</v>
      </c>
      <c r="D472" s="213" t="s">
        <v>882</v>
      </c>
      <c r="E472" s="341"/>
      <c r="F472" s="536">
        <v>0</v>
      </c>
      <c r="G472" s="536">
        <v>0.1</v>
      </c>
      <c r="H472" s="536">
        <v>2</v>
      </c>
      <c r="I472" s="536">
        <v>2</v>
      </c>
      <c r="J472" s="536">
        <v>3</v>
      </c>
      <c r="K472" s="536">
        <v>3</v>
      </c>
      <c r="L472" s="536">
        <v>3</v>
      </c>
      <c r="M472" s="443"/>
    </row>
    <row r="473" spans="1:13" s="308" customFormat="1" x14ac:dyDescent="0.2">
      <c r="A473" s="309"/>
      <c r="B473" s="211"/>
      <c r="C473" s="212">
        <v>633006</v>
      </c>
      <c r="D473" s="213" t="s">
        <v>888</v>
      </c>
      <c r="E473" s="341"/>
      <c r="F473" s="536">
        <v>0.4</v>
      </c>
      <c r="G473" s="536">
        <v>0.9</v>
      </c>
      <c r="H473" s="536">
        <v>5</v>
      </c>
      <c r="I473" s="536">
        <v>5</v>
      </c>
      <c r="J473" s="536">
        <v>2.5</v>
      </c>
      <c r="K473" s="536">
        <v>2.5</v>
      </c>
      <c r="L473" s="536">
        <v>2.5</v>
      </c>
      <c r="M473" s="443"/>
    </row>
    <row r="474" spans="1:13" s="308" customFormat="1" x14ac:dyDescent="0.2">
      <c r="A474" s="309"/>
      <c r="B474" s="211"/>
      <c r="C474" s="212">
        <v>6330064</v>
      </c>
      <c r="D474" s="213" t="s">
        <v>339</v>
      </c>
      <c r="E474" s="341"/>
      <c r="F474" s="536">
        <v>0.3</v>
      </c>
      <c r="G474" s="536">
        <v>0.3</v>
      </c>
      <c r="H474" s="536">
        <v>1.5</v>
      </c>
      <c r="I474" s="536">
        <v>1.5</v>
      </c>
      <c r="J474" s="536">
        <v>1.5</v>
      </c>
      <c r="K474" s="536">
        <v>1.5</v>
      </c>
      <c r="L474" s="536">
        <v>1.5</v>
      </c>
      <c r="M474" s="443"/>
    </row>
    <row r="475" spans="1:13" s="308" customFormat="1" x14ac:dyDescent="0.2">
      <c r="A475" s="309"/>
      <c r="B475" s="214"/>
      <c r="C475" s="212">
        <v>6330065</v>
      </c>
      <c r="D475" s="213" t="s">
        <v>134</v>
      </c>
      <c r="E475" s="341"/>
      <c r="F475" s="536">
        <v>3.1</v>
      </c>
      <c r="G475" s="536">
        <v>9.9</v>
      </c>
      <c r="H475" s="536">
        <v>13</v>
      </c>
      <c r="I475" s="536">
        <v>13</v>
      </c>
      <c r="J475" s="536">
        <v>7</v>
      </c>
      <c r="K475" s="536">
        <v>1.5</v>
      </c>
      <c r="L475" s="536">
        <v>1.5</v>
      </c>
    </row>
    <row r="476" spans="1:13" s="308" customFormat="1" x14ac:dyDescent="0.2">
      <c r="A476" s="309"/>
      <c r="B476" s="214"/>
      <c r="C476" s="212">
        <v>633010</v>
      </c>
      <c r="D476" s="213" t="s">
        <v>299</v>
      </c>
      <c r="E476" s="341"/>
      <c r="F476" s="536">
        <v>0.2</v>
      </c>
      <c r="G476" s="536">
        <v>0</v>
      </c>
      <c r="H476" s="536">
        <v>6</v>
      </c>
      <c r="I476" s="536">
        <v>6</v>
      </c>
      <c r="J476" s="536">
        <v>3</v>
      </c>
      <c r="K476" s="536">
        <v>6</v>
      </c>
      <c r="L476" s="536">
        <v>6</v>
      </c>
      <c r="M476" s="443"/>
    </row>
    <row r="477" spans="1:13" s="308" customFormat="1" x14ac:dyDescent="0.2">
      <c r="A477" s="309"/>
      <c r="B477" s="214"/>
      <c r="C477" s="212">
        <v>634001</v>
      </c>
      <c r="D477" s="213" t="s">
        <v>137</v>
      </c>
      <c r="E477" s="341"/>
      <c r="F477" s="536">
        <v>12.4</v>
      </c>
      <c r="G477" s="536">
        <v>13.3</v>
      </c>
      <c r="H477" s="536">
        <v>25</v>
      </c>
      <c r="I477" s="536">
        <v>25</v>
      </c>
      <c r="J477" s="536">
        <v>14.1</v>
      </c>
      <c r="K477" s="536">
        <v>14.1</v>
      </c>
      <c r="L477" s="536">
        <v>14.1</v>
      </c>
      <c r="M477" s="432"/>
    </row>
    <row r="478" spans="1:13" s="308" customFormat="1" x14ac:dyDescent="0.2">
      <c r="A478" s="309"/>
      <c r="B478" s="214"/>
      <c r="C478" s="212">
        <v>634002</v>
      </c>
      <c r="D478" s="213" t="s">
        <v>586</v>
      </c>
      <c r="E478" s="341"/>
      <c r="F478" s="536">
        <v>14.6</v>
      </c>
      <c r="G478" s="536">
        <v>8.1</v>
      </c>
      <c r="H478" s="536">
        <v>10</v>
      </c>
      <c r="I478" s="536">
        <v>15</v>
      </c>
      <c r="J478" s="536">
        <v>15</v>
      </c>
      <c r="K478" s="536">
        <v>15</v>
      </c>
      <c r="L478" s="536">
        <v>15</v>
      </c>
      <c r="M478" s="443"/>
    </row>
    <row r="479" spans="1:13" s="308" customFormat="1" x14ac:dyDescent="0.2">
      <c r="A479" s="309"/>
      <c r="B479" s="214"/>
      <c r="C479" s="212">
        <v>634003</v>
      </c>
      <c r="D479" s="213" t="s">
        <v>264</v>
      </c>
      <c r="E479" s="341"/>
      <c r="F479" s="536">
        <v>2.9</v>
      </c>
      <c r="G479" s="536">
        <v>5.6</v>
      </c>
      <c r="H479" s="536">
        <v>7</v>
      </c>
      <c r="I479" s="536">
        <v>7</v>
      </c>
      <c r="J479" s="536">
        <v>7</v>
      </c>
      <c r="K479" s="536">
        <v>7</v>
      </c>
      <c r="L479" s="536">
        <v>7</v>
      </c>
      <c r="M479" s="443"/>
    </row>
    <row r="480" spans="1:13" s="308" customFormat="1" x14ac:dyDescent="0.2">
      <c r="A480" s="309"/>
      <c r="B480" s="214"/>
      <c r="C480" s="212">
        <v>634004</v>
      </c>
      <c r="D480" s="213" t="s">
        <v>80</v>
      </c>
      <c r="E480" s="341"/>
      <c r="F480" s="536">
        <v>0</v>
      </c>
      <c r="G480" s="536">
        <v>0</v>
      </c>
      <c r="H480" s="536">
        <v>0.3</v>
      </c>
      <c r="I480" s="536">
        <v>4.5</v>
      </c>
      <c r="J480" s="536">
        <v>4.5</v>
      </c>
      <c r="K480" s="536">
        <v>4.5</v>
      </c>
      <c r="L480" s="536">
        <v>4.5</v>
      </c>
      <c r="M480" s="432"/>
    </row>
    <row r="481" spans="1:24" s="308" customFormat="1" x14ac:dyDescent="0.2">
      <c r="A481" s="309"/>
      <c r="B481" s="214"/>
      <c r="C481" s="212">
        <v>634005</v>
      </c>
      <c r="D481" s="213" t="s">
        <v>614</v>
      </c>
      <c r="E481" s="341"/>
      <c r="F481" s="536">
        <v>0.1</v>
      </c>
      <c r="G481" s="536">
        <v>0.1</v>
      </c>
      <c r="H481" s="536">
        <v>0.5</v>
      </c>
      <c r="I481" s="536">
        <v>0.5</v>
      </c>
      <c r="J481" s="536">
        <v>0.5</v>
      </c>
      <c r="K481" s="536">
        <v>0.5</v>
      </c>
      <c r="L481" s="536">
        <v>0.5</v>
      </c>
      <c r="M481" s="432"/>
    </row>
    <row r="482" spans="1:24" s="308" customFormat="1" x14ac:dyDescent="0.2">
      <c r="A482" s="309"/>
      <c r="B482" s="214"/>
      <c r="C482" s="212">
        <v>635004</v>
      </c>
      <c r="D482" s="213" t="s">
        <v>362</v>
      </c>
      <c r="E482" s="341"/>
      <c r="F482" s="536">
        <v>0</v>
      </c>
      <c r="G482" s="536">
        <v>1.8</v>
      </c>
      <c r="H482" s="536">
        <v>15</v>
      </c>
      <c r="I482" s="536">
        <v>15</v>
      </c>
      <c r="J482" s="536">
        <v>15</v>
      </c>
      <c r="K482" s="536">
        <v>15</v>
      </c>
      <c r="L482" s="536">
        <v>15</v>
      </c>
      <c r="M482" s="350"/>
    </row>
    <row r="483" spans="1:24" s="308" customFormat="1" x14ac:dyDescent="0.2">
      <c r="A483" s="309"/>
      <c r="B483" s="214"/>
      <c r="C483" s="212">
        <v>63500611</v>
      </c>
      <c r="D483" s="213" t="s">
        <v>167</v>
      </c>
      <c r="E483" s="341"/>
      <c r="F483" s="536">
        <v>1.5</v>
      </c>
      <c r="G483" s="536">
        <v>0</v>
      </c>
      <c r="H483" s="536">
        <v>3</v>
      </c>
      <c r="I483" s="536">
        <v>3</v>
      </c>
      <c r="J483" s="536">
        <v>3</v>
      </c>
      <c r="K483" s="536">
        <v>3</v>
      </c>
      <c r="L483" s="536">
        <v>3</v>
      </c>
      <c r="M483" s="443"/>
    </row>
    <row r="484" spans="1:24" s="308" customFormat="1" x14ac:dyDescent="0.2">
      <c r="A484" s="309"/>
      <c r="B484" s="214"/>
      <c r="C484" s="212">
        <v>63500612</v>
      </c>
      <c r="D484" s="213" t="s">
        <v>168</v>
      </c>
      <c r="E484" s="341"/>
      <c r="F484" s="536">
        <v>0.2</v>
      </c>
      <c r="G484" s="536">
        <v>0.1</v>
      </c>
      <c r="H484" s="536">
        <v>2</v>
      </c>
      <c r="I484" s="536">
        <v>2</v>
      </c>
      <c r="J484" s="536">
        <v>2</v>
      </c>
      <c r="K484" s="536">
        <v>2</v>
      </c>
      <c r="L484" s="536">
        <v>2</v>
      </c>
      <c r="M484" s="443"/>
    </row>
    <row r="485" spans="1:24" s="308" customFormat="1" x14ac:dyDescent="0.2">
      <c r="A485" s="309"/>
      <c r="B485" s="214"/>
      <c r="C485" s="212">
        <v>63500616</v>
      </c>
      <c r="D485" s="213" t="s">
        <v>601</v>
      </c>
      <c r="E485" s="341"/>
      <c r="F485" s="536">
        <v>0.1</v>
      </c>
      <c r="G485" s="536">
        <v>0.4</v>
      </c>
      <c r="H485" s="536">
        <v>2.5</v>
      </c>
      <c r="I485" s="536">
        <v>2.5</v>
      </c>
      <c r="J485" s="536">
        <v>2.5</v>
      </c>
      <c r="K485" s="536">
        <v>2.5</v>
      </c>
      <c r="L485" s="536">
        <v>2.5</v>
      </c>
      <c r="M485" s="443"/>
    </row>
    <row r="486" spans="1:24" s="308" customFormat="1" x14ac:dyDescent="0.2">
      <c r="A486" s="309"/>
      <c r="B486" s="214"/>
      <c r="C486" s="212">
        <v>63500619</v>
      </c>
      <c r="D486" s="213" t="s">
        <v>599</v>
      </c>
      <c r="E486" s="341"/>
      <c r="F486" s="536">
        <v>0</v>
      </c>
      <c r="G486" s="536">
        <v>0</v>
      </c>
      <c r="H486" s="536">
        <v>10</v>
      </c>
      <c r="I486" s="536">
        <v>10</v>
      </c>
      <c r="J486" s="536">
        <v>10</v>
      </c>
      <c r="K486" s="536">
        <v>10</v>
      </c>
      <c r="L486" s="536">
        <v>10</v>
      </c>
      <c r="M486" s="443"/>
    </row>
    <row r="487" spans="1:24" s="308" customFormat="1" x14ac:dyDescent="0.2">
      <c r="A487" s="309"/>
      <c r="B487" s="214"/>
      <c r="C487" s="212">
        <v>63500620</v>
      </c>
      <c r="D487" s="213" t="s">
        <v>170</v>
      </c>
      <c r="E487" s="341"/>
      <c r="F487" s="536">
        <v>0</v>
      </c>
      <c r="G487" s="536">
        <v>0.9</v>
      </c>
      <c r="H487" s="536">
        <v>0</v>
      </c>
      <c r="I487" s="536">
        <v>0</v>
      </c>
      <c r="J487" s="536">
        <v>0</v>
      </c>
      <c r="K487" s="536">
        <v>0</v>
      </c>
      <c r="L487" s="536">
        <v>0</v>
      </c>
      <c r="M487" s="443"/>
    </row>
    <row r="488" spans="1:24" s="308" customFormat="1" x14ac:dyDescent="0.2">
      <c r="A488" s="309"/>
      <c r="B488" s="214"/>
      <c r="C488" s="212">
        <v>6360011</v>
      </c>
      <c r="D488" s="213" t="s">
        <v>414</v>
      </c>
      <c r="E488" s="341"/>
      <c r="F488" s="536">
        <v>0.2</v>
      </c>
      <c r="G488" s="536">
        <v>0.1</v>
      </c>
      <c r="H488" s="536">
        <v>0.5</v>
      </c>
      <c r="I488" s="536">
        <v>0.5</v>
      </c>
      <c r="J488" s="536">
        <v>0.5</v>
      </c>
      <c r="K488" s="536">
        <v>0.5</v>
      </c>
      <c r="L488" s="536">
        <v>0.5</v>
      </c>
      <c r="M488" s="443"/>
    </row>
    <row r="489" spans="1:24" s="308" customFormat="1" x14ac:dyDescent="0.2">
      <c r="A489" s="309"/>
      <c r="B489" s="214"/>
      <c r="C489" s="212">
        <v>636002</v>
      </c>
      <c r="D489" s="213" t="s">
        <v>546</v>
      </c>
      <c r="E489" s="341"/>
      <c r="F489" s="536">
        <v>29.5</v>
      </c>
      <c r="G489" s="536">
        <v>29.5</v>
      </c>
      <c r="H489" s="536">
        <v>2</v>
      </c>
      <c r="I489" s="536">
        <v>15</v>
      </c>
      <c r="J489" s="536">
        <v>15</v>
      </c>
      <c r="K489" s="536">
        <v>15</v>
      </c>
      <c r="L489" s="536">
        <v>15</v>
      </c>
      <c r="O489" s="407"/>
      <c r="P489" s="407"/>
      <c r="Q489" s="407"/>
      <c r="R489" s="407"/>
      <c r="S489" s="407"/>
      <c r="T489" s="407"/>
      <c r="U489" s="407"/>
      <c r="V489" s="407"/>
      <c r="W489" s="407"/>
      <c r="X489" s="407"/>
    </row>
    <row r="490" spans="1:24" s="308" customFormat="1" x14ac:dyDescent="0.2">
      <c r="A490" s="309"/>
      <c r="B490" s="214"/>
      <c r="C490" s="212">
        <v>637001</v>
      </c>
      <c r="D490" s="213" t="s">
        <v>89</v>
      </c>
      <c r="E490" s="341"/>
      <c r="F490" s="536">
        <v>3.6</v>
      </c>
      <c r="G490" s="536">
        <v>0.3</v>
      </c>
      <c r="H490" s="536">
        <v>4</v>
      </c>
      <c r="I490" s="536">
        <v>4</v>
      </c>
      <c r="J490" s="536">
        <v>4</v>
      </c>
      <c r="K490" s="536">
        <v>4</v>
      </c>
      <c r="L490" s="536">
        <v>4</v>
      </c>
      <c r="M490" s="432"/>
    </row>
    <row r="491" spans="1:24" s="308" customFormat="1" x14ac:dyDescent="0.2">
      <c r="A491" s="309"/>
      <c r="B491" s="214"/>
      <c r="C491" s="212">
        <v>637004</v>
      </c>
      <c r="D491" s="213" t="s">
        <v>762</v>
      </c>
      <c r="E491" s="341"/>
      <c r="F491" s="536">
        <v>0.7</v>
      </c>
      <c r="G491" s="536">
        <v>0.2</v>
      </c>
      <c r="H491" s="536">
        <v>3</v>
      </c>
      <c r="I491" s="536">
        <v>3</v>
      </c>
      <c r="J491" s="536">
        <v>3</v>
      </c>
      <c r="K491" s="536">
        <v>3</v>
      </c>
      <c r="L491" s="536">
        <v>3</v>
      </c>
      <c r="M491" s="432"/>
    </row>
    <row r="492" spans="1:24" s="308" customFormat="1" x14ac:dyDescent="0.2">
      <c r="A492" s="309"/>
      <c r="B492" s="211"/>
      <c r="C492" s="212">
        <v>6370042</v>
      </c>
      <c r="D492" s="213" t="s">
        <v>298</v>
      </c>
      <c r="E492" s="341"/>
      <c r="F492" s="536">
        <v>1.5</v>
      </c>
      <c r="G492" s="536">
        <v>2.2999999999999998</v>
      </c>
      <c r="H492" s="536">
        <v>2</v>
      </c>
      <c r="I492" s="536">
        <v>2</v>
      </c>
      <c r="J492" s="536">
        <v>2</v>
      </c>
      <c r="K492" s="536">
        <v>2</v>
      </c>
      <c r="L492" s="536">
        <v>2</v>
      </c>
      <c r="M492" s="432"/>
      <c r="O492" s="407"/>
      <c r="P492" s="407"/>
      <c r="Q492" s="407"/>
      <c r="R492" s="407"/>
      <c r="S492" s="407"/>
      <c r="T492" s="407"/>
      <c r="U492" s="407"/>
      <c r="V492" s="407"/>
      <c r="W492" s="407"/>
      <c r="X492" s="407"/>
    </row>
    <row r="493" spans="1:24" s="308" customFormat="1" x14ac:dyDescent="0.2">
      <c r="A493" s="309"/>
      <c r="B493" s="211"/>
      <c r="C493" s="212">
        <v>6370043</v>
      </c>
      <c r="D493" s="213" t="s">
        <v>91</v>
      </c>
      <c r="E493" s="341"/>
      <c r="F493" s="536">
        <v>2.1</v>
      </c>
      <c r="G493" s="536">
        <v>5.8</v>
      </c>
      <c r="H493" s="536">
        <v>4.5</v>
      </c>
      <c r="I493" s="536">
        <v>4.5</v>
      </c>
      <c r="J493" s="536">
        <v>4.5</v>
      </c>
      <c r="K493" s="536">
        <v>4.5</v>
      </c>
      <c r="L493" s="536">
        <v>4.5</v>
      </c>
      <c r="M493" s="432"/>
    </row>
    <row r="494" spans="1:24" s="308" customFormat="1" x14ac:dyDescent="0.2">
      <c r="A494" s="309"/>
      <c r="B494" s="211"/>
      <c r="C494" s="212">
        <v>637005</v>
      </c>
      <c r="D494" s="213" t="s">
        <v>141</v>
      </c>
      <c r="E494" s="341"/>
      <c r="F494" s="536">
        <v>1</v>
      </c>
      <c r="G494" s="536">
        <v>1</v>
      </c>
      <c r="H494" s="536">
        <v>1.5</v>
      </c>
      <c r="I494" s="536">
        <v>1.5</v>
      </c>
      <c r="J494" s="536">
        <v>1.5</v>
      </c>
      <c r="K494" s="536">
        <v>1.5</v>
      </c>
      <c r="L494" s="536">
        <v>1.5</v>
      </c>
      <c r="M494" s="443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</row>
    <row r="495" spans="1:24" s="407" customFormat="1" x14ac:dyDescent="0.2">
      <c r="A495" s="399"/>
      <c r="B495" s="211"/>
      <c r="C495" s="212">
        <v>637006</v>
      </c>
      <c r="D495" s="213" t="s">
        <v>615</v>
      </c>
      <c r="E495" s="341"/>
      <c r="F495" s="536">
        <v>0.2</v>
      </c>
      <c r="G495" s="536">
        <v>0.4</v>
      </c>
      <c r="H495" s="536">
        <v>2</v>
      </c>
      <c r="I495" s="536">
        <v>2</v>
      </c>
      <c r="J495" s="536">
        <v>2</v>
      </c>
      <c r="K495" s="536">
        <v>2</v>
      </c>
      <c r="L495" s="536">
        <v>2</v>
      </c>
      <c r="M495" s="432"/>
      <c r="O495" s="308"/>
      <c r="P495" s="308"/>
      <c r="Q495" s="308"/>
      <c r="R495" s="308"/>
      <c r="S495" s="308"/>
      <c r="T495" s="308"/>
      <c r="U495" s="308"/>
      <c r="V495" s="308"/>
      <c r="W495" s="308"/>
      <c r="X495" s="308"/>
    </row>
    <row r="496" spans="1:24" s="308" customFormat="1" x14ac:dyDescent="0.2">
      <c r="A496" s="309"/>
      <c r="B496" s="211"/>
      <c r="C496" s="212">
        <v>637006</v>
      </c>
      <c r="D496" s="213" t="s">
        <v>1062</v>
      </c>
      <c r="E496" s="341"/>
      <c r="F496" s="536">
        <v>0</v>
      </c>
      <c r="G496" s="536">
        <v>0.2</v>
      </c>
      <c r="H496" s="536">
        <v>1</v>
      </c>
      <c r="I496" s="536">
        <v>1</v>
      </c>
      <c r="J496" s="536">
        <v>1</v>
      </c>
      <c r="K496" s="536">
        <v>1</v>
      </c>
      <c r="L496" s="536">
        <v>1</v>
      </c>
      <c r="M496" s="443"/>
    </row>
    <row r="497" spans="1:24" s="308" customFormat="1" x14ac:dyDescent="0.2">
      <c r="A497" s="309"/>
      <c r="B497" s="211"/>
      <c r="C497" s="212">
        <v>637011</v>
      </c>
      <c r="D497" s="213" t="s">
        <v>357</v>
      </c>
      <c r="E497" s="341"/>
      <c r="F497" s="536">
        <v>0.1</v>
      </c>
      <c r="G497" s="536">
        <v>0</v>
      </c>
      <c r="H497" s="536">
        <v>1</v>
      </c>
      <c r="I497" s="536">
        <v>1</v>
      </c>
      <c r="J497" s="536">
        <v>1</v>
      </c>
      <c r="K497" s="536">
        <v>1</v>
      </c>
      <c r="L497" s="536">
        <v>1</v>
      </c>
      <c r="M497" s="350"/>
    </row>
    <row r="498" spans="1:24" s="407" customFormat="1" x14ac:dyDescent="0.2">
      <c r="A498" s="399"/>
      <c r="B498" s="211"/>
      <c r="C498" s="212">
        <v>637012</v>
      </c>
      <c r="D498" s="213" t="s">
        <v>565</v>
      </c>
      <c r="E498" s="341"/>
      <c r="F498" s="536">
        <v>0.1</v>
      </c>
      <c r="G498" s="536">
        <v>0.2</v>
      </c>
      <c r="H498" s="536">
        <v>0.1</v>
      </c>
      <c r="I498" s="536">
        <v>0.1</v>
      </c>
      <c r="J498" s="536">
        <v>0.1</v>
      </c>
      <c r="K498" s="536">
        <v>0.1</v>
      </c>
      <c r="L498" s="536">
        <v>0.1</v>
      </c>
      <c r="M498" s="432"/>
      <c r="O498" s="308"/>
      <c r="P498" s="308"/>
      <c r="Q498" s="308"/>
      <c r="R498" s="308"/>
      <c r="S498" s="308"/>
      <c r="T498" s="308"/>
      <c r="U498" s="308"/>
      <c r="V498" s="308"/>
      <c r="W498" s="308"/>
      <c r="X498" s="308"/>
    </row>
    <row r="499" spans="1:24" s="308" customFormat="1" x14ac:dyDescent="0.2">
      <c r="A499" s="309"/>
      <c r="B499" s="211"/>
      <c r="C499" s="212">
        <v>637014</v>
      </c>
      <c r="D499" s="213" t="s">
        <v>101</v>
      </c>
      <c r="E499" s="341"/>
      <c r="F499" s="536">
        <v>5.6</v>
      </c>
      <c r="G499" s="536">
        <v>5.8</v>
      </c>
      <c r="H499" s="536">
        <v>5</v>
      </c>
      <c r="I499" s="536">
        <v>0</v>
      </c>
      <c r="J499" s="536">
        <v>0</v>
      </c>
      <c r="K499" s="536">
        <v>0</v>
      </c>
      <c r="L499" s="536">
        <v>0</v>
      </c>
      <c r="M499" s="432"/>
    </row>
    <row r="500" spans="1:24" x14ac:dyDescent="0.2">
      <c r="A500" s="207"/>
      <c r="B500" s="211"/>
      <c r="C500" s="212">
        <v>637016</v>
      </c>
      <c r="D500" s="213" t="s">
        <v>103</v>
      </c>
      <c r="E500" s="341"/>
      <c r="F500" s="536">
        <v>1.6</v>
      </c>
      <c r="G500" s="536">
        <v>1.8</v>
      </c>
      <c r="H500" s="536">
        <v>1.5</v>
      </c>
      <c r="I500" s="536">
        <v>1.5</v>
      </c>
      <c r="J500" s="536">
        <v>1.5</v>
      </c>
      <c r="K500" s="536">
        <v>1.5</v>
      </c>
      <c r="L500" s="536">
        <v>1.5</v>
      </c>
      <c r="M500" s="432"/>
    </row>
    <row r="501" spans="1:24" s="308" customFormat="1" x14ac:dyDescent="0.2">
      <c r="A501" s="307"/>
      <c r="B501" s="211"/>
      <c r="C501" s="212">
        <v>637027</v>
      </c>
      <c r="D501" s="213" t="s">
        <v>171</v>
      </c>
      <c r="E501" s="341"/>
      <c r="F501" s="536">
        <v>0.6</v>
      </c>
      <c r="G501" s="536">
        <v>1.2</v>
      </c>
      <c r="H501" s="536">
        <v>1</v>
      </c>
      <c r="I501" s="536">
        <v>3</v>
      </c>
      <c r="J501" s="536">
        <v>3</v>
      </c>
      <c r="K501" s="536">
        <v>3</v>
      </c>
      <c r="L501" s="536">
        <v>3</v>
      </c>
      <c r="M501" s="206"/>
    </row>
    <row r="502" spans="1:24" s="308" customFormat="1" x14ac:dyDescent="0.2">
      <c r="A502" s="309"/>
      <c r="B502" s="211"/>
      <c r="C502" s="212">
        <v>642012</v>
      </c>
      <c r="D502" s="213" t="s">
        <v>110</v>
      </c>
      <c r="E502" s="341"/>
      <c r="F502" s="536">
        <v>0</v>
      </c>
      <c r="G502" s="536">
        <v>0</v>
      </c>
      <c r="H502" s="536">
        <v>0</v>
      </c>
      <c r="I502" s="536">
        <v>0</v>
      </c>
      <c r="J502" s="536">
        <v>0</v>
      </c>
      <c r="K502" s="536">
        <v>0</v>
      </c>
      <c r="L502" s="536">
        <v>0</v>
      </c>
      <c r="M502" s="443"/>
    </row>
    <row r="503" spans="1:24" s="308" customFormat="1" x14ac:dyDescent="0.2">
      <c r="A503" s="309"/>
      <c r="B503" s="211"/>
      <c r="C503" s="212">
        <v>642013</v>
      </c>
      <c r="D503" s="213" t="s">
        <v>287</v>
      </c>
      <c r="E503" s="341"/>
      <c r="F503" s="536">
        <v>0</v>
      </c>
      <c r="G503" s="536">
        <v>0</v>
      </c>
      <c r="H503" s="536">
        <v>0</v>
      </c>
      <c r="I503" s="536">
        <v>0</v>
      </c>
      <c r="J503" s="536">
        <v>0</v>
      </c>
      <c r="K503" s="536">
        <v>0</v>
      </c>
      <c r="L503" s="536">
        <v>0</v>
      </c>
      <c r="M503" s="432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</row>
    <row r="504" spans="1:24" s="308" customFormat="1" x14ac:dyDescent="0.2">
      <c r="A504" s="309"/>
      <c r="B504" s="211"/>
      <c r="C504" s="212">
        <v>642015</v>
      </c>
      <c r="D504" s="213" t="s">
        <v>111</v>
      </c>
      <c r="E504" s="341"/>
      <c r="F504" s="536">
        <v>0.5</v>
      </c>
      <c r="G504" s="536">
        <v>0.5</v>
      </c>
      <c r="H504" s="536">
        <v>1</v>
      </c>
      <c r="I504" s="536">
        <v>7</v>
      </c>
      <c r="J504" s="536">
        <v>7</v>
      </c>
      <c r="K504" s="536">
        <v>7</v>
      </c>
      <c r="L504" s="536">
        <v>7</v>
      </c>
      <c r="M504" s="443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</row>
    <row r="505" spans="1:24" s="308" customFormat="1" x14ac:dyDescent="0.2">
      <c r="A505" s="306"/>
      <c r="B505" s="285"/>
      <c r="C505" s="286"/>
      <c r="D505" s="275" t="s">
        <v>174</v>
      </c>
      <c r="E505" s="285" t="s">
        <v>679</v>
      </c>
      <c r="F505" s="276">
        <f t="shared" ref="F505" si="201">SUM(F506:F510)</f>
        <v>34.300000000000004</v>
      </c>
      <c r="G505" s="276">
        <f t="shared" ref="G505:H505" si="202">SUM(G506:G510)</f>
        <v>69.800000000000011</v>
      </c>
      <c r="H505" s="276">
        <f t="shared" si="202"/>
        <v>61.5</v>
      </c>
      <c r="I505" s="276">
        <f t="shared" ref="I505" si="203">SUM(I506:I510)</f>
        <v>86.5</v>
      </c>
      <c r="J505" s="276">
        <f t="shared" ref="J505" si="204">SUM(J506:J510)</f>
        <v>106.5</v>
      </c>
      <c r="K505" s="276">
        <f t="shared" ref="K505:L505" si="205">SUM(K506:K510)</f>
        <v>86.5</v>
      </c>
      <c r="L505" s="276">
        <f t="shared" si="205"/>
        <v>86.5</v>
      </c>
      <c r="M505" s="432"/>
    </row>
    <row r="506" spans="1:24" x14ac:dyDescent="0.2">
      <c r="A506" s="211"/>
      <c r="B506" s="211"/>
      <c r="C506" s="212">
        <v>632001</v>
      </c>
      <c r="D506" s="213" t="s">
        <v>175</v>
      </c>
      <c r="E506" s="341"/>
      <c r="F506" s="536">
        <v>33.700000000000003</v>
      </c>
      <c r="G506" s="536">
        <v>64.7</v>
      </c>
      <c r="H506" s="536">
        <v>60</v>
      </c>
      <c r="I506" s="536">
        <v>85</v>
      </c>
      <c r="J506" s="536">
        <v>85</v>
      </c>
      <c r="K506" s="536">
        <v>85</v>
      </c>
      <c r="L506" s="536">
        <v>85</v>
      </c>
      <c r="M506" s="443"/>
      <c r="O506" s="310"/>
      <c r="P506" s="310"/>
      <c r="Q506" s="310"/>
      <c r="R506" s="310"/>
      <c r="S506" s="310"/>
      <c r="T506" s="310"/>
      <c r="U506" s="310"/>
      <c r="V506" s="310"/>
      <c r="W506" s="310"/>
      <c r="X506" s="310"/>
    </row>
    <row r="507" spans="1:24" s="308" customFormat="1" x14ac:dyDescent="0.2">
      <c r="A507" s="306"/>
      <c r="B507" s="211"/>
      <c r="C507" s="212">
        <v>63300614</v>
      </c>
      <c r="D507" s="213" t="s">
        <v>435</v>
      </c>
      <c r="E507" s="341"/>
      <c r="F507" s="536">
        <v>0</v>
      </c>
      <c r="G507" s="536">
        <v>1.5</v>
      </c>
      <c r="H507" s="536">
        <v>0</v>
      </c>
      <c r="I507" s="536">
        <v>0</v>
      </c>
      <c r="J507" s="536">
        <v>0</v>
      </c>
      <c r="K507" s="536">
        <v>0</v>
      </c>
      <c r="L507" s="536">
        <v>0</v>
      </c>
      <c r="M507" s="206"/>
    </row>
    <row r="508" spans="1:24" s="308" customFormat="1" x14ac:dyDescent="0.2">
      <c r="A508" s="307"/>
      <c r="B508" s="211"/>
      <c r="C508" s="212">
        <v>6330065</v>
      </c>
      <c r="D508" s="213" t="s">
        <v>134</v>
      </c>
      <c r="E508" s="341"/>
      <c r="F508" s="536">
        <v>0</v>
      </c>
      <c r="G508" s="536">
        <v>0.2</v>
      </c>
      <c r="H508" s="536">
        <v>0.5</v>
      </c>
      <c r="I508" s="536">
        <v>0.5</v>
      </c>
      <c r="J508" s="536">
        <v>0.5</v>
      </c>
      <c r="K508" s="536">
        <v>0.5</v>
      </c>
      <c r="L508" s="536">
        <v>0.5</v>
      </c>
      <c r="M508" s="434"/>
    </row>
    <row r="509" spans="1:24" x14ac:dyDescent="0.2">
      <c r="A509" s="204"/>
      <c r="B509" s="211"/>
      <c r="C509" s="212">
        <v>63500612</v>
      </c>
      <c r="D509" s="213" t="s">
        <v>176</v>
      </c>
      <c r="E509" s="341"/>
      <c r="F509" s="536">
        <v>0.6</v>
      </c>
      <c r="G509" s="536">
        <v>3.4</v>
      </c>
      <c r="H509" s="536">
        <v>1</v>
      </c>
      <c r="I509" s="536">
        <v>1</v>
      </c>
      <c r="J509" s="536">
        <v>21</v>
      </c>
      <c r="K509" s="536">
        <v>1</v>
      </c>
      <c r="L509" s="536">
        <v>1</v>
      </c>
      <c r="M509" s="434"/>
      <c r="O509" s="308"/>
      <c r="P509" s="308"/>
      <c r="Q509" s="308"/>
      <c r="R509" s="308"/>
      <c r="S509" s="308"/>
      <c r="T509" s="308"/>
      <c r="U509" s="308"/>
      <c r="V509" s="308"/>
      <c r="W509" s="308"/>
      <c r="X509" s="308"/>
    </row>
    <row r="510" spans="1:24" x14ac:dyDescent="0.2">
      <c r="A510" s="204"/>
      <c r="B510" s="211"/>
      <c r="C510" s="212">
        <v>636004</v>
      </c>
      <c r="D510" s="213" t="s">
        <v>546</v>
      </c>
      <c r="E510" s="341"/>
      <c r="F510" s="536">
        <v>0</v>
      </c>
      <c r="G510" s="536">
        <v>0</v>
      </c>
      <c r="H510" s="536">
        <v>0</v>
      </c>
      <c r="I510" s="536">
        <v>0</v>
      </c>
      <c r="J510" s="536">
        <v>0</v>
      </c>
      <c r="K510" s="536">
        <v>0</v>
      </c>
      <c r="L510" s="536">
        <v>0</v>
      </c>
      <c r="M510" s="432"/>
      <c r="O510" s="308"/>
      <c r="P510" s="308"/>
      <c r="Q510" s="308"/>
      <c r="R510" s="308"/>
      <c r="S510" s="308"/>
      <c r="T510" s="308"/>
      <c r="U510" s="308"/>
      <c r="V510" s="308"/>
      <c r="W510" s="308"/>
      <c r="X510" s="308"/>
    </row>
    <row r="511" spans="1:24" s="308" customFormat="1" x14ac:dyDescent="0.2">
      <c r="A511" s="307"/>
      <c r="B511" s="289"/>
      <c r="C511" s="290"/>
      <c r="D511" s="275" t="s">
        <v>503</v>
      </c>
      <c r="E511" s="289" t="s">
        <v>680</v>
      </c>
      <c r="F511" s="276">
        <f t="shared" ref="F511" si="206">SUM(F512+F513+F514+F547)</f>
        <v>209.3</v>
      </c>
      <c r="G511" s="276">
        <f t="shared" ref="G511:H511" si="207">SUM(G512+G513+G514+G547)</f>
        <v>220.9</v>
      </c>
      <c r="H511" s="276">
        <f t="shared" si="207"/>
        <v>554</v>
      </c>
      <c r="I511" s="276">
        <f t="shared" ref="I511" si="208">SUM(I512+I513+I514+I547)</f>
        <v>341</v>
      </c>
      <c r="J511" s="276">
        <f t="shared" ref="J511" si="209">SUM(J512+J513+J514+J547)</f>
        <v>399.29999999999995</v>
      </c>
      <c r="K511" s="276">
        <f t="shared" ref="K511:L511" si="210">SUM(K512+K513+K514+K547)</f>
        <v>347.29999999999995</v>
      </c>
      <c r="L511" s="276">
        <f t="shared" si="210"/>
        <v>654.79999999999995</v>
      </c>
      <c r="M511" s="432"/>
    </row>
    <row r="512" spans="1:24" s="310" customFormat="1" x14ac:dyDescent="0.2">
      <c r="A512" s="307"/>
      <c r="B512" s="211">
        <v>610</v>
      </c>
      <c r="C512" s="212"/>
      <c r="D512" s="213" t="s">
        <v>115</v>
      </c>
      <c r="E512" s="341"/>
      <c r="F512" s="536">
        <v>84.4</v>
      </c>
      <c r="G512" s="536">
        <v>94.4</v>
      </c>
      <c r="H512" s="536">
        <v>98.9</v>
      </c>
      <c r="I512" s="536">
        <v>98.9</v>
      </c>
      <c r="J512" s="536">
        <v>115</v>
      </c>
      <c r="K512" s="536">
        <v>120</v>
      </c>
      <c r="L512" s="536">
        <v>124</v>
      </c>
      <c r="M512" s="443"/>
      <c r="O512" s="308"/>
      <c r="P512" s="308"/>
      <c r="Q512" s="308"/>
      <c r="R512" s="308"/>
      <c r="S512" s="308"/>
      <c r="T512" s="308"/>
      <c r="U512" s="308"/>
      <c r="V512" s="308"/>
      <c r="W512" s="308"/>
      <c r="X512" s="308"/>
    </row>
    <row r="513" spans="1:24" s="308" customFormat="1" x14ac:dyDescent="0.2">
      <c r="A513" s="307"/>
      <c r="B513" s="211">
        <v>620</v>
      </c>
      <c r="C513" s="212"/>
      <c r="D513" s="213" t="s">
        <v>116</v>
      </c>
      <c r="E513" s="341"/>
      <c r="F513" s="536">
        <v>29.7</v>
      </c>
      <c r="G513" s="536">
        <v>33.299999999999997</v>
      </c>
      <c r="H513" s="536">
        <v>34</v>
      </c>
      <c r="I513" s="536">
        <v>34</v>
      </c>
      <c r="J513" s="536">
        <v>40</v>
      </c>
      <c r="K513" s="536">
        <v>42</v>
      </c>
      <c r="L513" s="536">
        <v>45</v>
      </c>
      <c r="M513" s="443"/>
      <c r="O513" s="407"/>
      <c r="P513" s="407"/>
      <c r="Q513" s="407"/>
      <c r="R513" s="407"/>
      <c r="S513" s="407"/>
      <c r="T513" s="407"/>
      <c r="U513" s="407"/>
      <c r="V513" s="407"/>
      <c r="W513" s="407"/>
      <c r="X513" s="407"/>
    </row>
    <row r="514" spans="1:24" s="308" customFormat="1" x14ac:dyDescent="0.2">
      <c r="A514" s="306"/>
      <c r="B514" s="211">
        <v>630</v>
      </c>
      <c r="C514" s="219"/>
      <c r="D514" s="220" t="s">
        <v>162</v>
      </c>
      <c r="E514" s="250"/>
      <c r="F514" s="203">
        <f t="shared" ref="F514" si="211">SUM(F515:F546)</f>
        <v>95.2</v>
      </c>
      <c r="G514" s="203">
        <f t="shared" ref="G514" si="212">SUM(G515:G546)</f>
        <v>92.399999999999991</v>
      </c>
      <c r="H514" s="203">
        <f>SUM(H515:H546)</f>
        <v>420.09999999999997</v>
      </c>
      <c r="I514" s="203">
        <f>SUM(I515:I546)</f>
        <v>202.09999999999997</v>
      </c>
      <c r="J514" s="203">
        <f>SUM(J515:J546)</f>
        <v>244.29999999999998</v>
      </c>
      <c r="K514" s="203">
        <f t="shared" ref="K514:L514" si="213">SUM(K515:K546)</f>
        <v>185.29999999999998</v>
      </c>
      <c r="L514" s="203">
        <f t="shared" si="213"/>
        <v>485.8</v>
      </c>
      <c r="M514" s="443"/>
    </row>
    <row r="515" spans="1:24" s="308" customFormat="1" x14ac:dyDescent="0.2">
      <c r="A515" s="306"/>
      <c r="B515" s="211"/>
      <c r="C515" s="212">
        <v>631001</v>
      </c>
      <c r="D515" s="213" t="s">
        <v>129</v>
      </c>
      <c r="E515" s="250"/>
      <c r="F515" s="536">
        <v>0.1</v>
      </c>
      <c r="G515" s="536">
        <v>1.6</v>
      </c>
      <c r="H515" s="536">
        <v>0.5</v>
      </c>
      <c r="I515" s="536">
        <v>0.5</v>
      </c>
      <c r="J515" s="536">
        <v>0.6</v>
      </c>
      <c r="K515" s="536">
        <v>0.6</v>
      </c>
      <c r="L515" s="536">
        <v>0.6</v>
      </c>
      <c r="M515" s="434"/>
    </row>
    <row r="516" spans="1:24" s="308" customFormat="1" x14ac:dyDescent="0.2">
      <c r="A516" s="306"/>
      <c r="B516" s="211"/>
      <c r="C516" s="212">
        <v>632001</v>
      </c>
      <c r="D516" s="213" t="s">
        <v>506</v>
      </c>
      <c r="E516" s="341"/>
      <c r="F516" s="536">
        <v>10.9</v>
      </c>
      <c r="G516" s="536">
        <v>11.7</v>
      </c>
      <c r="H516" s="536">
        <v>22</v>
      </c>
      <c r="I516" s="536">
        <v>22</v>
      </c>
      <c r="J516" s="536">
        <v>66</v>
      </c>
      <c r="K516" s="536">
        <v>66</v>
      </c>
      <c r="L516" s="536">
        <v>86</v>
      </c>
      <c r="M516" s="434"/>
    </row>
    <row r="517" spans="1:24" s="308" customFormat="1" x14ac:dyDescent="0.2">
      <c r="A517" s="306"/>
      <c r="B517" s="211"/>
      <c r="C517" s="212">
        <v>632002</v>
      </c>
      <c r="D517" s="213" t="s">
        <v>507</v>
      </c>
      <c r="E517" s="341"/>
      <c r="F517" s="536">
        <v>31.2</v>
      </c>
      <c r="G517" s="536">
        <v>27.9</v>
      </c>
      <c r="H517" s="536">
        <v>43.1</v>
      </c>
      <c r="I517" s="536">
        <v>43.1</v>
      </c>
      <c r="J517" s="536">
        <v>43.1</v>
      </c>
      <c r="K517" s="536">
        <v>43.1</v>
      </c>
      <c r="L517" s="536">
        <v>43.1</v>
      </c>
      <c r="M517" s="443"/>
    </row>
    <row r="518" spans="1:24" s="308" customFormat="1" x14ac:dyDescent="0.2">
      <c r="A518" s="306"/>
      <c r="B518" s="211"/>
      <c r="C518" s="212">
        <v>632003</v>
      </c>
      <c r="D518" s="213" t="s">
        <v>932</v>
      </c>
      <c r="E518" s="341"/>
      <c r="F518" s="536">
        <v>0.1</v>
      </c>
      <c r="G518" s="536">
        <v>0</v>
      </c>
      <c r="H518" s="536">
        <v>0.2</v>
      </c>
      <c r="I518" s="536">
        <v>0.2</v>
      </c>
      <c r="J518" s="536">
        <v>0.4</v>
      </c>
      <c r="K518" s="536">
        <v>0.4</v>
      </c>
      <c r="L518" s="536">
        <v>0.4</v>
      </c>
      <c r="M518" s="432"/>
    </row>
    <row r="519" spans="1:24" s="407" customFormat="1" ht="12.75" customHeight="1" x14ac:dyDescent="0.2">
      <c r="A519" s="306"/>
      <c r="B519" s="211"/>
      <c r="C519" s="212">
        <v>633001</v>
      </c>
      <c r="D519" s="213" t="s">
        <v>132</v>
      </c>
      <c r="E519" s="341"/>
      <c r="F519" s="536">
        <v>0</v>
      </c>
      <c r="G519" s="536">
        <v>0.3</v>
      </c>
      <c r="H519" s="536">
        <v>0</v>
      </c>
      <c r="I519" s="536">
        <v>0</v>
      </c>
      <c r="J519" s="536">
        <v>0</v>
      </c>
      <c r="K519" s="536">
        <v>0</v>
      </c>
      <c r="L519" s="536">
        <v>0</v>
      </c>
      <c r="M519" s="240"/>
      <c r="O519" s="308"/>
      <c r="P519" s="308"/>
      <c r="Q519" s="308"/>
      <c r="R519" s="308"/>
      <c r="S519" s="308"/>
      <c r="T519" s="308"/>
      <c r="U519" s="308"/>
      <c r="V519" s="308"/>
      <c r="W519" s="308"/>
      <c r="X519" s="308"/>
    </row>
    <row r="520" spans="1:24" s="308" customFormat="1" ht="15.75" x14ac:dyDescent="0.25">
      <c r="A520" s="306"/>
      <c r="B520" s="211"/>
      <c r="C520" s="212">
        <v>633006</v>
      </c>
      <c r="D520" s="213" t="s">
        <v>547</v>
      </c>
      <c r="E520" s="341"/>
      <c r="F520" s="536">
        <v>2.6</v>
      </c>
      <c r="G520" s="536">
        <v>10.8</v>
      </c>
      <c r="H520" s="536">
        <v>10</v>
      </c>
      <c r="I520" s="536">
        <v>10</v>
      </c>
      <c r="J520" s="536">
        <v>15</v>
      </c>
      <c r="K520" s="536">
        <v>15</v>
      </c>
      <c r="L520" s="536">
        <v>15</v>
      </c>
      <c r="M520" s="509"/>
    </row>
    <row r="521" spans="1:24" s="308" customFormat="1" x14ac:dyDescent="0.2">
      <c r="A521" s="306"/>
      <c r="B521" s="211"/>
      <c r="C521" s="212">
        <v>6330061</v>
      </c>
      <c r="D521" s="213" t="s">
        <v>134</v>
      </c>
      <c r="E521" s="341"/>
      <c r="F521" s="536">
        <v>1.9</v>
      </c>
      <c r="G521" s="536">
        <v>5.2</v>
      </c>
      <c r="H521" s="536">
        <v>10</v>
      </c>
      <c r="I521" s="536">
        <v>10</v>
      </c>
      <c r="J521" s="536">
        <v>15</v>
      </c>
      <c r="K521" s="536">
        <v>15</v>
      </c>
      <c r="L521" s="536">
        <v>15</v>
      </c>
      <c r="M521" s="443"/>
    </row>
    <row r="522" spans="1:24" s="308" customFormat="1" x14ac:dyDescent="0.2">
      <c r="A522" s="306"/>
      <c r="B522" s="211"/>
      <c r="C522" s="212">
        <v>6330065</v>
      </c>
      <c r="D522" s="213" t="s">
        <v>548</v>
      </c>
      <c r="E522" s="341"/>
      <c r="F522" s="536">
        <v>0.9</v>
      </c>
      <c r="G522" s="536">
        <v>0.1</v>
      </c>
      <c r="H522" s="536">
        <v>0.6</v>
      </c>
      <c r="I522" s="536">
        <v>0.6</v>
      </c>
      <c r="J522" s="536">
        <v>0.8</v>
      </c>
      <c r="K522" s="536">
        <v>0.8</v>
      </c>
      <c r="L522" s="536">
        <v>0.8</v>
      </c>
      <c r="M522" s="432"/>
    </row>
    <row r="523" spans="1:24" s="308" customFormat="1" x14ac:dyDescent="0.2">
      <c r="A523" s="306"/>
      <c r="B523" s="211"/>
      <c r="C523" s="212">
        <v>633009</v>
      </c>
      <c r="D523" s="213" t="s">
        <v>549</v>
      </c>
      <c r="E523" s="341"/>
      <c r="F523" s="536">
        <v>0</v>
      </c>
      <c r="G523" s="536">
        <v>0</v>
      </c>
      <c r="H523" s="536">
        <v>0.2</v>
      </c>
      <c r="I523" s="536">
        <v>0.2</v>
      </c>
      <c r="J523" s="536">
        <v>0.2</v>
      </c>
      <c r="K523" s="536">
        <v>0.2</v>
      </c>
      <c r="L523" s="536">
        <v>0.2</v>
      </c>
      <c r="M523" s="432"/>
    </row>
    <row r="524" spans="1:24" s="308" customFormat="1" x14ac:dyDescent="0.2">
      <c r="A524" s="306"/>
      <c r="B524" s="211"/>
      <c r="C524" s="212">
        <v>634001</v>
      </c>
      <c r="D524" s="213" t="s">
        <v>508</v>
      </c>
      <c r="E524" s="341"/>
      <c r="F524" s="536">
        <v>0.5</v>
      </c>
      <c r="G524" s="536">
        <v>1.1000000000000001</v>
      </c>
      <c r="H524" s="536">
        <v>0.8</v>
      </c>
      <c r="I524" s="536">
        <v>0.8</v>
      </c>
      <c r="J524" s="536">
        <v>0.8</v>
      </c>
      <c r="K524" s="536">
        <v>0.8</v>
      </c>
      <c r="L524" s="536">
        <v>0.8</v>
      </c>
      <c r="M524" s="432"/>
    </row>
    <row r="525" spans="1:24" s="308" customFormat="1" x14ac:dyDescent="0.2">
      <c r="A525" s="306"/>
      <c r="B525" s="211"/>
      <c r="C525" s="212">
        <v>6340021</v>
      </c>
      <c r="D525" s="213" t="s">
        <v>78</v>
      </c>
      <c r="E525" s="341"/>
      <c r="F525" s="536">
        <v>1.1000000000000001</v>
      </c>
      <c r="G525" s="536">
        <v>0.1</v>
      </c>
      <c r="H525" s="536">
        <v>0.5</v>
      </c>
      <c r="I525" s="536">
        <v>0.5</v>
      </c>
      <c r="J525" s="536">
        <v>0.5</v>
      </c>
      <c r="K525" s="536">
        <v>0.5</v>
      </c>
      <c r="L525" s="536">
        <v>0.5</v>
      </c>
      <c r="M525" s="434"/>
    </row>
    <row r="526" spans="1:24" s="308" customFormat="1" x14ac:dyDescent="0.2">
      <c r="A526" s="306"/>
      <c r="B526" s="211"/>
      <c r="C526" s="212">
        <v>6340022</v>
      </c>
      <c r="D526" s="213" t="s">
        <v>79</v>
      </c>
      <c r="E526" s="341"/>
      <c r="F526" s="536">
        <v>0</v>
      </c>
      <c r="G526" s="536">
        <v>0</v>
      </c>
      <c r="H526" s="536">
        <v>0.2</v>
      </c>
      <c r="I526" s="536">
        <v>0.2</v>
      </c>
      <c r="J526" s="536">
        <v>0.5</v>
      </c>
      <c r="K526" s="536">
        <v>0.5</v>
      </c>
      <c r="L526" s="536">
        <v>0.5</v>
      </c>
      <c r="M526" s="432"/>
    </row>
    <row r="527" spans="1:24" s="308" customFormat="1" x14ac:dyDescent="0.2">
      <c r="A527" s="306"/>
      <c r="B527" s="211"/>
      <c r="C527" s="212">
        <v>634003</v>
      </c>
      <c r="D527" s="213" t="s">
        <v>608</v>
      </c>
      <c r="E527" s="341"/>
      <c r="F527" s="536">
        <v>0.2</v>
      </c>
      <c r="G527" s="536">
        <v>0.1</v>
      </c>
      <c r="H527" s="536">
        <v>0.2</v>
      </c>
      <c r="I527" s="536">
        <v>0.2</v>
      </c>
      <c r="J527" s="536">
        <v>0.2</v>
      </c>
      <c r="K527" s="536">
        <v>0.2</v>
      </c>
      <c r="L527" s="536">
        <v>0.2</v>
      </c>
      <c r="M527" s="432"/>
    </row>
    <row r="528" spans="1:24" s="308" customFormat="1" x14ac:dyDescent="0.2">
      <c r="A528" s="306"/>
      <c r="B528" s="211"/>
      <c r="C528" s="212">
        <v>635002</v>
      </c>
      <c r="D528" s="213" t="s">
        <v>83</v>
      </c>
      <c r="E528" s="341"/>
      <c r="F528" s="536">
        <v>0</v>
      </c>
      <c r="G528" s="536">
        <v>0</v>
      </c>
      <c r="H528" s="536">
        <v>0.1</v>
      </c>
      <c r="I528" s="536">
        <v>0.1</v>
      </c>
      <c r="J528" s="536">
        <v>0</v>
      </c>
      <c r="K528" s="536">
        <v>0</v>
      </c>
      <c r="L528" s="536">
        <v>0</v>
      </c>
      <c r="M528" s="434"/>
    </row>
    <row r="529" spans="1:24" s="308" customFormat="1" x14ac:dyDescent="0.2">
      <c r="A529" s="307"/>
      <c r="B529" s="211"/>
      <c r="C529" s="212">
        <v>635006</v>
      </c>
      <c r="D529" s="213" t="s">
        <v>550</v>
      </c>
      <c r="E529" s="341"/>
      <c r="F529" s="536">
        <v>6.3</v>
      </c>
      <c r="G529" s="536">
        <v>5.2</v>
      </c>
      <c r="H529" s="536">
        <v>276</v>
      </c>
      <c r="I529" s="567">
        <v>63</v>
      </c>
      <c r="J529" s="536">
        <v>59</v>
      </c>
      <c r="K529" s="536">
        <v>0</v>
      </c>
      <c r="L529" s="536">
        <v>280.5</v>
      </c>
      <c r="M529" s="434"/>
    </row>
    <row r="530" spans="1:24" s="308" customFormat="1" x14ac:dyDescent="0.2">
      <c r="A530" s="307"/>
      <c r="B530" s="211"/>
      <c r="C530" s="212">
        <v>636001</v>
      </c>
      <c r="D530" s="213" t="s">
        <v>589</v>
      </c>
      <c r="E530" s="341"/>
      <c r="F530" s="536">
        <v>1.3</v>
      </c>
      <c r="G530" s="536">
        <v>1</v>
      </c>
      <c r="H530" s="536">
        <v>0.7</v>
      </c>
      <c r="I530" s="536">
        <v>0.7</v>
      </c>
      <c r="J530" s="536">
        <v>0.7</v>
      </c>
      <c r="K530" s="536">
        <v>0.7</v>
      </c>
      <c r="L530" s="536">
        <v>0.7</v>
      </c>
      <c r="M530" s="434"/>
      <c r="O530" s="407"/>
      <c r="P530" s="407"/>
      <c r="Q530" s="407"/>
      <c r="R530" s="407"/>
      <c r="S530" s="407"/>
      <c r="T530" s="407"/>
      <c r="U530" s="407"/>
      <c r="V530" s="407"/>
      <c r="W530" s="407"/>
      <c r="X530" s="407"/>
    </row>
    <row r="531" spans="1:24" s="308" customFormat="1" x14ac:dyDescent="0.2">
      <c r="A531" s="307"/>
      <c r="B531" s="211"/>
      <c r="C531" s="212">
        <v>637001</v>
      </c>
      <c r="D531" s="213" t="s">
        <v>89</v>
      </c>
      <c r="E531" s="341"/>
      <c r="F531" s="536">
        <v>0.4</v>
      </c>
      <c r="G531" s="536">
        <v>0</v>
      </c>
      <c r="H531" s="536">
        <v>1</v>
      </c>
      <c r="I531" s="536">
        <v>1</v>
      </c>
      <c r="J531" s="536">
        <v>1</v>
      </c>
      <c r="K531" s="536">
        <v>1</v>
      </c>
      <c r="L531" s="536">
        <v>1</v>
      </c>
      <c r="M531" s="434"/>
    </row>
    <row r="532" spans="1:24" s="308" customFormat="1" x14ac:dyDescent="0.2">
      <c r="A532" s="307"/>
      <c r="B532" s="211"/>
      <c r="C532" s="212">
        <v>637004</v>
      </c>
      <c r="D532" s="213" t="s">
        <v>454</v>
      </c>
      <c r="E532" s="341"/>
      <c r="F532" s="536">
        <v>0</v>
      </c>
      <c r="G532" s="536">
        <v>0</v>
      </c>
      <c r="H532" s="536">
        <v>0</v>
      </c>
      <c r="I532" s="536">
        <v>0</v>
      </c>
      <c r="J532" s="536">
        <v>0</v>
      </c>
      <c r="K532" s="536">
        <v>0</v>
      </c>
      <c r="L532" s="536">
        <v>0</v>
      </c>
      <c r="M532" s="434"/>
    </row>
    <row r="533" spans="1:24" s="308" customFormat="1" x14ac:dyDescent="0.2">
      <c r="A533" s="307"/>
      <c r="B533" s="211"/>
      <c r="C533" s="212">
        <v>6370041</v>
      </c>
      <c r="D533" s="213" t="s">
        <v>616</v>
      </c>
      <c r="E533" s="341"/>
      <c r="F533" s="536">
        <v>1.5</v>
      </c>
      <c r="G533" s="536">
        <v>0.9</v>
      </c>
      <c r="H533" s="536">
        <v>0.7</v>
      </c>
      <c r="I533" s="536">
        <v>0.7</v>
      </c>
      <c r="J533" s="536">
        <v>0.7</v>
      </c>
      <c r="K533" s="536">
        <v>0.7</v>
      </c>
      <c r="L533" s="536">
        <v>0.7</v>
      </c>
      <c r="M533" s="432"/>
    </row>
    <row r="534" spans="1:24" s="308" customFormat="1" x14ac:dyDescent="0.2">
      <c r="A534" s="307"/>
      <c r="B534" s="211"/>
      <c r="C534" s="212">
        <v>63700499</v>
      </c>
      <c r="D534" s="213" t="s">
        <v>91</v>
      </c>
      <c r="E534" s="341"/>
      <c r="F534" s="536">
        <v>23.8</v>
      </c>
      <c r="G534" s="536">
        <v>10.3</v>
      </c>
      <c r="H534" s="536">
        <v>15</v>
      </c>
      <c r="I534" s="536">
        <v>15</v>
      </c>
      <c r="J534" s="536">
        <v>8</v>
      </c>
      <c r="K534" s="536">
        <v>8</v>
      </c>
      <c r="L534" s="536">
        <v>8</v>
      </c>
      <c r="M534" s="443"/>
    </row>
    <row r="535" spans="1:24" s="308" customFormat="1" x14ac:dyDescent="0.2">
      <c r="A535" s="307"/>
      <c r="B535" s="211"/>
      <c r="C535" s="212">
        <v>6370051</v>
      </c>
      <c r="D535" s="213" t="s">
        <v>95</v>
      </c>
      <c r="E535" s="341"/>
      <c r="F535" s="536">
        <v>0</v>
      </c>
      <c r="G535" s="536">
        <v>0</v>
      </c>
      <c r="H535" s="536">
        <v>0</v>
      </c>
      <c r="I535" s="536">
        <v>0</v>
      </c>
      <c r="J535" s="536">
        <v>0</v>
      </c>
      <c r="K535" s="536">
        <v>0</v>
      </c>
      <c r="L535" s="536">
        <v>0</v>
      </c>
      <c r="M535" s="432"/>
    </row>
    <row r="536" spans="1:24" s="407" customFormat="1" x14ac:dyDescent="0.2">
      <c r="A536" s="406"/>
      <c r="B536" s="211"/>
      <c r="C536" s="212">
        <v>6370055</v>
      </c>
      <c r="D536" s="213" t="s">
        <v>98</v>
      </c>
      <c r="E536" s="341"/>
      <c r="F536" s="536">
        <v>0</v>
      </c>
      <c r="G536" s="536">
        <v>0.3</v>
      </c>
      <c r="H536" s="536">
        <v>1</v>
      </c>
      <c r="I536" s="536">
        <v>1</v>
      </c>
      <c r="J536" s="536">
        <v>1</v>
      </c>
      <c r="K536" s="536">
        <v>1</v>
      </c>
      <c r="L536" s="536">
        <v>1</v>
      </c>
      <c r="M536" s="432"/>
      <c r="O536" s="308"/>
      <c r="P536" s="308"/>
      <c r="Q536" s="308"/>
      <c r="R536" s="308"/>
      <c r="S536" s="308"/>
      <c r="T536" s="308"/>
      <c r="U536" s="308"/>
      <c r="V536" s="308"/>
      <c r="W536" s="308"/>
      <c r="X536" s="308"/>
    </row>
    <row r="537" spans="1:24" s="308" customFormat="1" x14ac:dyDescent="0.2">
      <c r="A537" s="307"/>
      <c r="B537" s="211"/>
      <c r="C537" s="212">
        <v>637006</v>
      </c>
      <c r="D537" s="213" t="s">
        <v>1062</v>
      </c>
      <c r="E537" s="341"/>
      <c r="F537" s="536">
        <v>0.1</v>
      </c>
      <c r="G537" s="536">
        <v>0.7</v>
      </c>
      <c r="H537" s="536">
        <v>0.5</v>
      </c>
      <c r="I537" s="536">
        <v>0.5</v>
      </c>
      <c r="J537" s="536">
        <v>0</v>
      </c>
      <c r="K537" s="536">
        <v>0</v>
      </c>
      <c r="L537" s="536">
        <v>0</v>
      </c>
      <c r="M537" s="443"/>
    </row>
    <row r="538" spans="1:24" s="308" customFormat="1" x14ac:dyDescent="0.2">
      <c r="A538" s="307"/>
      <c r="B538" s="211"/>
      <c r="C538" s="212">
        <v>637012</v>
      </c>
      <c r="D538" s="213" t="s">
        <v>609</v>
      </c>
      <c r="E538" s="341"/>
      <c r="F538" s="536">
        <v>0.4</v>
      </c>
      <c r="G538" s="536">
        <v>0.5</v>
      </c>
      <c r="H538" s="536">
        <v>3</v>
      </c>
      <c r="I538" s="536">
        <v>3</v>
      </c>
      <c r="J538" s="536">
        <v>0</v>
      </c>
      <c r="K538" s="536">
        <v>0</v>
      </c>
      <c r="L538" s="536">
        <v>0</v>
      </c>
      <c r="M538" s="434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</row>
    <row r="539" spans="1:24" s="308" customFormat="1" x14ac:dyDescent="0.2">
      <c r="A539" s="307"/>
      <c r="B539" s="211"/>
      <c r="C539" s="212">
        <v>637014</v>
      </c>
      <c r="D539" s="213" t="s">
        <v>551</v>
      </c>
      <c r="E539" s="341"/>
      <c r="F539" s="536">
        <v>4.4000000000000004</v>
      </c>
      <c r="G539" s="536">
        <v>4.5999999999999996</v>
      </c>
      <c r="H539" s="536">
        <v>5</v>
      </c>
      <c r="I539" s="536">
        <v>0</v>
      </c>
      <c r="J539" s="536">
        <v>0</v>
      </c>
      <c r="K539" s="536">
        <v>0</v>
      </c>
      <c r="L539" s="536">
        <v>0</v>
      </c>
      <c r="M539" s="443"/>
    </row>
    <row r="540" spans="1:24" s="308" customFormat="1" x14ac:dyDescent="0.2">
      <c r="A540" s="307"/>
      <c r="B540" s="211"/>
      <c r="C540" s="212">
        <v>637015</v>
      </c>
      <c r="D540" s="213" t="s">
        <v>102</v>
      </c>
      <c r="E540" s="341"/>
      <c r="F540" s="536">
        <v>1.8</v>
      </c>
      <c r="G540" s="536">
        <v>1.8</v>
      </c>
      <c r="H540" s="536">
        <v>2</v>
      </c>
      <c r="I540" s="536">
        <v>2</v>
      </c>
      <c r="J540" s="536">
        <v>2</v>
      </c>
      <c r="K540" s="536">
        <v>2</v>
      </c>
      <c r="L540" s="536">
        <v>2</v>
      </c>
      <c r="M540" s="434"/>
      <c r="O540" s="310"/>
      <c r="P540" s="310"/>
      <c r="Q540" s="310"/>
      <c r="R540" s="310"/>
      <c r="S540" s="310"/>
      <c r="T540" s="310"/>
      <c r="U540" s="310"/>
      <c r="V540" s="310"/>
      <c r="W540" s="310"/>
      <c r="X540" s="310"/>
    </row>
    <row r="541" spans="1:24" s="308" customFormat="1" x14ac:dyDescent="0.2">
      <c r="A541" s="307"/>
      <c r="B541" s="211"/>
      <c r="C541" s="212">
        <v>637016</v>
      </c>
      <c r="D541" s="213" t="s">
        <v>552</v>
      </c>
      <c r="E541" s="341"/>
      <c r="F541" s="536">
        <v>0.9</v>
      </c>
      <c r="G541" s="536">
        <v>1</v>
      </c>
      <c r="H541" s="536">
        <v>1</v>
      </c>
      <c r="I541" s="536">
        <v>1</v>
      </c>
      <c r="J541" s="536">
        <v>1</v>
      </c>
      <c r="K541" s="536">
        <v>1</v>
      </c>
      <c r="L541" s="536">
        <v>1</v>
      </c>
      <c r="M541" s="443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</row>
    <row r="542" spans="1:24" s="308" customFormat="1" x14ac:dyDescent="0.2">
      <c r="A542" s="307"/>
      <c r="B542" s="211"/>
      <c r="C542" s="212">
        <v>637018</v>
      </c>
      <c r="D542" s="213" t="s">
        <v>428</v>
      </c>
      <c r="E542" s="250"/>
      <c r="F542" s="536">
        <v>4.8</v>
      </c>
      <c r="G542" s="536">
        <v>7.1</v>
      </c>
      <c r="H542" s="536">
        <v>24</v>
      </c>
      <c r="I542" s="536">
        <v>24</v>
      </c>
      <c r="J542" s="536">
        <v>26</v>
      </c>
      <c r="K542" s="536">
        <v>26</v>
      </c>
      <c r="L542" s="536">
        <v>26</v>
      </c>
      <c r="M542" s="432"/>
    </row>
    <row r="543" spans="1:24" s="308" customFormat="1" x14ac:dyDescent="0.2">
      <c r="A543" s="307"/>
      <c r="B543" s="211"/>
      <c r="C543" s="212">
        <v>637023</v>
      </c>
      <c r="D543" s="213" t="s">
        <v>553</v>
      </c>
      <c r="E543" s="341"/>
      <c r="F543" s="536">
        <v>0</v>
      </c>
      <c r="G543" s="536">
        <v>0</v>
      </c>
      <c r="H543" s="536">
        <v>0</v>
      </c>
      <c r="I543" s="536">
        <v>0</v>
      </c>
      <c r="J543" s="536">
        <v>0</v>
      </c>
      <c r="K543" s="536">
        <v>0</v>
      </c>
      <c r="L543" s="536">
        <v>0</v>
      </c>
      <c r="M543" s="432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</row>
    <row r="544" spans="1:24" x14ac:dyDescent="0.2">
      <c r="A544" s="204"/>
      <c r="B544" s="211"/>
      <c r="C544" s="212">
        <v>637026</v>
      </c>
      <c r="D544" s="213" t="s">
        <v>554</v>
      </c>
      <c r="E544" s="341"/>
      <c r="F544" s="536">
        <v>0</v>
      </c>
      <c r="G544" s="536">
        <v>0</v>
      </c>
      <c r="H544" s="536">
        <v>0</v>
      </c>
      <c r="I544" s="536">
        <v>0</v>
      </c>
      <c r="J544" s="536">
        <v>0</v>
      </c>
      <c r="K544" s="536">
        <v>0</v>
      </c>
      <c r="L544" s="536">
        <v>0</v>
      </c>
      <c r="M544" s="432"/>
    </row>
    <row r="545" spans="1:24" s="308" customFormat="1" x14ac:dyDescent="0.2">
      <c r="A545" s="307"/>
      <c r="B545" s="211"/>
      <c r="C545" s="212">
        <v>637027</v>
      </c>
      <c r="D545" s="213" t="s">
        <v>171</v>
      </c>
      <c r="E545" s="341"/>
      <c r="F545" s="536">
        <v>0</v>
      </c>
      <c r="G545" s="536">
        <v>0</v>
      </c>
      <c r="H545" s="536">
        <v>1.5</v>
      </c>
      <c r="I545" s="536">
        <v>1.5</v>
      </c>
      <c r="J545" s="536">
        <v>1.5</v>
      </c>
      <c r="K545" s="536">
        <v>1.5</v>
      </c>
      <c r="L545" s="536">
        <v>1.5</v>
      </c>
      <c r="M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</row>
    <row r="546" spans="1:24" s="310" customFormat="1" x14ac:dyDescent="0.2">
      <c r="A546" s="406"/>
      <c r="B546" s="211"/>
      <c r="C546" s="212">
        <v>637035</v>
      </c>
      <c r="D546" s="213" t="s">
        <v>622</v>
      </c>
      <c r="E546" s="341"/>
      <c r="F546" s="536">
        <v>0</v>
      </c>
      <c r="G546" s="536">
        <v>0.1</v>
      </c>
      <c r="H546" s="536">
        <v>0.3</v>
      </c>
      <c r="I546" s="536">
        <v>0.3</v>
      </c>
      <c r="J546" s="536">
        <v>0.3</v>
      </c>
      <c r="K546" s="536">
        <v>0.3</v>
      </c>
      <c r="L546" s="536">
        <v>0.3</v>
      </c>
      <c r="M546" s="432"/>
      <c r="O546" s="308"/>
      <c r="P546" s="308"/>
      <c r="Q546" s="308"/>
      <c r="R546" s="308"/>
      <c r="S546" s="308"/>
      <c r="T546" s="308"/>
      <c r="U546" s="308"/>
      <c r="V546" s="308"/>
      <c r="W546" s="308"/>
      <c r="X546" s="308"/>
    </row>
    <row r="547" spans="1:24" x14ac:dyDescent="0.2">
      <c r="A547" s="204"/>
      <c r="B547" s="211">
        <v>640</v>
      </c>
      <c r="C547" s="219"/>
      <c r="D547" s="220" t="s">
        <v>1127</v>
      </c>
      <c r="E547" s="250"/>
      <c r="F547" s="223">
        <f t="shared" ref="F547" si="214">SUM(F548:F549)</f>
        <v>0</v>
      </c>
      <c r="G547" s="223">
        <f t="shared" ref="G547:H547" si="215">SUM(G548:G549)</f>
        <v>0.8</v>
      </c>
      <c r="H547" s="223">
        <f t="shared" si="215"/>
        <v>1</v>
      </c>
      <c r="I547" s="223">
        <f t="shared" ref="I547" si="216">SUM(I548:I549)</f>
        <v>6</v>
      </c>
      <c r="J547" s="223">
        <f t="shared" ref="J547" si="217">SUM(J548:J549)</f>
        <v>0</v>
      </c>
      <c r="K547" s="223">
        <f t="shared" ref="K547:L547" si="218">SUM(K548:K549)</f>
        <v>0</v>
      </c>
      <c r="L547" s="223">
        <f t="shared" si="218"/>
        <v>0</v>
      </c>
      <c r="M547" s="174"/>
      <c r="O547" s="308"/>
      <c r="P547" s="308"/>
      <c r="Q547" s="308"/>
      <c r="R547" s="308"/>
      <c r="S547" s="308"/>
      <c r="T547" s="308"/>
      <c r="U547" s="308"/>
      <c r="V547" s="308"/>
      <c r="W547" s="308"/>
      <c r="X547" s="308"/>
    </row>
    <row r="548" spans="1:24" s="308" customFormat="1" x14ac:dyDescent="0.2">
      <c r="A548" s="307"/>
      <c r="B548" s="211"/>
      <c r="C548" s="212">
        <v>642013</v>
      </c>
      <c r="D548" s="213" t="s">
        <v>623</v>
      </c>
      <c r="E548" s="341"/>
      <c r="F548" s="536">
        <v>0</v>
      </c>
      <c r="G548" s="536">
        <v>0</v>
      </c>
      <c r="H548" s="536">
        <v>0</v>
      </c>
      <c r="I548" s="536">
        <v>0</v>
      </c>
      <c r="J548" s="536">
        <v>0</v>
      </c>
      <c r="K548" s="536">
        <v>0</v>
      </c>
      <c r="L548" s="536">
        <v>0</v>
      </c>
      <c r="M548" s="206"/>
      <c r="O548" s="407"/>
      <c r="P548" s="407"/>
      <c r="Q548" s="407"/>
      <c r="R548" s="407"/>
      <c r="S548" s="407"/>
      <c r="T548" s="407"/>
      <c r="U548" s="407"/>
      <c r="V548" s="407"/>
      <c r="W548" s="407"/>
      <c r="X548" s="407"/>
    </row>
    <row r="549" spans="1:24" x14ac:dyDescent="0.2">
      <c r="A549" s="204"/>
      <c r="B549" s="211"/>
      <c r="C549" s="212">
        <v>642015</v>
      </c>
      <c r="D549" s="213" t="s">
        <v>111</v>
      </c>
      <c r="E549" s="341"/>
      <c r="F549" s="536">
        <v>0</v>
      </c>
      <c r="G549" s="536">
        <v>0.8</v>
      </c>
      <c r="H549" s="536">
        <v>1</v>
      </c>
      <c r="I549" s="536">
        <v>6</v>
      </c>
      <c r="J549" s="536">
        <v>0</v>
      </c>
      <c r="K549" s="536">
        <v>0</v>
      </c>
      <c r="L549" s="536">
        <v>0</v>
      </c>
      <c r="M549" s="443"/>
      <c r="O549" s="407"/>
      <c r="P549" s="407"/>
      <c r="Q549" s="407"/>
      <c r="R549" s="407"/>
      <c r="S549" s="407"/>
      <c r="T549" s="407"/>
      <c r="U549" s="407"/>
      <c r="V549" s="407"/>
      <c r="W549" s="407"/>
      <c r="X549" s="407"/>
    </row>
    <row r="550" spans="1:24" x14ac:dyDescent="0.2">
      <c r="A550" s="204"/>
      <c r="B550" s="288"/>
      <c r="C550" s="286"/>
      <c r="D550" s="275" t="s">
        <v>722</v>
      </c>
      <c r="E550" s="288" t="s">
        <v>680</v>
      </c>
      <c r="F550" s="276">
        <f t="shared" ref="F550:G554" si="219">SUM(F551)</f>
        <v>1.9</v>
      </c>
      <c r="G550" s="276">
        <f t="shared" ref="G550:H550" si="220">SUM(G551)</f>
        <v>1</v>
      </c>
      <c r="H550" s="276">
        <f t="shared" si="220"/>
        <v>2</v>
      </c>
      <c r="I550" s="276">
        <f t="shared" ref="I550" si="221">SUM(I551)</f>
        <v>2</v>
      </c>
      <c r="J550" s="276">
        <f t="shared" ref="J550:L550" si="222">SUM(J551)</f>
        <v>2</v>
      </c>
      <c r="K550" s="276">
        <f t="shared" si="222"/>
        <v>0</v>
      </c>
      <c r="L550" s="276">
        <f t="shared" si="222"/>
        <v>0</v>
      </c>
      <c r="M550" s="206"/>
      <c r="O550" s="308"/>
      <c r="P550" s="308"/>
      <c r="Q550" s="308"/>
      <c r="R550" s="308"/>
      <c r="S550" s="308"/>
      <c r="T550" s="308"/>
      <c r="U550" s="308"/>
      <c r="V550" s="308"/>
      <c r="W550" s="308"/>
      <c r="X550" s="308"/>
    </row>
    <row r="551" spans="1:24" x14ac:dyDescent="0.2">
      <c r="A551" s="204"/>
      <c r="B551" s="211">
        <v>630</v>
      </c>
      <c r="C551" s="212"/>
      <c r="D551" s="213" t="s">
        <v>162</v>
      </c>
      <c r="E551" s="343"/>
      <c r="F551" s="535">
        <v>1.9</v>
      </c>
      <c r="G551" s="535">
        <v>1</v>
      </c>
      <c r="H551" s="535">
        <v>2</v>
      </c>
      <c r="I551" s="535">
        <v>2</v>
      </c>
      <c r="J551" s="535">
        <v>2</v>
      </c>
      <c r="K551" s="535">
        <v>0</v>
      </c>
      <c r="L551" s="535">
        <v>0</v>
      </c>
      <c r="M551" s="432"/>
      <c r="O551" s="407"/>
      <c r="P551" s="407"/>
      <c r="Q551" s="407"/>
      <c r="R551" s="407"/>
      <c r="S551" s="407"/>
      <c r="T551" s="407"/>
      <c r="U551" s="407"/>
      <c r="V551" s="407"/>
      <c r="W551" s="407"/>
      <c r="X551" s="407"/>
    </row>
    <row r="552" spans="1:24" s="308" customFormat="1" x14ac:dyDescent="0.2">
      <c r="A552" s="307"/>
      <c r="B552" s="288"/>
      <c r="C552" s="287"/>
      <c r="D552" s="275" t="s">
        <v>709</v>
      </c>
      <c r="E552" s="285" t="s">
        <v>676</v>
      </c>
      <c r="F552" s="276">
        <f t="shared" ref="F552" si="223">SUM(F553)</f>
        <v>0</v>
      </c>
      <c r="G552" s="276">
        <f t="shared" ref="G552:H552" si="224">SUM(G553)</f>
        <v>0</v>
      </c>
      <c r="H552" s="276">
        <f t="shared" si="224"/>
        <v>0.4</v>
      </c>
      <c r="I552" s="276">
        <f t="shared" ref="I552" si="225">SUM(I553)</f>
        <v>0.4</v>
      </c>
      <c r="J552" s="276">
        <f t="shared" ref="J552:L552" si="226">SUM(J553)</f>
        <v>0.4</v>
      </c>
      <c r="K552" s="276">
        <f t="shared" si="226"/>
        <v>0</v>
      </c>
      <c r="L552" s="276">
        <f t="shared" si="226"/>
        <v>0</v>
      </c>
      <c r="M552" s="432"/>
    </row>
    <row r="553" spans="1:24" s="308" customFormat="1" x14ac:dyDescent="0.2">
      <c r="A553" s="309"/>
      <c r="B553" s="211"/>
      <c r="C553" s="212">
        <v>637005</v>
      </c>
      <c r="D553" s="213" t="s">
        <v>763</v>
      </c>
      <c r="E553" s="342"/>
      <c r="F553" s="536">
        <v>0</v>
      </c>
      <c r="G553" s="536">
        <v>0</v>
      </c>
      <c r="H553" s="536">
        <v>0.4</v>
      </c>
      <c r="I553" s="536">
        <v>0.4</v>
      </c>
      <c r="J553" s="536">
        <v>0.4</v>
      </c>
      <c r="K553" s="536">
        <v>0</v>
      </c>
      <c r="L553" s="536">
        <v>0</v>
      </c>
      <c r="M553" s="432"/>
    </row>
    <row r="554" spans="1:24" s="407" customFormat="1" x14ac:dyDescent="0.2">
      <c r="A554" s="399"/>
      <c r="B554" s="285"/>
      <c r="C554" s="287"/>
      <c r="D554" s="275" t="s">
        <v>1174</v>
      </c>
      <c r="E554" s="503" t="s">
        <v>1173</v>
      </c>
      <c r="F554" s="276">
        <f t="shared" ref="F554" si="227">SUM(F555)</f>
        <v>105.5</v>
      </c>
      <c r="G554" s="276">
        <f t="shared" si="219"/>
        <v>0.5</v>
      </c>
      <c r="H554" s="276">
        <f t="shared" ref="H554" si="228">SUM(H555)</f>
        <v>0</v>
      </c>
      <c r="I554" s="276">
        <f t="shared" ref="I554" si="229">SUM(I555)</f>
        <v>0</v>
      </c>
      <c r="J554" s="276">
        <f t="shared" ref="J554:L554" si="230">SUM(J555)</f>
        <v>0</v>
      </c>
      <c r="K554" s="276">
        <f t="shared" si="230"/>
        <v>0</v>
      </c>
      <c r="L554" s="276">
        <f t="shared" si="230"/>
        <v>0</v>
      </c>
      <c r="M554" s="432"/>
      <c r="O554" s="308"/>
      <c r="P554" s="308"/>
      <c r="Q554" s="308"/>
      <c r="R554" s="308"/>
      <c r="S554" s="308"/>
      <c r="T554" s="308"/>
      <c r="U554" s="308"/>
      <c r="V554" s="308"/>
      <c r="W554" s="308"/>
      <c r="X554" s="308"/>
    </row>
    <row r="555" spans="1:24" s="407" customFormat="1" x14ac:dyDescent="0.2">
      <c r="A555" s="399"/>
      <c r="B555" s="211">
        <v>630</v>
      </c>
      <c r="C555" s="212"/>
      <c r="D555" s="213" t="s">
        <v>162</v>
      </c>
      <c r="E555" s="342"/>
      <c r="F555" s="535">
        <v>105.5</v>
      </c>
      <c r="G555" s="535">
        <v>0.5</v>
      </c>
      <c r="H555" s="535">
        <v>0</v>
      </c>
      <c r="I555" s="535">
        <v>0</v>
      </c>
      <c r="J555" s="535">
        <v>0</v>
      </c>
      <c r="K555" s="535">
        <v>0</v>
      </c>
      <c r="L555" s="535">
        <v>0</v>
      </c>
      <c r="M555" s="443"/>
      <c r="O555" s="308"/>
      <c r="P555" s="308"/>
      <c r="Q555" s="308"/>
      <c r="R555" s="308"/>
      <c r="S555" s="308"/>
      <c r="T555" s="308"/>
      <c r="U555" s="308"/>
      <c r="V555" s="308"/>
      <c r="W555" s="308"/>
      <c r="X555" s="308"/>
    </row>
    <row r="556" spans="1:24" s="308" customFormat="1" x14ac:dyDescent="0.2">
      <c r="A556" s="309"/>
      <c r="B556" s="285"/>
      <c r="C556" s="286"/>
      <c r="D556" s="275" t="s">
        <v>681</v>
      </c>
      <c r="E556" s="288" t="s">
        <v>1208</v>
      </c>
      <c r="F556" s="276">
        <f t="shared" ref="F556" si="231">SUM(F558+F572+F584+F593)</f>
        <v>160.30000000000001</v>
      </c>
      <c r="G556" s="276">
        <f t="shared" ref="G556:H556" si="232">SUM(G558+G572+G584+G593)</f>
        <v>250.7</v>
      </c>
      <c r="H556" s="276">
        <f t="shared" si="232"/>
        <v>292.20000000000005</v>
      </c>
      <c r="I556" s="276">
        <f>SUM(I558+I572+I584+I593)</f>
        <v>324.70000000000005</v>
      </c>
      <c r="J556" s="276">
        <f t="shared" ref="J556" si="233">SUM(J558+J572+J584+J593)</f>
        <v>272.3</v>
      </c>
      <c r="K556" s="276">
        <f t="shared" ref="K556:L556" si="234">SUM(K558+K572+K584+K593)</f>
        <v>293.79999999999995</v>
      </c>
      <c r="L556" s="276">
        <f t="shared" si="234"/>
        <v>321.89999999999998</v>
      </c>
      <c r="M556" s="443"/>
    </row>
    <row r="557" spans="1:24" s="407" customFormat="1" x14ac:dyDescent="0.2">
      <c r="A557" s="399"/>
      <c r="B557" s="211"/>
      <c r="C557" s="219"/>
      <c r="D557" s="220" t="s">
        <v>237</v>
      </c>
      <c r="E557" s="252" t="s">
        <v>682</v>
      </c>
      <c r="F557" s="223"/>
      <c r="G557" s="223"/>
      <c r="H557" s="223"/>
      <c r="I557" s="223"/>
      <c r="J557" s="223"/>
      <c r="K557" s="223"/>
      <c r="L557" s="223"/>
      <c r="M557" s="432"/>
      <c r="O557" s="308"/>
      <c r="P557" s="308"/>
      <c r="Q557" s="308"/>
      <c r="R557" s="308"/>
      <c r="S557" s="308"/>
      <c r="T557" s="308"/>
      <c r="U557" s="308"/>
      <c r="V557" s="308"/>
      <c r="W557" s="308"/>
      <c r="X557" s="308"/>
    </row>
    <row r="558" spans="1:24" s="308" customFormat="1" x14ac:dyDescent="0.2">
      <c r="A558" s="309"/>
      <c r="B558" s="211">
        <v>630</v>
      </c>
      <c r="C558" s="219"/>
      <c r="D558" s="220" t="s">
        <v>1204</v>
      </c>
      <c r="E558" s="251"/>
      <c r="F558" s="223">
        <f t="shared" ref="F558" si="235">SUM(F559:F571)</f>
        <v>46.9</v>
      </c>
      <c r="G558" s="223">
        <f t="shared" ref="G558:H558" si="236">SUM(G559:G571)</f>
        <v>74</v>
      </c>
      <c r="H558" s="223">
        <f t="shared" si="236"/>
        <v>61.7</v>
      </c>
      <c r="I558" s="223">
        <f t="shared" ref="I558" si="237">SUM(I559:I571)</f>
        <v>80</v>
      </c>
      <c r="J558" s="223">
        <f t="shared" ref="J558" si="238">SUM(J559:J571)</f>
        <v>52.7</v>
      </c>
      <c r="K558" s="223">
        <f t="shared" ref="K558:L558" si="239">SUM(K559:K571)</f>
        <v>80.7</v>
      </c>
      <c r="L558" s="223">
        <f t="shared" si="239"/>
        <v>81.300000000000011</v>
      </c>
      <c r="M558" s="443"/>
    </row>
    <row r="559" spans="1:24" s="308" customFormat="1" x14ac:dyDescent="0.2">
      <c r="A559" s="309"/>
      <c r="B559" s="211"/>
      <c r="C559" s="212">
        <v>6320011</v>
      </c>
      <c r="D559" s="213" t="s">
        <v>310</v>
      </c>
      <c r="E559" s="341"/>
      <c r="F559" s="536">
        <v>3</v>
      </c>
      <c r="G559" s="536">
        <v>9.1999999999999993</v>
      </c>
      <c r="H559" s="536">
        <v>15</v>
      </c>
      <c r="I559" s="536">
        <v>15</v>
      </c>
      <c r="J559" s="536">
        <v>9</v>
      </c>
      <c r="K559" s="536">
        <v>13</v>
      </c>
      <c r="L559" s="536">
        <v>13</v>
      </c>
      <c r="M559" s="432"/>
    </row>
    <row r="560" spans="1:24" s="308" customFormat="1" x14ac:dyDescent="0.2">
      <c r="A560" s="309"/>
      <c r="B560" s="211"/>
      <c r="C560" s="212">
        <v>6320013</v>
      </c>
      <c r="D560" s="213" t="s">
        <v>312</v>
      </c>
      <c r="E560" s="341"/>
      <c r="F560" s="536">
        <v>2.4</v>
      </c>
      <c r="G560" s="536">
        <v>3</v>
      </c>
      <c r="H560" s="536">
        <v>5</v>
      </c>
      <c r="I560" s="536">
        <v>5</v>
      </c>
      <c r="J560" s="536">
        <v>6</v>
      </c>
      <c r="K560" s="536">
        <v>6</v>
      </c>
      <c r="L560" s="536">
        <v>6</v>
      </c>
      <c r="M560" s="432"/>
    </row>
    <row r="561" spans="1:24" s="308" customFormat="1" x14ac:dyDescent="0.2">
      <c r="A561" s="309"/>
      <c r="B561" s="211"/>
      <c r="C561" s="212">
        <v>632002</v>
      </c>
      <c r="D561" s="213" t="s">
        <v>311</v>
      </c>
      <c r="E561" s="341"/>
      <c r="F561" s="536">
        <v>0.1</v>
      </c>
      <c r="G561" s="536">
        <v>0.1</v>
      </c>
      <c r="H561" s="536">
        <v>0.1</v>
      </c>
      <c r="I561" s="536">
        <v>0.1</v>
      </c>
      <c r="J561" s="536">
        <v>0.1</v>
      </c>
      <c r="K561" s="536">
        <v>0.1</v>
      </c>
      <c r="L561" s="536">
        <v>0.1</v>
      </c>
      <c r="M561" s="443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</row>
    <row r="562" spans="1:24" s="308" customFormat="1" x14ac:dyDescent="0.2">
      <c r="A562" s="309"/>
      <c r="B562" s="211"/>
      <c r="C562" s="212">
        <v>633004</v>
      </c>
      <c r="D562" s="213" t="s">
        <v>585</v>
      </c>
      <c r="E562" s="341"/>
      <c r="F562" s="536">
        <v>0</v>
      </c>
      <c r="G562" s="536">
        <v>0</v>
      </c>
      <c r="H562" s="536">
        <v>0</v>
      </c>
      <c r="I562" s="536">
        <v>0</v>
      </c>
      <c r="J562" s="536">
        <v>0</v>
      </c>
      <c r="K562" s="536">
        <v>0</v>
      </c>
      <c r="L562" s="536">
        <v>0</v>
      </c>
      <c r="M562" s="432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</row>
    <row r="563" spans="1:24" s="308" customFormat="1" x14ac:dyDescent="0.2">
      <c r="A563" s="309"/>
      <c r="B563" s="211"/>
      <c r="C563" s="212">
        <v>6330065</v>
      </c>
      <c r="D563" s="213" t="s">
        <v>134</v>
      </c>
      <c r="E563" s="341"/>
      <c r="F563" s="536">
        <v>0</v>
      </c>
      <c r="G563" s="536">
        <v>0.3</v>
      </c>
      <c r="H563" s="536">
        <v>0.5</v>
      </c>
      <c r="I563" s="536">
        <v>0.5</v>
      </c>
      <c r="J563" s="536">
        <v>0.5</v>
      </c>
      <c r="K563" s="536">
        <v>0.5</v>
      </c>
      <c r="L563" s="536">
        <v>1.1000000000000001</v>
      </c>
      <c r="M563" s="443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</row>
    <row r="564" spans="1:24" s="308" customFormat="1" x14ac:dyDescent="0.2">
      <c r="A564" s="309"/>
      <c r="B564" s="211"/>
      <c r="C564" s="212">
        <v>6330066</v>
      </c>
      <c r="D564" s="213" t="s">
        <v>764</v>
      </c>
      <c r="E564" s="341"/>
      <c r="F564" s="536">
        <v>0</v>
      </c>
      <c r="G564" s="536">
        <v>0</v>
      </c>
      <c r="H564" s="536">
        <v>0.5</v>
      </c>
      <c r="I564" s="536">
        <v>0.5</v>
      </c>
      <c r="J564" s="536">
        <v>0.5</v>
      </c>
      <c r="K564" s="536">
        <v>0.5</v>
      </c>
      <c r="L564" s="536">
        <v>0.5</v>
      </c>
      <c r="M564" s="350"/>
    </row>
    <row r="565" spans="1:24" s="308" customFormat="1" x14ac:dyDescent="0.2">
      <c r="A565" s="309"/>
      <c r="B565" s="211"/>
      <c r="C565" s="212">
        <v>634001</v>
      </c>
      <c r="D565" s="213" t="s">
        <v>532</v>
      </c>
      <c r="E565" s="341"/>
      <c r="F565" s="536">
        <v>0</v>
      </c>
      <c r="G565" s="536">
        <v>0</v>
      </c>
      <c r="H565" s="536">
        <v>0</v>
      </c>
      <c r="I565" s="536">
        <v>0</v>
      </c>
      <c r="J565" s="536">
        <v>0</v>
      </c>
      <c r="K565" s="536">
        <v>0</v>
      </c>
      <c r="L565" s="536">
        <v>0</v>
      </c>
      <c r="M565" s="432"/>
      <c r="O565" s="407"/>
      <c r="P565" s="407"/>
      <c r="Q565" s="407"/>
      <c r="R565" s="407"/>
      <c r="S565" s="407"/>
      <c r="T565" s="407"/>
      <c r="U565" s="407"/>
      <c r="V565" s="407"/>
      <c r="W565" s="407"/>
      <c r="X565" s="407"/>
    </row>
    <row r="566" spans="1:24" s="308" customFormat="1" x14ac:dyDescent="0.2">
      <c r="A566" s="309"/>
      <c r="B566" s="211"/>
      <c r="C566" s="212">
        <v>635004</v>
      </c>
      <c r="D566" s="213" t="s">
        <v>631</v>
      </c>
      <c r="E566" s="341"/>
      <c r="F566" s="536">
        <v>0</v>
      </c>
      <c r="G566" s="536">
        <v>0</v>
      </c>
      <c r="H566" s="536">
        <v>0</v>
      </c>
      <c r="I566" s="536">
        <v>0</v>
      </c>
      <c r="J566" s="536">
        <v>0</v>
      </c>
      <c r="K566" s="536">
        <v>0</v>
      </c>
      <c r="L566" s="536">
        <v>0</v>
      </c>
      <c r="M566" s="432"/>
      <c r="O566" s="407"/>
      <c r="P566" s="407"/>
      <c r="Q566" s="407"/>
      <c r="R566" s="407"/>
      <c r="S566" s="407"/>
      <c r="T566" s="407"/>
      <c r="U566" s="407"/>
      <c r="V566" s="407"/>
      <c r="W566" s="407"/>
      <c r="X566" s="407"/>
    </row>
    <row r="567" spans="1:24" x14ac:dyDescent="0.2">
      <c r="A567" s="207"/>
      <c r="B567" s="211"/>
      <c r="C567" s="212">
        <v>63500616</v>
      </c>
      <c r="D567" s="213" t="s">
        <v>711</v>
      </c>
      <c r="E567" s="341"/>
      <c r="F567" s="536">
        <v>0.2</v>
      </c>
      <c r="G567" s="536">
        <v>0</v>
      </c>
      <c r="H567" s="536">
        <v>0.2</v>
      </c>
      <c r="I567" s="536">
        <v>0.2</v>
      </c>
      <c r="J567" s="536">
        <v>0.2</v>
      </c>
      <c r="K567" s="536">
        <v>0.2</v>
      </c>
      <c r="L567" s="536">
        <v>0.2</v>
      </c>
      <c r="M567" s="443"/>
      <c r="O567" s="407"/>
      <c r="P567" s="407"/>
      <c r="Q567" s="407"/>
      <c r="R567" s="407"/>
      <c r="S567" s="407"/>
      <c r="T567" s="407"/>
      <c r="U567" s="407"/>
      <c r="V567" s="407"/>
      <c r="W567" s="407"/>
      <c r="X567" s="407"/>
    </row>
    <row r="568" spans="1:24" x14ac:dyDescent="0.2">
      <c r="A568" s="207"/>
      <c r="B568" s="211"/>
      <c r="C568" s="212">
        <v>635006</v>
      </c>
      <c r="D568" s="213" t="s">
        <v>956</v>
      </c>
      <c r="E568" s="341"/>
      <c r="F568" s="536">
        <v>0</v>
      </c>
      <c r="G568" s="536">
        <v>0</v>
      </c>
      <c r="H568" s="536">
        <v>0</v>
      </c>
      <c r="I568" s="536">
        <v>0</v>
      </c>
      <c r="J568" s="536">
        <v>0</v>
      </c>
      <c r="K568" s="536">
        <v>0</v>
      </c>
      <c r="L568" s="536">
        <v>0</v>
      </c>
      <c r="O568" s="407"/>
      <c r="P568" s="407"/>
      <c r="Q568" s="407"/>
      <c r="R568" s="407"/>
      <c r="S568" s="407"/>
      <c r="T568" s="407"/>
      <c r="U568" s="407"/>
      <c r="V568" s="407"/>
      <c r="W568" s="407"/>
      <c r="X568" s="407"/>
    </row>
    <row r="569" spans="1:24" x14ac:dyDescent="0.2">
      <c r="A569" s="207"/>
      <c r="B569" s="211"/>
      <c r="C569" s="212">
        <v>637004</v>
      </c>
      <c r="D569" s="213" t="s">
        <v>94</v>
      </c>
      <c r="E569" s="341"/>
      <c r="F569" s="536">
        <v>0</v>
      </c>
      <c r="G569" s="536">
        <v>0</v>
      </c>
      <c r="H569" s="536">
        <v>0.1</v>
      </c>
      <c r="I569" s="536">
        <v>0.1</v>
      </c>
      <c r="J569" s="536">
        <v>0.1</v>
      </c>
      <c r="K569" s="536">
        <v>0.1</v>
      </c>
      <c r="L569" s="536">
        <v>0.1</v>
      </c>
      <c r="M569" s="443"/>
      <c r="O569" s="407"/>
      <c r="P569" s="407"/>
      <c r="Q569" s="407"/>
      <c r="R569" s="407"/>
      <c r="S569" s="407"/>
      <c r="T569" s="407"/>
      <c r="U569" s="407"/>
      <c r="V569" s="407"/>
      <c r="W569" s="407"/>
      <c r="X569" s="407"/>
    </row>
    <row r="570" spans="1:24" s="308" customFormat="1" x14ac:dyDescent="0.2">
      <c r="A570" s="309"/>
      <c r="B570" s="211"/>
      <c r="C570" s="212">
        <v>637005</v>
      </c>
      <c r="D570" s="213" t="s">
        <v>98</v>
      </c>
      <c r="E570" s="341"/>
      <c r="F570" s="536">
        <v>0.4</v>
      </c>
      <c r="G570" s="536">
        <v>0.4</v>
      </c>
      <c r="H570" s="536">
        <v>0.3</v>
      </c>
      <c r="I570" s="536">
        <v>0.3</v>
      </c>
      <c r="J570" s="536">
        <v>0.3</v>
      </c>
      <c r="K570" s="536">
        <v>0.3</v>
      </c>
      <c r="L570" s="536">
        <v>0.3</v>
      </c>
      <c r="M570" s="432"/>
      <c r="O570" s="407"/>
      <c r="P570" s="407"/>
      <c r="Q570" s="407"/>
      <c r="R570" s="407"/>
      <c r="S570" s="407"/>
      <c r="T570" s="407"/>
      <c r="U570" s="407"/>
      <c r="V570" s="407"/>
      <c r="W570" s="407"/>
      <c r="X570" s="407"/>
    </row>
    <row r="571" spans="1:24" s="407" customFormat="1" x14ac:dyDescent="0.2">
      <c r="A571" s="399"/>
      <c r="B571" s="211"/>
      <c r="C571" s="212">
        <v>642001</v>
      </c>
      <c r="D571" s="213" t="s">
        <v>313</v>
      </c>
      <c r="E571" s="341"/>
      <c r="F571" s="536">
        <v>40.799999999999997</v>
      </c>
      <c r="G571" s="536">
        <v>61</v>
      </c>
      <c r="H571" s="536">
        <v>40</v>
      </c>
      <c r="I571" s="536">
        <v>58.3</v>
      </c>
      <c r="J571" s="536">
        <v>36</v>
      </c>
      <c r="K571" s="536">
        <v>60</v>
      </c>
      <c r="L571" s="536">
        <v>60</v>
      </c>
      <c r="M571" s="443"/>
    </row>
    <row r="572" spans="1:24" s="407" customFormat="1" x14ac:dyDescent="0.2">
      <c r="A572" s="399"/>
      <c r="B572" s="211">
        <v>600</v>
      </c>
      <c r="C572" s="212"/>
      <c r="D572" s="220" t="s">
        <v>1209</v>
      </c>
      <c r="E572" s="341"/>
      <c r="F572" s="223">
        <f t="shared" ref="F572" si="240">SUM(F573:F575)</f>
        <v>9.9</v>
      </c>
      <c r="G572" s="223">
        <f t="shared" ref="G572:H572" si="241">SUM(G573:G575)</f>
        <v>24.6</v>
      </c>
      <c r="H572" s="223">
        <f t="shared" si="241"/>
        <v>52.8</v>
      </c>
      <c r="I572" s="223">
        <f t="shared" ref="I572" si="242">SUM(I573:I575)</f>
        <v>61.5</v>
      </c>
      <c r="J572" s="223">
        <f t="shared" ref="J572:L572" si="243">SUM(J573:J575)</f>
        <v>53.3</v>
      </c>
      <c r="K572" s="223">
        <f t="shared" si="243"/>
        <v>53</v>
      </c>
      <c r="L572" s="223">
        <f t="shared" si="243"/>
        <v>55.5</v>
      </c>
      <c r="M572" s="432"/>
    </row>
    <row r="573" spans="1:24" s="407" customFormat="1" x14ac:dyDescent="0.2">
      <c r="A573" s="399"/>
      <c r="B573" s="211"/>
      <c r="C573" s="212">
        <v>610</v>
      </c>
      <c r="D573" s="213" t="s">
        <v>115</v>
      </c>
      <c r="E573" s="341"/>
      <c r="F573" s="535">
        <v>0</v>
      </c>
      <c r="G573" s="535">
        <v>13.1</v>
      </c>
      <c r="H573" s="535">
        <v>25.8</v>
      </c>
      <c r="I573" s="535">
        <v>25.8</v>
      </c>
      <c r="J573" s="535">
        <v>25.8</v>
      </c>
      <c r="K573" s="535">
        <v>27</v>
      </c>
      <c r="L573" s="535">
        <v>29</v>
      </c>
      <c r="M573" s="432"/>
    </row>
    <row r="574" spans="1:24" s="407" customFormat="1" x14ac:dyDescent="0.2">
      <c r="A574" s="399"/>
      <c r="B574" s="211"/>
      <c r="C574" s="212">
        <v>620</v>
      </c>
      <c r="D574" s="213" t="s">
        <v>116</v>
      </c>
      <c r="E574" s="341"/>
      <c r="F574" s="535">
        <v>0</v>
      </c>
      <c r="G574" s="535">
        <v>3.9</v>
      </c>
      <c r="H574" s="535">
        <v>9</v>
      </c>
      <c r="I574" s="535">
        <v>9</v>
      </c>
      <c r="J574" s="535">
        <v>9</v>
      </c>
      <c r="K574" s="535">
        <v>9.5</v>
      </c>
      <c r="L574" s="535">
        <v>10</v>
      </c>
      <c r="M574" s="432"/>
    </row>
    <row r="575" spans="1:24" s="407" customFormat="1" x14ac:dyDescent="0.2">
      <c r="A575" s="399"/>
      <c r="B575" s="211"/>
      <c r="C575" s="212">
        <v>630</v>
      </c>
      <c r="D575" s="220" t="s">
        <v>162</v>
      </c>
      <c r="E575" s="341"/>
      <c r="F575" s="223">
        <f t="shared" ref="F575" si="244">SUM(F576:F581)</f>
        <v>9.9</v>
      </c>
      <c r="G575" s="223">
        <f t="shared" ref="G575:H575" si="245">SUM(G576:G581)</f>
        <v>7.6000000000000005</v>
      </c>
      <c r="H575" s="223">
        <f t="shared" si="245"/>
        <v>18</v>
      </c>
      <c r="I575" s="223">
        <f>SUM(I576:I582)</f>
        <v>26.7</v>
      </c>
      <c r="J575" s="223">
        <f>SUM(J576:J582)</f>
        <v>18.5</v>
      </c>
      <c r="K575" s="223">
        <f t="shared" ref="K575:L575" si="246">SUM(K576:K582)</f>
        <v>16.5</v>
      </c>
      <c r="L575" s="223">
        <f t="shared" si="246"/>
        <v>16.5</v>
      </c>
      <c r="M575" s="432"/>
      <c r="O575" s="308"/>
      <c r="P575" s="308"/>
      <c r="Q575" s="308"/>
      <c r="R575" s="308"/>
      <c r="S575" s="308"/>
      <c r="T575" s="308"/>
      <c r="U575" s="308"/>
      <c r="V575" s="308"/>
      <c r="W575" s="308"/>
      <c r="X575" s="308"/>
    </row>
    <row r="576" spans="1:24" s="407" customFormat="1" x14ac:dyDescent="0.2">
      <c r="A576" s="399"/>
      <c r="B576" s="211"/>
      <c r="C576" s="212">
        <v>632001</v>
      </c>
      <c r="D576" s="213" t="s">
        <v>57</v>
      </c>
      <c r="E576" s="341"/>
      <c r="F576" s="535">
        <v>1.3</v>
      </c>
      <c r="G576" s="535">
        <v>4.9000000000000004</v>
      </c>
      <c r="H576" s="535">
        <v>15</v>
      </c>
      <c r="I576" s="535">
        <v>15</v>
      </c>
      <c r="J576" s="535">
        <v>7</v>
      </c>
      <c r="K576" s="535">
        <v>7</v>
      </c>
      <c r="L576" s="535">
        <v>7</v>
      </c>
      <c r="M576" s="432"/>
      <c r="O576" s="308"/>
      <c r="P576" s="308"/>
      <c r="Q576" s="308"/>
      <c r="R576" s="308"/>
      <c r="S576" s="308"/>
      <c r="T576" s="308"/>
      <c r="U576" s="308"/>
      <c r="V576" s="308"/>
      <c r="W576" s="308"/>
      <c r="X576" s="308"/>
    </row>
    <row r="577" spans="1:24" s="407" customFormat="1" x14ac:dyDescent="0.2">
      <c r="A577" s="399"/>
      <c r="B577" s="211"/>
      <c r="C577" s="212">
        <v>632001</v>
      </c>
      <c r="D577" s="213" t="s">
        <v>56</v>
      </c>
      <c r="E577" s="341"/>
      <c r="F577" s="535">
        <v>0</v>
      </c>
      <c r="G577" s="535">
        <v>0</v>
      </c>
      <c r="H577" s="535">
        <v>0</v>
      </c>
      <c r="I577" s="535">
        <v>0</v>
      </c>
      <c r="J577" s="535">
        <v>0</v>
      </c>
      <c r="K577" s="535">
        <v>0</v>
      </c>
      <c r="L577" s="535">
        <v>0</v>
      </c>
      <c r="M577" s="432"/>
      <c r="O577" s="308"/>
      <c r="P577" s="308"/>
      <c r="Q577" s="308"/>
      <c r="R577" s="308"/>
      <c r="S577" s="308"/>
      <c r="T577" s="308"/>
      <c r="U577" s="308"/>
      <c r="V577" s="308"/>
      <c r="W577" s="308"/>
      <c r="X577" s="308"/>
    </row>
    <row r="578" spans="1:24" s="407" customFormat="1" x14ac:dyDescent="0.2">
      <c r="A578" s="399"/>
      <c r="B578" s="211"/>
      <c r="C578" s="212">
        <v>632002</v>
      </c>
      <c r="D578" s="213" t="s">
        <v>1205</v>
      </c>
      <c r="E578" s="341"/>
      <c r="F578" s="535">
        <v>0</v>
      </c>
      <c r="G578" s="535">
        <v>0</v>
      </c>
      <c r="H578" s="535">
        <v>0</v>
      </c>
      <c r="I578" s="535">
        <v>0</v>
      </c>
      <c r="J578" s="535">
        <v>0</v>
      </c>
      <c r="K578" s="535">
        <v>0</v>
      </c>
      <c r="L578" s="535">
        <v>0</v>
      </c>
      <c r="M578" s="432"/>
      <c r="O578" s="308"/>
      <c r="P578" s="308"/>
      <c r="Q578" s="308"/>
      <c r="R578" s="308"/>
      <c r="S578" s="308"/>
      <c r="T578" s="308"/>
      <c r="U578" s="308"/>
      <c r="V578" s="308"/>
      <c r="W578" s="308"/>
      <c r="X578" s="308"/>
    </row>
    <row r="579" spans="1:24" s="407" customFormat="1" x14ac:dyDescent="0.2">
      <c r="A579" s="399"/>
      <c r="B579" s="211"/>
      <c r="C579" s="212">
        <v>633006</v>
      </c>
      <c r="D579" s="213" t="s">
        <v>134</v>
      </c>
      <c r="E579" s="341"/>
      <c r="F579" s="535">
        <v>8.6</v>
      </c>
      <c r="G579" s="535">
        <v>1</v>
      </c>
      <c r="H579" s="535">
        <v>2</v>
      </c>
      <c r="I579" s="535">
        <v>4.7</v>
      </c>
      <c r="J579" s="535">
        <v>2</v>
      </c>
      <c r="K579" s="535">
        <v>2</v>
      </c>
      <c r="L579" s="535">
        <v>2</v>
      </c>
      <c r="M579" s="443"/>
      <c r="O579" s="308"/>
      <c r="P579" s="308"/>
      <c r="Q579" s="308"/>
      <c r="R579" s="308"/>
      <c r="S579" s="308"/>
      <c r="T579" s="308"/>
      <c r="U579" s="308"/>
      <c r="V579" s="308"/>
      <c r="W579" s="308"/>
      <c r="X579" s="308"/>
    </row>
    <row r="580" spans="1:24" s="407" customFormat="1" x14ac:dyDescent="0.2">
      <c r="A580" s="399"/>
      <c r="B580" s="211"/>
      <c r="C580" s="212">
        <v>635</v>
      </c>
      <c r="D580" s="213" t="s">
        <v>1206</v>
      </c>
      <c r="E580" s="341"/>
      <c r="F580" s="535">
        <v>0</v>
      </c>
      <c r="G580" s="535">
        <v>0</v>
      </c>
      <c r="H580" s="535">
        <v>0.5</v>
      </c>
      <c r="I580" s="535">
        <v>0.5</v>
      </c>
      <c r="J580" s="535">
        <v>5.5</v>
      </c>
      <c r="K580" s="535">
        <v>5.5</v>
      </c>
      <c r="L580" s="535">
        <v>5.5</v>
      </c>
      <c r="M580" s="432"/>
      <c r="O580" s="308"/>
      <c r="P580" s="308"/>
      <c r="Q580" s="308"/>
      <c r="R580" s="308"/>
      <c r="S580" s="308"/>
      <c r="T580" s="308"/>
      <c r="U580" s="308"/>
      <c r="V580" s="308"/>
      <c r="W580" s="308"/>
      <c r="X580" s="308"/>
    </row>
    <row r="581" spans="1:24" s="308" customFormat="1" x14ac:dyDescent="0.2">
      <c r="A581" s="309"/>
      <c r="B581" s="211"/>
      <c r="C581" s="212">
        <v>637</v>
      </c>
      <c r="D581" s="213" t="s">
        <v>1207</v>
      </c>
      <c r="E581" s="341"/>
      <c r="F581" s="535">
        <v>0</v>
      </c>
      <c r="G581" s="535">
        <v>1.7</v>
      </c>
      <c r="H581" s="535">
        <v>0.5</v>
      </c>
      <c r="I581" s="535">
        <v>5</v>
      </c>
      <c r="J581" s="535">
        <v>2</v>
      </c>
      <c r="K581" s="535">
        <v>2</v>
      </c>
      <c r="L581" s="535">
        <v>2</v>
      </c>
      <c r="M581" s="432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</row>
    <row r="582" spans="1:24" s="407" customFormat="1" x14ac:dyDescent="0.2">
      <c r="A582" s="399"/>
      <c r="B582" s="211"/>
      <c r="C582" s="212">
        <v>640</v>
      </c>
      <c r="D582" s="213" t="s">
        <v>1318</v>
      </c>
      <c r="E582" s="341"/>
      <c r="F582" s="535">
        <v>0</v>
      </c>
      <c r="G582" s="535">
        <v>0</v>
      </c>
      <c r="H582" s="535">
        <v>0</v>
      </c>
      <c r="I582" s="535">
        <v>1.5</v>
      </c>
      <c r="J582" s="579">
        <v>2</v>
      </c>
      <c r="K582" s="535">
        <v>0</v>
      </c>
      <c r="L582" s="535">
        <v>0</v>
      </c>
      <c r="M582" s="443" t="s">
        <v>1349</v>
      </c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</row>
    <row r="583" spans="1:24" s="308" customFormat="1" x14ac:dyDescent="0.2">
      <c r="A583" s="309"/>
      <c r="B583" s="211"/>
      <c r="C583" s="212"/>
      <c r="D583" s="253" t="s">
        <v>684</v>
      </c>
      <c r="E583" s="249" t="s">
        <v>713</v>
      </c>
      <c r="F583" s="535"/>
      <c r="G583" s="535"/>
      <c r="H583" s="535"/>
      <c r="I583" s="535"/>
      <c r="J583" s="535"/>
      <c r="K583" s="535"/>
      <c r="L583" s="535"/>
      <c r="M583" s="443"/>
    </row>
    <row r="584" spans="1:24" s="308" customFormat="1" x14ac:dyDescent="0.2">
      <c r="A584" s="309"/>
      <c r="B584" s="211"/>
      <c r="C584" s="219"/>
      <c r="D584" s="220" t="s">
        <v>712</v>
      </c>
      <c r="E584" s="249" t="s">
        <v>683</v>
      </c>
      <c r="F584" s="223">
        <f t="shared" ref="F584" si="247">SUM(F585:F585)</f>
        <v>-0.5</v>
      </c>
      <c r="G584" s="223">
        <f t="shared" ref="G584:H584" si="248">SUM(G585:G585)</f>
        <v>1.7000000000000002</v>
      </c>
      <c r="H584" s="223">
        <f t="shared" si="248"/>
        <v>8.9999999999999982</v>
      </c>
      <c r="I584" s="223">
        <f t="shared" ref="I584" si="249">SUM(I585:I585)</f>
        <v>10.999999999999998</v>
      </c>
      <c r="J584" s="223">
        <f t="shared" ref="J584:L584" si="250">SUM(J585:J585)</f>
        <v>10.999999999999998</v>
      </c>
      <c r="K584" s="223">
        <f t="shared" si="250"/>
        <v>10.999999999999998</v>
      </c>
      <c r="L584" s="223">
        <f t="shared" si="250"/>
        <v>10.999999999999998</v>
      </c>
      <c r="M584" s="432"/>
    </row>
    <row r="585" spans="1:24" s="308" customFormat="1" x14ac:dyDescent="0.2">
      <c r="A585" s="309"/>
      <c r="B585" s="211">
        <v>630</v>
      </c>
      <c r="C585" s="219"/>
      <c r="D585" s="220" t="s">
        <v>162</v>
      </c>
      <c r="E585" s="251"/>
      <c r="F585" s="223">
        <f t="shared" ref="F585" si="251">SUM(F586:F592)</f>
        <v>-0.5</v>
      </c>
      <c r="G585" s="223">
        <f t="shared" ref="G585:H585" si="252">SUM(G586:G592)</f>
        <v>1.7000000000000002</v>
      </c>
      <c r="H585" s="223">
        <f t="shared" si="252"/>
        <v>8.9999999999999982</v>
      </c>
      <c r="I585" s="223">
        <f t="shared" ref="I585" si="253">SUM(I586:I592)</f>
        <v>10.999999999999998</v>
      </c>
      <c r="J585" s="223">
        <f t="shared" ref="J585" si="254">SUM(J586:J592)</f>
        <v>10.999999999999998</v>
      </c>
      <c r="K585" s="223">
        <f t="shared" ref="K585:L585" si="255">SUM(K586:K592)</f>
        <v>10.999999999999998</v>
      </c>
      <c r="L585" s="223">
        <f t="shared" si="255"/>
        <v>10.999999999999998</v>
      </c>
      <c r="M585" s="432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</row>
    <row r="586" spans="1:24" s="308" customFormat="1" x14ac:dyDescent="0.2">
      <c r="A586" s="309"/>
      <c r="B586" s="211"/>
      <c r="C586" s="212">
        <v>6320015</v>
      </c>
      <c r="D586" s="213" t="s">
        <v>56</v>
      </c>
      <c r="E586" s="341"/>
      <c r="F586" s="536">
        <v>0</v>
      </c>
      <c r="G586" s="536">
        <v>1.2</v>
      </c>
      <c r="H586" s="536">
        <v>2</v>
      </c>
      <c r="I586" s="536">
        <v>3</v>
      </c>
      <c r="J586" s="536">
        <v>3</v>
      </c>
      <c r="K586" s="536">
        <v>3</v>
      </c>
      <c r="L586" s="536">
        <v>3</v>
      </c>
      <c r="M586" s="432"/>
    </row>
    <row r="587" spans="1:24" s="308" customFormat="1" x14ac:dyDescent="0.2">
      <c r="A587" s="309"/>
      <c r="B587" s="214"/>
      <c r="C587" s="212">
        <v>6320015</v>
      </c>
      <c r="D587" s="213" t="s">
        <v>163</v>
      </c>
      <c r="E587" s="341"/>
      <c r="F587" s="536">
        <v>-1.2</v>
      </c>
      <c r="G587" s="536">
        <v>-0.5</v>
      </c>
      <c r="H587" s="536">
        <v>6</v>
      </c>
      <c r="I587" s="536">
        <v>7</v>
      </c>
      <c r="J587" s="536">
        <v>7</v>
      </c>
      <c r="K587" s="536">
        <v>7</v>
      </c>
      <c r="L587" s="536">
        <v>7</v>
      </c>
      <c r="M587" s="432"/>
    </row>
    <row r="588" spans="1:24" x14ac:dyDescent="0.2">
      <c r="A588" s="207"/>
      <c r="B588" s="214"/>
      <c r="C588" s="212">
        <v>6320025</v>
      </c>
      <c r="D588" s="213" t="s">
        <v>185</v>
      </c>
      <c r="E588" s="341"/>
      <c r="F588" s="536">
        <v>0</v>
      </c>
      <c r="G588" s="536">
        <v>0.1</v>
      </c>
      <c r="H588" s="536">
        <v>0.2</v>
      </c>
      <c r="I588" s="536">
        <v>0.2</v>
      </c>
      <c r="J588" s="536">
        <v>0.2</v>
      </c>
      <c r="K588" s="536">
        <v>0.2</v>
      </c>
      <c r="L588" s="536">
        <v>0.2</v>
      </c>
      <c r="M588" s="432"/>
      <c r="O588" s="308"/>
      <c r="P588" s="308"/>
      <c r="Q588" s="308"/>
      <c r="R588" s="308"/>
      <c r="S588" s="308"/>
      <c r="T588" s="308"/>
      <c r="U588" s="308"/>
      <c r="V588" s="308"/>
      <c r="W588" s="308"/>
      <c r="X588" s="308"/>
    </row>
    <row r="589" spans="1:24" s="308" customFormat="1" x14ac:dyDescent="0.2">
      <c r="A589" s="307"/>
      <c r="B589" s="214"/>
      <c r="C589" s="212">
        <v>632005</v>
      </c>
      <c r="D589" s="213" t="s">
        <v>130</v>
      </c>
      <c r="E589" s="341"/>
      <c r="F589" s="536">
        <v>0</v>
      </c>
      <c r="G589" s="536">
        <v>0</v>
      </c>
      <c r="H589" s="536">
        <v>0</v>
      </c>
      <c r="I589" s="536">
        <v>0</v>
      </c>
      <c r="J589" s="536">
        <v>0</v>
      </c>
      <c r="K589" s="536">
        <v>0</v>
      </c>
      <c r="L589" s="536">
        <v>0</v>
      </c>
      <c r="M589" s="432"/>
    </row>
    <row r="590" spans="1:24" s="308" customFormat="1" x14ac:dyDescent="0.2">
      <c r="A590" s="307"/>
      <c r="B590" s="211"/>
      <c r="C590" s="212">
        <v>6370045</v>
      </c>
      <c r="D590" s="213" t="s">
        <v>481</v>
      </c>
      <c r="E590" s="341"/>
      <c r="F590" s="536">
        <v>0.7</v>
      </c>
      <c r="G590" s="536">
        <v>0.8</v>
      </c>
      <c r="H590" s="536">
        <v>0.7</v>
      </c>
      <c r="I590" s="536">
        <v>0.7</v>
      </c>
      <c r="J590" s="536">
        <v>0.7</v>
      </c>
      <c r="K590" s="536">
        <v>0.7</v>
      </c>
      <c r="L590" s="536">
        <v>0.7</v>
      </c>
      <c r="M590" s="443"/>
    </row>
    <row r="591" spans="1:24" x14ac:dyDescent="0.2">
      <c r="A591" s="207"/>
      <c r="B591" s="211"/>
      <c r="C591" s="212">
        <v>6370055</v>
      </c>
      <c r="D591" s="213" t="s">
        <v>98</v>
      </c>
      <c r="E591" s="341"/>
      <c r="F591" s="536">
        <v>0</v>
      </c>
      <c r="G591" s="536">
        <v>0.1</v>
      </c>
      <c r="H591" s="536">
        <v>0.1</v>
      </c>
      <c r="I591" s="536">
        <v>0.1</v>
      </c>
      <c r="J591" s="536">
        <v>0.1</v>
      </c>
      <c r="K591" s="536">
        <v>0.1</v>
      </c>
      <c r="L591" s="536">
        <v>0.1</v>
      </c>
      <c r="M591" s="443"/>
      <c r="O591" s="308"/>
      <c r="P591" s="308"/>
      <c r="Q591" s="308"/>
      <c r="R591" s="308"/>
      <c r="S591" s="308"/>
      <c r="T591" s="308"/>
      <c r="U591" s="308"/>
      <c r="V591" s="308"/>
      <c r="W591" s="308"/>
      <c r="X591" s="308"/>
    </row>
    <row r="592" spans="1:24" s="308" customFormat="1" x14ac:dyDescent="0.2">
      <c r="A592" s="309"/>
      <c r="B592" s="211"/>
      <c r="C592" s="212">
        <v>642013</v>
      </c>
      <c r="D592" s="213" t="s">
        <v>287</v>
      </c>
      <c r="E592" s="342"/>
      <c r="F592" s="535">
        <v>0</v>
      </c>
      <c r="G592" s="535">
        <v>0</v>
      </c>
      <c r="H592" s="535">
        <v>0</v>
      </c>
      <c r="I592" s="535">
        <v>0</v>
      </c>
      <c r="J592" s="535">
        <v>0</v>
      </c>
      <c r="K592" s="535">
        <v>0</v>
      </c>
      <c r="L592" s="535">
        <v>0</v>
      </c>
      <c r="M592" s="432"/>
    </row>
    <row r="593" spans="1:24" s="308" customFormat="1" x14ac:dyDescent="0.2">
      <c r="A593" s="307"/>
      <c r="B593" s="211"/>
      <c r="C593" s="219"/>
      <c r="D593" s="220" t="s">
        <v>516</v>
      </c>
      <c r="E593" s="211" t="s">
        <v>683</v>
      </c>
      <c r="F593" s="223">
        <f t="shared" ref="F593" si="256">SUM(F594:F596)</f>
        <v>104</v>
      </c>
      <c r="G593" s="223">
        <f t="shared" ref="G593:H593" si="257">SUM(G594:G596)</f>
        <v>150.39999999999998</v>
      </c>
      <c r="H593" s="223">
        <f t="shared" si="257"/>
        <v>168.70000000000002</v>
      </c>
      <c r="I593" s="578">
        <f t="shared" ref="I593" si="258">SUM(I594:I596)</f>
        <v>172.20000000000002</v>
      </c>
      <c r="J593" s="578">
        <f t="shared" ref="J593" si="259">SUM(J594:J596)</f>
        <v>155.30000000000001</v>
      </c>
      <c r="K593" s="223">
        <f t="shared" ref="K593:L593" si="260">SUM(K594:K596)</f>
        <v>149.1</v>
      </c>
      <c r="L593" s="223">
        <f t="shared" si="260"/>
        <v>174.1</v>
      </c>
      <c r="M593" s="432"/>
    </row>
    <row r="594" spans="1:24" s="308" customFormat="1" x14ac:dyDescent="0.2">
      <c r="A594" s="309"/>
      <c r="B594" s="211">
        <v>610</v>
      </c>
      <c r="C594" s="212"/>
      <c r="D594" s="213" t="s">
        <v>115</v>
      </c>
      <c r="E594" s="341"/>
      <c r="F594" s="536">
        <v>42.2</v>
      </c>
      <c r="G594" s="536">
        <v>47.3</v>
      </c>
      <c r="H594" s="536">
        <v>56.5</v>
      </c>
      <c r="I594" s="536">
        <v>56.5</v>
      </c>
      <c r="J594" s="536">
        <v>38</v>
      </c>
      <c r="K594" s="536">
        <v>40</v>
      </c>
      <c r="L594" s="536">
        <v>43</v>
      </c>
      <c r="M594" s="452"/>
      <c r="O594" s="407"/>
      <c r="P594" s="407"/>
      <c r="Q594" s="407"/>
      <c r="R594" s="407"/>
      <c r="S594" s="407"/>
      <c r="T594" s="407"/>
      <c r="U594" s="407"/>
      <c r="V594" s="407"/>
      <c r="W594" s="407"/>
      <c r="X594" s="407"/>
    </row>
    <row r="595" spans="1:24" s="308" customFormat="1" x14ac:dyDescent="0.2">
      <c r="A595" s="309"/>
      <c r="B595" s="211">
        <v>620</v>
      </c>
      <c r="C595" s="212"/>
      <c r="D595" s="213" t="s">
        <v>116</v>
      </c>
      <c r="E595" s="341"/>
      <c r="F595" s="536">
        <v>18.100000000000001</v>
      </c>
      <c r="G595" s="536">
        <v>18.899999999999999</v>
      </c>
      <c r="H595" s="536">
        <v>20</v>
      </c>
      <c r="I595" s="536">
        <v>20</v>
      </c>
      <c r="J595" s="536">
        <v>13.5</v>
      </c>
      <c r="K595" s="536">
        <v>14</v>
      </c>
      <c r="L595" s="536">
        <v>16</v>
      </c>
      <c r="M595" s="452"/>
    </row>
    <row r="596" spans="1:24" s="308" customFormat="1" x14ac:dyDescent="0.2">
      <c r="A596" s="309"/>
      <c r="B596" s="211">
        <v>630</v>
      </c>
      <c r="C596" s="219"/>
      <c r="D596" s="220" t="s">
        <v>162</v>
      </c>
      <c r="E596" s="251"/>
      <c r="F596" s="223">
        <f t="shared" ref="F596" si="261">SUM(F597:F643)</f>
        <v>43.7</v>
      </c>
      <c r="G596" s="223">
        <f t="shared" ref="G596:H596" si="262">SUM(G597:G643)</f>
        <v>84.2</v>
      </c>
      <c r="H596" s="223">
        <f t="shared" si="262"/>
        <v>92.200000000000017</v>
      </c>
      <c r="I596" s="223">
        <f t="shared" ref="I596" si="263">SUM(I597:I643)</f>
        <v>95.700000000000017</v>
      </c>
      <c r="J596" s="223">
        <f t="shared" ref="J596" si="264">SUM(J597:J643)</f>
        <v>103.8</v>
      </c>
      <c r="K596" s="223">
        <f t="shared" ref="K596:L596" si="265">SUM(K597:K643)</f>
        <v>95.1</v>
      </c>
      <c r="L596" s="223">
        <f t="shared" si="265"/>
        <v>115.1</v>
      </c>
    </row>
    <row r="597" spans="1:24" s="308" customFormat="1" x14ac:dyDescent="0.2">
      <c r="A597" s="309"/>
      <c r="B597" s="211"/>
      <c r="C597" s="212">
        <v>631001</v>
      </c>
      <c r="D597" s="213" t="s">
        <v>129</v>
      </c>
      <c r="E597" s="341"/>
      <c r="F597" s="536">
        <v>0</v>
      </c>
      <c r="G597" s="536">
        <v>0</v>
      </c>
      <c r="H597" s="536">
        <v>0.5</v>
      </c>
      <c r="I597" s="536">
        <v>0.5</v>
      </c>
      <c r="J597" s="536">
        <v>0.5</v>
      </c>
      <c r="K597" s="536">
        <v>0.5</v>
      </c>
      <c r="L597" s="536">
        <v>0.5</v>
      </c>
      <c r="M597" s="432"/>
    </row>
    <row r="598" spans="1:24" s="308" customFormat="1" x14ac:dyDescent="0.2">
      <c r="A598" s="309"/>
      <c r="B598" s="211"/>
      <c r="C598" s="212">
        <v>6320011</v>
      </c>
      <c r="D598" s="213" t="s">
        <v>56</v>
      </c>
      <c r="E598" s="341"/>
      <c r="F598" s="536">
        <v>2.7</v>
      </c>
      <c r="G598" s="536">
        <v>5.3</v>
      </c>
      <c r="H598" s="536">
        <v>8</v>
      </c>
      <c r="I598" s="536">
        <v>8</v>
      </c>
      <c r="J598" s="536">
        <v>8</v>
      </c>
      <c r="K598" s="536">
        <v>8</v>
      </c>
      <c r="L598" s="536">
        <v>8</v>
      </c>
      <c r="M598" s="443"/>
      <c r="O598" s="407"/>
      <c r="P598" s="407"/>
      <c r="Q598" s="407"/>
      <c r="R598" s="407"/>
      <c r="S598" s="407"/>
      <c r="T598" s="407"/>
      <c r="U598" s="407"/>
      <c r="V598" s="407"/>
      <c r="W598" s="407"/>
      <c r="X598" s="407"/>
    </row>
    <row r="599" spans="1:24" s="308" customFormat="1" x14ac:dyDescent="0.2">
      <c r="A599" s="309"/>
      <c r="B599" s="211"/>
      <c r="C599" s="212">
        <v>6320013</v>
      </c>
      <c r="D599" s="213" t="s">
        <v>163</v>
      </c>
      <c r="E599" s="341"/>
      <c r="F599" s="536">
        <v>2.5</v>
      </c>
      <c r="G599" s="536">
        <v>4.0999999999999996</v>
      </c>
      <c r="H599" s="536">
        <v>13</v>
      </c>
      <c r="I599" s="536">
        <v>13</v>
      </c>
      <c r="J599" s="536">
        <v>13</v>
      </c>
      <c r="K599" s="536">
        <v>13</v>
      </c>
      <c r="L599" s="536">
        <v>13</v>
      </c>
      <c r="M599" s="443"/>
    </row>
    <row r="600" spans="1:24" s="407" customFormat="1" x14ac:dyDescent="0.2">
      <c r="A600" s="399"/>
      <c r="B600" s="211"/>
      <c r="C600" s="212">
        <v>632002</v>
      </c>
      <c r="D600" s="213" t="s">
        <v>164</v>
      </c>
      <c r="E600" s="341"/>
      <c r="F600" s="536">
        <v>0.1</v>
      </c>
      <c r="G600" s="536">
        <v>0.5</v>
      </c>
      <c r="H600" s="536">
        <v>1</v>
      </c>
      <c r="I600" s="536">
        <v>1</v>
      </c>
      <c r="J600" s="536">
        <v>1</v>
      </c>
      <c r="K600" s="536">
        <v>1</v>
      </c>
      <c r="L600" s="536">
        <v>1</v>
      </c>
      <c r="M600" s="443"/>
      <c r="O600" s="308"/>
      <c r="P600" s="308"/>
      <c r="Q600" s="308"/>
      <c r="R600" s="308"/>
      <c r="S600" s="308"/>
      <c r="T600" s="308"/>
      <c r="U600" s="308"/>
      <c r="V600" s="308"/>
      <c r="W600" s="308"/>
      <c r="X600" s="308"/>
    </row>
    <row r="601" spans="1:24" s="308" customFormat="1" x14ac:dyDescent="0.2">
      <c r="A601" s="309"/>
      <c r="B601" s="211"/>
      <c r="C601" s="212">
        <v>632005</v>
      </c>
      <c r="D601" s="213" t="s">
        <v>130</v>
      </c>
      <c r="E601" s="341"/>
      <c r="F601" s="536">
        <v>0.4</v>
      </c>
      <c r="G601" s="536">
        <v>0.4</v>
      </c>
      <c r="H601" s="536">
        <v>0.5</v>
      </c>
      <c r="I601" s="536">
        <v>0.5</v>
      </c>
      <c r="J601" s="536">
        <v>0.5</v>
      </c>
      <c r="K601" s="536">
        <v>0.5</v>
      </c>
      <c r="L601" s="536">
        <v>0.5</v>
      </c>
      <c r="M601" s="350"/>
    </row>
    <row r="602" spans="1:24" s="308" customFormat="1" x14ac:dyDescent="0.2">
      <c r="A602" s="309"/>
      <c r="B602" s="211"/>
      <c r="C602" s="212">
        <v>632004</v>
      </c>
      <c r="D602" s="213" t="s">
        <v>62</v>
      </c>
      <c r="E602" s="341"/>
      <c r="F602" s="536">
        <v>0</v>
      </c>
      <c r="G602" s="536">
        <v>0</v>
      </c>
      <c r="H602" s="536">
        <v>0</v>
      </c>
      <c r="I602" s="536">
        <v>0</v>
      </c>
      <c r="J602" s="536">
        <v>0</v>
      </c>
      <c r="K602" s="536">
        <v>0</v>
      </c>
      <c r="L602" s="536">
        <v>0</v>
      </c>
      <c r="M602" s="432"/>
    </row>
    <row r="603" spans="1:24" s="308" customFormat="1" x14ac:dyDescent="0.2">
      <c r="A603" s="309"/>
      <c r="B603" s="211"/>
      <c r="C603" s="212">
        <v>633001</v>
      </c>
      <c r="D603" s="213" t="s">
        <v>567</v>
      </c>
      <c r="E603" s="341"/>
      <c r="F603" s="536">
        <v>1.1000000000000001</v>
      </c>
      <c r="G603" s="536">
        <v>1.5</v>
      </c>
      <c r="H603" s="536">
        <v>2</v>
      </c>
      <c r="I603" s="536">
        <v>2</v>
      </c>
      <c r="J603" s="536">
        <v>2.5</v>
      </c>
      <c r="K603" s="536">
        <v>2.5</v>
      </c>
      <c r="L603" s="536">
        <v>2.5</v>
      </c>
      <c r="M603" s="443"/>
    </row>
    <row r="604" spans="1:24" s="407" customFormat="1" x14ac:dyDescent="0.2">
      <c r="A604" s="399"/>
      <c r="B604" s="211"/>
      <c r="C604" s="212">
        <v>633002</v>
      </c>
      <c r="D604" s="213" t="s">
        <v>132</v>
      </c>
      <c r="E604" s="341"/>
      <c r="F604" s="536">
        <v>1.4</v>
      </c>
      <c r="G604" s="536">
        <v>1</v>
      </c>
      <c r="H604" s="536">
        <v>0</v>
      </c>
      <c r="I604" s="536">
        <v>0</v>
      </c>
      <c r="J604" s="536">
        <v>0.5</v>
      </c>
      <c r="K604" s="536">
        <v>0.5</v>
      </c>
      <c r="L604" s="536">
        <v>0.5</v>
      </c>
      <c r="M604" s="443"/>
      <c r="O604" s="308"/>
      <c r="P604" s="308"/>
      <c r="Q604" s="308"/>
      <c r="R604" s="308"/>
      <c r="S604" s="308"/>
      <c r="T604" s="308"/>
      <c r="U604" s="308"/>
      <c r="V604" s="308"/>
      <c r="W604" s="308"/>
      <c r="X604" s="308"/>
    </row>
    <row r="605" spans="1:24" s="308" customFormat="1" x14ac:dyDescent="0.2">
      <c r="A605" s="309"/>
      <c r="B605" s="211"/>
      <c r="C605" s="212">
        <v>6330028</v>
      </c>
      <c r="D605" s="213" t="s">
        <v>950</v>
      </c>
      <c r="E605" s="341"/>
      <c r="F605" s="536">
        <v>0</v>
      </c>
      <c r="G605" s="536">
        <v>0</v>
      </c>
      <c r="H605" s="536">
        <v>0</v>
      </c>
      <c r="I605" s="536">
        <v>0</v>
      </c>
      <c r="J605" s="536">
        <v>0</v>
      </c>
      <c r="K605" s="536">
        <v>0</v>
      </c>
      <c r="L605" s="536">
        <v>0</v>
      </c>
      <c r="M605" s="350"/>
      <c r="O605" s="407"/>
      <c r="P605" s="407"/>
      <c r="Q605" s="407"/>
      <c r="R605" s="407"/>
      <c r="S605" s="407"/>
      <c r="T605" s="407"/>
      <c r="U605" s="407"/>
      <c r="V605" s="407"/>
      <c r="W605" s="407"/>
      <c r="X605" s="407"/>
    </row>
    <row r="606" spans="1:24" s="308" customFormat="1" x14ac:dyDescent="0.2">
      <c r="A606" s="309"/>
      <c r="B606" s="211"/>
      <c r="C606" s="212">
        <v>633004</v>
      </c>
      <c r="D606" s="213" t="s">
        <v>189</v>
      </c>
      <c r="E606" s="341"/>
      <c r="F606" s="536">
        <v>0</v>
      </c>
      <c r="G606" s="536">
        <v>1.2</v>
      </c>
      <c r="H606" s="536">
        <v>0</v>
      </c>
      <c r="I606" s="536">
        <v>0</v>
      </c>
      <c r="J606" s="536">
        <v>0.3</v>
      </c>
      <c r="K606" s="536">
        <v>0.3</v>
      </c>
      <c r="L606" s="536">
        <v>0.3</v>
      </c>
      <c r="M606" s="432"/>
      <c r="O606" s="407"/>
      <c r="P606" s="407"/>
      <c r="Q606" s="407"/>
      <c r="R606" s="407"/>
      <c r="S606" s="407"/>
      <c r="T606" s="407"/>
      <c r="U606" s="407"/>
      <c r="V606" s="407"/>
      <c r="W606" s="407"/>
      <c r="X606" s="407"/>
    </row>
    <row r="607" spans="1:24" s="308" customFormat="1" x14ac:dyDescent="0.2">
      <c r="A607" s="309"/>
      <c r="B607" s="211"/>
      <c r="C607" s="212">
        <v>6330062</v>
      </c>
      <c r="D607" s="213" t="s">
        <v>181</v>
      </c>
      <c r="E607" s="250"/>
      <c r="F607" s="536">
        <v>16.100000000000001</v>
      </c>
      <c r="G607" s="536">
        <v>34.700000000000003</v>
      </c>
      <c r="H607" s="536">
        <v>30</v>
      </c>
      <c r="I607" s="567">
        <v>30</v>
      </c>
      <c r="J607" s="536">
        <v>15</v>
      </c>
      <c r="K607" s="536">
        <v>30</v>
      </c>
      <c r="L607" s="536">
        <v>50</v>
      </c>
      <c r="M607" s="443"/>
    </row>
    <row r="608" spans="1:24" s="308" customFormat="1" x14ac:dyDescent="0.2">
      <c r="A608" s="309"/>
      <c r="B608" s="211"/>
      <c r="C608" s="212">
        <v>6330061</v>
      </c>
      <c r="D608" s="213" t="s">
        <v>190</v>
      </c>
      <c r="E608" s="341"/>
      <c r="F608" s="536">
        <v>0.1</v>
      </c>
      <c r="G608" s="536">
        <v>0.3</v>
      </c>
      <c r="H608" s="536">
        <v>0.5</v>
      </c>
      <c r="I608" s="536">
        <v>0.5</v>
      </c>
      <c r="J608" s="536">
        <v>1</v>
      </c>
      <c r="K608" s="536">
        <v>1</v>
      </c>
      <c r="L608" s="536">
        <v>1</v>
      </c>
      <c r="M608" s="443"/>
    </row>
    <row r="609" spans="1:24" s="308" customFormat="1" x14ac:dyDescent="0.2">
      <c r="A609" s="309"/>
      <c r="B609" s="211"/>
      <c r="C609" s="212">
        <v>6330068</v>
      </c>
      <c r="D609" s="213" t="s">
        <v>952</v>
      </c>
      <c r="E609" s="341"/>
      <c r="F609" s="536">
        <v>0</v>
      </c>
      <c r="G609" s="536">
        <v>0.1</v>
      </c>
      <c r="H609" s="536">
        <v>0</v>
      </c>
      <c r="I609" s="536">
        <v>0</v>
      </c>
      <c r="J609" s="536">
        <v>0</v>
      </c>
      <c r="K609" s="536">
        <v>0</v>
      </c>
      <c r="L609" s="536">
        <v>0</v>
      </c>
      <c r="M609" s="432"/>
    </row>
    <row r="610" spans="1:24" s="308" customFormat="1" x14ac:dyDescent="0.2">
      <c r="A610" s="309"/>
      <c r="B610" s="211"/>
      <c r="C610" s="212">
        <v>6330063</v>
      </c>
      <c r="D610" s="213" t="s">
        <v>191</v>
      </c>
      <c r="E610" s="341"/>
      <c r="F610" s="536">
        <v>0.4</v>
      </c>
      <c r="G610" s="536">
        <v>0.4</v>
      </c>
      <c r="H610" s="536">
        <v>1.5</v>
      </c>
      <c r="I610" s="536">
        <v>1.5</v>
      </c>
      <c r="J610" s="536">
        <v>1</v>
      </c>
      <c r="K610" s="536">
        <v>1</v>
      </c>
      <c r="L610" s="536">
        <v>1</v>
      </c>
      <c r="M610" s="432"/>
    </row>
    <row r="611" spans="1:24" s="407" customFormat="1" x14ac:dyDescent="0.2">
      <c r="A611" s="399"/>
      <c r="B611" s="211"/>
      <c r="C611" s="212">
        <v>6330065</v>
      </c>
      <c r="D611" s="213" t="s">
        <v>1020</v>
      </c>
      <c r="E611" s="341"/>
      <c r="F611" s="536">
        <v>1.9</v>
      </c>
      <c r="G611" s="536">
        <v>5.8</v>
      </c>
      <c r="H611" s="536">
        <v>1</v>
      </c>
      <c r="I611" s="536">
        <v>1</v>
      </c>
      <c r="J611" s="536">
        <v>2</v>
      </c>
      <c r="K611" s="536">
        <v>2</v>
      </c>
      <c r="L611" s="536">
        <v>2</v>
      </c>
      <c r="M611" s="443"/>
      <c r="O611" s="308"/>
      <c r="P611" s="308"/>
      <c r="Q611" s="308"/>
      <c r="R611" s="308"/>
      <c r="S611" s="308"/>
      <c r="T611" s="308"/>
      <c r="U611" s="308"/>
      <c r="V611" s="308"/>
      <c r="W611" s="308"/>
      <c r="X611" s="308"/>
    </row>
    <row r="612" spans="1:24" s="407" customFormat="1" x14ac:dyDescent="0.2">
      <c r="A612" s="399"/>
      <c r="B612" s="211"/>
      <c r="C612" s="212">
        <v>63300610</v>
      </c>
      <c r="D612" s="213" t="s">
        <v>301</v>
      </c>
      <c r="E612" s="341"/>
      <c r="F612" s="536">
        <v>0.8</v>
      </c>
      <c r="G612" s="536">
        <v>0</v>
      </c>
      <c r="H612" s="536">
        <v>0.5</v>
      </c>
      <c r="I612" s="536">
        <v>0.5</v>
      </c>
      <c r="J612" s="536">
        <v>0</v>
      </c>
      <c r="K612" s="536">
        <v>0</v>
      </c>
      <c r="L612" s="536">
        <v>0</v>
      </c>
      <c r="M612" s="443"/>
    </row>
    <row r="613" spans="1:24" s="308" customFormat="1" x14ac:dyDescent="0.2">
      <c r="A613" s="309"/>
      <c r="B613" s="211"/>
      <c r="C613" s="212">
        <v>633009</v>
      </c>
      <c r="D613" s="213" t="s">
        <v>73</v>
      </c>
      <c r="E613" s="341"/>
      <c r="F613" s="536">
        <v>0</v>
      </c>
      <c r="G613" s="536">
        <v>0</v>
      </c>
      <c r="H613" s="536">
        <v>0</v>
      </c>
      <c r="I613" s="536">
        <v>0</v>
      </c>
      <c r="J613" s="536">
        <v>0</v>
      </c>
      <c r="K613" s="536">
        <v>0</v>
      </c>
      <c r="L613" s="536">
        <v>0</v>
      </c>
      <c r="M613" s="432"/>
    </row>
    <row r="614" spans="1:24" s="308" customFormat="1" x14ac:dyDescent="0.2">
      <c r="A614" s="309"/>
      <c r="B614" s="211"/>
      <c r="C614" s="212">
        <v>633016</v>
      </c>
      <c r="D614" s="213" t="s">
        <v>192</v>
      </c>
      <c r="E614" s="341"/>
      <c r="F614" s="536">
        <v>0.3</v>
      </c>
      <c r="G614" s="536">
        <v>0.1</v>
      </c>
      <c r="H614" s="536">
        <v>0.5</v>
      </c>
      <c r="I614" s="536">
        <v>0.5</v>
      </c>
      <c r="J614" s="536">
        <v>0.5</v>
      </c>
      <c r="K614" s="536">
        <v>0.5</v>
      </c>
      <c r="L614" s="536">
        <v>0.5</v>
      </c>
      <c r="M614" s="443"/>
      <c r="O614" s="407"/>
      <c r="P614" s="407"/>
      <c r="Q614" s="407"/>
      <c r="R614" s="407"/>
      <c r="S614" s="407"/>
      <c r="T614" s="407"/>
      <c r="U614" s="407"/>
      <c r="V614" s="407"/>
      <c r="W614" s="407"/>
      <c r="X614" s="407"/>
    </row>
    <row r="615" spans="1:24" s="308" customFormat="1" x14ac:dyDescent="0.2">
      <c r="A615" s="309"/>
      <c r="B615" s="211"/>
      <c r="C615" s="212">
        <v>634001</v>
      </c>
      <c r="D615" s="213" t="s">
        <v>137</v>
      </c>
      <c r="E615" s="341"/>
      <c r="F615" s="536">
        <v>0</v>
      </c>
      <c r="G615" s="536">
        <v>0</v>
      </c>
      <c r="H615" s="536">
        <v>0</v>
      </c>
      <c r="I615" s="536">
        <v>0</v>
      </c>
      <c r="J615" s="536">
        <v>0</v>
      </c>
      <c r="K615" s="536">
        <v>0</v>
      </c>
      <c r="L615" s="536">
        <v>0</v>
      </c>
      <c r="M615" s="432"/>
    </row>
    <row r="616" spans="1:24" s="308" customFormat="1" x14ac:dyDescent="0.2">
      <c r="A616" s="309"/>
      <c r="B616" s="211"/>
      <c r="C616" s="212">
        <v>634002</v>
      </c>
      <c r="D616" s="213" t="s">
        <v>78</v>
      </c>
      <c r="E616" s="341"/>
      <c r="F616" s="536">
        <v>0</v>
      </c>
      <c r="G616" s="536">
        <v>0</v>
      </c>
      <c r="H616" s="536">
        <v>0</v>
      </c>
      <c r="I616" s="536">
        <v>0</v>
      </c>
      <c r="J616" s="536">
        <v>0</v>
      </c>
      <c r="K616" s="536">
        <v>0</v>
      </c>
      <c r="L616" s="536">
        <v>0</v>
      </c>
      <c r="M616" s="432"/>
    </row>
    <row r="617" spans="1:24" s="308" customFormat="1" x14ac:dyDescent="0.2">
      <c r="A617" s="309"/>
      <c r="B617" s="211"/>
      <c r="C617" s="212">
        <v>634002</v>
      </c>
      <c r="D617" s="213" t="s">
        <v>79</v>
      </c>
      <c r="E617" s="341"/>
      <c r="F617" s="536">
        <v>0</v>
      </c>
      <c r="G617" s="536">
        <v>0</v>
      </c>
      <c r="H617" s="536">
        <v>0</v>
      </c>
      <c r="I617" s="536">
        <v>0</v>
      </c>
      <c r="J617" s="536">
        <v>0</v>
      </c>
      <c r="K617" s="536">
        <v>0</v>
      </c>
      <c r="L617" s="536">
        <v>0</v>
      </c>
      <c r="M617" s="432"/>
    </row>
    <row r="618" spans="1:24" s="407" customFormat="1" x14ac:dyDescent="0.2">
      <c r="A618" s="399"/>
      <c r="B618" s="211"/>
      <c r="C618" s="212">
        <v>635002</v>
      </c>
      <c r="D618" s="213" t="s">
        <v>138</v>
      </c>
      <c r="E618" s="341"/>
      <c r="F618" s="536">
        <v>0</v>
      </c>
      <c r="G618" s="536">
        <v>0</v>
      </c>
      <c r="H618" s="536">
        <v>0.2</v>
      </c>
      <c r="I618" s="536">
        <v>0.2</v>
      </c>
      <c r="J618" s="536">
        <v>0.2</v>
      </c>
      <c r="K618" s="536">
        <v>0.2</v>
      </c>
      <c r="L618" s="536">
        <v>0.2</v>
      </c>
      <c r="M618" s="432"/>
      <c r="O618" s="308"/>
      <c r="P618" s="308"/>
      <c r="Q618" s="308"/>
      <c r="R618" s="308"/>
      <c r="S618" s="308"/>
      <c r="T618" s="308"/>
      <c r="U618" s="308"/>
      <c r="V618" s="308"/>
      <c r="W618" s="308"/>
      <c r="X618" s="308"/>
    </row>
    <row r="619" spans="1:24" s="308" customFormat="1" x14ac:dyDescent="0.2">
      <c r="A619" s="309"/>
      <c r="B619" s="211"/>
      <c r="C619" s="212">
        <v>635004</v>
      </c>
      <c r="D619" s="213" t="s">
        <v>631</v>
      </c>
      <c r="E619" s="341"/>
      <c r="F619" s="536">
        <v>0</v>
      </c>
      <c r="G619" s="536">
        <v>0</v>
      </c>
      <c r="H619" s="536">
        <v>0</v>
      </c>
      <c r="I619" s="536">
        <v>0</v>
      </c>
      <c r="J619" s="536">
        <v>0</v>
      </c>
      <c r="K619" s="536">
        <v>0</v>
      </c>
      <c r="L619" s="536">
        <v>0</v>
      </c>
      <c r="M619" s="432"/>
    </row>
    <row r="620" spans="1:24" s="407" customFormat="1" x14ac:dyDescent="0.2">
      <c r="A620" s="399"/>
      <c r="B620" s="211"/>
      <c r="C620" s="212">
        <v>635006</v>
      </c>
      <c r="D620" s="213" t="s">
        <v>637</v>
      </c>
      <c r="E620" s="341"/>
      <c r="F620" s="536">
        <v>0.4</v>
      </c>
      <c r="G620" s="536">
        <v>0.9</v>
      </c>
      <c r="H620" s="536">
        <v>1</v>
      </c>
      <c r="I620" s="536">
        <v>4.5</v>
      </c>
      <c r="J620" s="536">
        <v>8</v>
      </c>
      <c r="K620" s="536">
        <v>3</v>
      </c>
      <c r="L620" s="536">
        <v>3</v>
      </c>
      <c r="M620" s="432"/>
    </row>
    <row r="621" spans="1:24" s="308" customFormat="1" x14ac:dyDescent="0.2">
      <c r="A621" s="309"/>
      <c r="B621" s="211"/>
      <c r="C621" s="212">
        <v>635009</v>
      </c>
      <c r="D621" s="213" t="s">
        <v>566</v>
      </c>
      <c r="E621" s="341"/>
      <c r="F621" s="536">
        <v>0</v>
      </c>
      <c r="G621" s="536">
        <v>0</v>
      </c>
      <c r="H621" s="536">
        <v>0</v>
      </c>
      <c r="I621" s="536">
        <v>0</v>
      </c>
      <c r="J621" s="536">
        <v>0</v>
      </c>
      <c r="K621" s="536">
        <v>0</v>
      </c>
      <c r="L621" s="536">
        <v>0</v>
      </c>
      <c r="M621" s="350"/>
    </row>
    <row r="622" spans="1:24" s="308" customFormat="1" x14ac:dyDescent="0.2">
      <c r="A622" s="309"/>
      <c r="B622" s="211"/>
      <c r="C622" s="212">
        <v>637002</v>
      </c>
      <c r="D622" s="213" t="s">
        <v>959</v>
      </c>
      <c r="E622" s="341"/>
      <c r="F622" s="535">
        <v>3.5</v>
      </c>
      <c r="G622" s="535">
        <v>5.4</v>
      </c>
      <c r="H622" s="535">
        <v>7.5</v>
      </c>
      <c r="I622" s="577">
        <v>7.5</v>
      </c>
      <c r="J622" s="535">
        <v>20</v>
      </c>
      <c r="K622" s="535">
        <v>20</v>
      </c>
      <c r="L622" s="535">
        <v>20</v>
      </c>
      <c r="M622" s="443"/>
    </row>
    <row r="623" spans="1:24" s="407" customFormat="1" x14ac:dyDescent="0.2">
      <c r="A623" s="399"/>
      <c r="B623" s="211"/>
      <c r="C623" s="212">
        <v>637002</v>
      </c>
      <c r="D623" s="213" t="s">
        <v>1270</v>
      </c>
      <c r="E623" s="341"/>
      <c r="F623" s="535">
        <v>0</v>
      </c>
      <c r="G623" s="535">
        <v>1.8</v>
      </c>
      <c r="H623" s="535">
        <v>0</v>
      </c>
      <c r="I623" s="535">
        <v>0</v>
      </c>
      <c r="J623" s="535">
        <v>0</v>
      </c>
      <c r="K623" s="535">
        <v>0</v>
      </c>
      <c r="L623" s="535">
        <v>0</v>
      </c>
      <c r="M623" s="443"/>
    </row>
    <row r="624" spans="1:24" s="308" customFormat="1" x14ac:dyDescent="0.2">
      <c r="A624" s="309"/>
      <c r="B624" s="211"/>
      <c r="C624" s="212">
        <v>637002</v>
      </c>
      <c r="D624" s="213" t="s">
        <v>958</v>
      </c>
      <c r="E624" s="341"/>
      <c r="F624" s="535">
        <v>0</v>
      </c>
      <c r="G624" s="535">
        <v>6.1</v>
      </c>
      <c r="H624" s="535">
        <v>7</v>
      </c>
      <c r="I624" s="535">
        <v>7</v>
      </c>
      <c r="J624" s="535">
        <v>15</v>
      </c>
      <c r="K624" s="535">
        <v>0</v>
      </c>
      <c r="L624" s="535">
        <v>0</v>
      </c>
      <c r="M624" s="443"/>
    </row>
    <row r="625" spans="1:24" s="308" customFormat="1" x14ac:dyDescent="0.2">
      <c r="A625" s="309"/>
      <c r="B625" s="211"/>
      <c r="C625" s="212">
        <v>637003</v>
      </c>
      <c r="D625" s="213" t="s">
        <v>646</v>
      </c>
      <c r="E625" s="341"/>
      <c r="F625" s="536">
        <v>0</v>
      </c>
      <c r="G625" s="536">
        <v>0.2</v>
      </c>
      <c r="H625" s="536">
        <v>0.2</v>
      </c>
      <c r="I625" s="536">
        <v>0.2</v>
      </c>
      <c r="J625" s="536">
        <v>0.2</v>
      </c>
      <c r="K625" s="536">
        <v>0.2</v>
      </c>
      <c r="L625" s="536">
        <v>0.2</v>
      </c>
      <c r="M625" s="443"/>
    </row>
    <row r="626" spans="1:24" s="308" customFormat="1" x14ac:dyDescent="0.2">
      <c r="A626" s="309"/>
      <c r="B626" s="211"/>
      <c r="C626" s="212">
        <v>6370038</v>
      </c>
      <c r="D626" s="213" t="s">
        <v>951</v>
      </c>
      <c r="E626" s="341"/>
      <c r="F626" s="536">
        <v>0</v>
      </c>
      <c r="G626" s="536">
        <v>1.7</v>
      </c>
      <c r="H626" s="536">
        <v>0</v>
      </c>
      <c r="I626" s="536">
        <v>0</v>
      </c>
      <c r="J626" s="536">
        <v>0</v>
      </c>
      <c r="K626" s="536">
        <v>0</v>
      </c>
      <c r="L626" s="536">
        <v>0</v>
      </c>
      <c r="M626" s="432"/>
      <c r="O626" s="407"/>
      <c r="P626" s="407"/>
      <c r="Q626" s="407"/>
      <c r="R626" s="407"/>
      <c r="S626" s="407"/>
      <c r="T626" s="407"/>
      <c r="U626" s="407"/>
      <c r="V626" s="407"/>
      <c r="W626" s="407"/>
      <c r="X626" s="407"/>
    </row>
    <row r="627" spans="1:24" s="407" customFormat="1" x14ac:dyDescent="0.2">
      <c r="A627" s="399"/>
      <c r="B627" s="211"/>
      <c r="C627" s="212">
        <v>637004</v>
      </c>
      <c r="D627" s="213" t="s">
        <v>960</v>
      </c>
      <c r="E627" s="341"/>
      <c r="F627" s="536">
        <v>0.6</v>
      </c>
      <c r="G627" s="536">
        <v>4.5999999999999996</v>
      </c>
      <c r="H627" s="536">
        <v>8</v>
      </c>
      <c r="I627" s="567">
        <v>8</v>
      </c>
      <c r="J627" s="536">
        <v>3.7</v>
      </c>
      <c r="K627" s="536">
        <v>0</v>
      </c>
      <c r="L627" s="536">
        <v>0</v>
      </c>
      <c r="M627" s="432"/>
    </row>
    <row r="628" spans="1:24" s="308" customFormat="1" x14ac:dyDescent="0.2">
      <c r="A628" s="309"/>
      <c r="B628" s="211"/>
      <c r="C628" s="212">
        <v>637004</v>
      </c>
      <c r="D628" s="213" t="s">
        <v>91</v>
      </c>
      <c r="E628" s="341"/>
      <c r="F628" s="536">
        <v>1</v>
      </c>
      <c r="G628" s="536">
        <v>1.7</v>
      </c>
      <c r="H628" s="536">
        <v>1</v>
      </c>
      <c r="I628" s="536">
        <v>1</v>
      </c>
      <c r="J628" s="536">
        <v>2</v>
      </c>
      <c r="K628" s="536">
        <v>2</v>
      </c>
      <c r="L628" s="536">
        <v>2</v>
      </c>
      <c r="M628" s="443"/>
    </row>
    <row r="629" spans="1:24" s="308" customFormat="1" x14ac:dyDescent="0.2">
      <c r="A629" s="309"/>
      <c r="B629" s="211"/>
      <c r="C629" s="212">
        <v>6370044</v>
      </c>
      <c r="D629" s="213" t="s">
        <v>194</v>
      </c>
      <c r="E629" s="341"/>
      <c r="F629" s="536">
        <v>0</v>
      </c>
      <c r="G629" s="536">
        <v>0</v>
      </c>
      <c r="H629" s="536">
        <v>2</v>
      </c>
      <c r="I629" s="536">
        <v>2</v>
      </c>
      <c r="J629" s="536">
        <v>3</v>
      </c>
      <c r="K629" s="536">
        <v>3</v>
      </c>
      <c r="L629" s="536">
        <v>3</v>
      </c>
      <c r="M629" s="432"/>
    </row>
    <row r="630" spans="1:24" s="308" customFormat="1" x14ac:dyDescent="0.2">
      <c r="A630" s="309"/>
      <c r="B630" s="211"/>
      <c r="C630" s="212">
        <v>6370046</v>
      </c>
      <c r="D630" s="213" t="s">
        <v>94</v>
      </c>
      <c r="E630" s="341"/>
      <c r="F630" s="536">
        <v>0</v>
      </c>
      <c r="G630" s="536">
        <v>0.1</v>
      </c>
      <c r="H630" s="536">
        <v>0.4</v>
      </c>
      <c r="I630" s="536">
        <v>0.4</v>
      </c>
      <c r="J630" s="536">
        <v>0.6</v>
      </c>
      <c r="K630" s="536">
        <v>0.6</v>
      </c>
      <c r="L630" s="536">
        <v>0.6</v>
      </c>
      <c r="M630" s="432"/>
    </row>
    <row r="631" spans="1:24" s="308" customFormat="1" x14ac:dyDescent="0.2">
      <c r="A631" s="309"/>
      <c r="B631" s="211"/>
      <c r="C631" s="212">
        <v>637005</v>
      </c>
      <c r="D631" s="213" t="s">
        <v>197</v>
      </c>
      <c r="E631" s="341"/>
      <c r="F631" s="536">
        <v>0.7</v>
      </c>
      <c r="G631" s="536">
        <v>0.7</v>
      </c>
      <c r="H631" s="536">
        <v>0.2</v>
      </c>
      <c r="I631" s="536">
        <v>0.2</v>
      </c>
      <c r="J631" s="536">
        <v>0.6</v>
      </c>
      <c r="K631" s="536">
        <v>0.6</v>
      </c>
      <c r="L631" s="536">
        <v>0.6</v>
      </c>
      <c r="M631" s="432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</row>
    <row r="632" spans="1:24" s="407" customFormat="1" x14ac:dyDescent="0.2">
      <c r="A632" s="399"/>
      <c r="B632" s="211"/>
      <c r="C632" s="212">
        <v>6370058</v>
      </c>
      <c r="D632" s="213" t="s">
        <v>1019</v>
      </c>
      <c r="E632" s="341"/>
      <c r="F632" s="536">
        <v>0</v>
      </c>
      <c r="G632" s="536">
        <v>0</v>
      </c>
      <c r="H632" s="536">
        <v>0</v>
      </c>
      <c r="I632" s="536">
        <v>0</v>
      </c>
      <c r="J632" s="536">
        <v>0</v>
      </c>
      <c r="K632" s="536">
        <v>0</v>
      </c>
      <c r="L632" s="536">
        <v>0</v>
      </c>
      <c r="M632" s="432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</row>
    <row r="633" spans="1:24" s="407" customFormat="1" x14ac:dyDescent="0.2">
      <c r="A633" s="399"/>
      <c r="B633" s="211"/>
      <c r="C633" s="212">
        <v>637006</v>
      </c>
      <c r="D633" s="213" t="s">
        <v>1062</v>
      </c>
      <c r="E633" s="341"/>
      <c r="F633" s="536">
        <v>0</v>
      </c>
      <c r="G633" s="536">
        <v>0</v>
      </c>
      <c r="H633" s="536">
        <v>0.5</v>
      </c>
      <c r="I633" s="536">
        <v>0.5</v>
      </c>
      <c r="J633" s="536">
        <v>0.5</v>
      </c>
      <c r="K633" s="536">
        <v>0.5</v>
      </c>
      <c r="L633" s="536">
        <v>0.5</v>
      </c>
      <c r="M633" s="443"/>
      <c r="O633" s="308"/>
      <c r="P633" s="308"/>
      <c r="Q633" s="308"/>
      <c r="R633" s="308"/>
      <c r="S633" s="308"/>
      <c r="T633" s="308"/>
      <c r="U633" s="308"/>
      <c r="V633" s="308"/>
      <c r="W633" s="308"/>
      <c r="X633" s="308"/>
    </row>
    <row r="634" spans="1:24" s="308" customFormat="1" x14ac:dyDescent="0.2">
      <c r="A634" s="309"/>
      <c r="B634" s="211"/>
      <c r="C634" s="212">
        <v>637012</v>
      </c>
      <c r="D634" s="213" t="s">
        <v>610</v>
      </c>
      <c r="E634" s="341"/>
      <c r="F634" s="536">
        <v>0</v>
      </c>
      <c r="G634" s="536">
        <v>0</v>
      </c>
      <c r="H634" s="536">
        <v>0.2</v>
      </c>
      <c r="I634" s="536">
        <v>0.2</v>
      </c>
      <c r="J634" s="536">
        <v>0.2</v>
      </c>
      <c r="K634" s="536">
        <v>0.2</v>
      </c>
      <c r="L634" s="536">
        <v>0.2</v>
      </c>
      <c r="M634" s="350"/>
    </row>
    <row r="635" spans="1:24" s="308" customFormat="1" x14ac:dyDescent="0.2">
      <c r="A635" s="309"/>
      <c r="B635" s="211"/>
      <c r="C635" s="212">
        <v>637014</v>
      </c>
      <c r="D635" s="213" t="s">
        <v>101</v>
      </c>
      <c r="E635" s="341"/>
      <c r="F635" s="536">
        <v>1.3</v>
      </c>
      <c r="G635" s="536">
        <v>1.7</v>
      </c>
      <c r="H635" s="536">
        <v>2.5</v>
      </c>
      <c r="I635" s="536">
        <v>0</v>
      </c>
      <c r="J635" s="536">
        <v>0</v>
      </c>
      <c r="K635" s="536">
        <v>0</v>
      </c>
      <c r="L635" s="536">
        <v>0</v>
      </c>
      <c r="M635" s="432"/>
    </row>
    <row r="636" spans="1:24" s="308" customFormat="1" x14ac:dyDescent="0.2">
      <c r="A636" s="309"/>
      <c r="B636" s="211"/>
      <c r="C636" s="212">
        <v>637016</v>
      </c>
      <c r="D636" s="213" t="s">
        <v>103</v>
      </c>
      <c r="E636" s="341"/>
      <c r="F636" s="536">
        <v>0.5</v>
      </c>
      <c r="G636" s="536">
        <v>0.5</v>
      </c>
      <c r="H636" s="536">
        <v>0.5</v>
      </c>
      <c r="I636" s="536">
        <v>0.5</v>
      </c>
      <c r="J636" s="536">
        <v>0</v>
      </c>
      <c r="K636" s="536">
        <v>0</v>
      </c>
      <c r="L636" s="536">
        <v>0</v>
      </c>
      <c r="M636" s="432"/>
    </row>
    <row r="637" spans="1:24" x14ac:dyDescent="0.2">
      <c r="A637" s="207"/>
      <c r="B637" s="211"/>
      <c r="C637" s="212">
        <v>637027</v>
      </c>
      <c r="D637" s="213" t="s">
        <v>198</v>
      </c>
      <c r="E637" s="341"/>
      <c r="F637" s="536">
        <v>1.2</v>
      </c>
      <c r="G637" s="536">
        <v>1</v>
      </c>
      <c r="H637" s="536">
        <v>0.5</v>
      </c>
      <c r="I637" s="536">
        <v>0.5</v>
      </c>
      <c r="J637" s="536">
        <v>0</v>
      </c>
      <c r="K637" s="536">
        <v>0</v>
      </c>
      <c r="L637" s="536">
        <v>0</v>
      </c>
      <c r="M637" s="432"/>
      <c r="O637" s="308"/>
      <c r="P637" s="308"/>
      <c r="Q637" s="308"/>
      <c r="R637" s="308"/>
      <c r="S637" s="308"/>
      <c r="T637" s="308"/>
      <c r="U637" s="308"/>
      <c r="V637" s="308"/>
      <c r="W637" s="308"/>
      <c r="X637" s="308"/>
    </row>
    <row r="638" spans="1:24" x14ac:dyDescent="0.2">
      <c r="A638" s="207"/>
      <c r="B638" s="211"/>
      <c r="C638" s="212">
        <v>6370278</v>
      </c>
      <c r="D638" s="213" t="s">
        <v>953</v>
      </c>
      <c r="E638" s="341"/>
      <c r="F638" s="536">
        <v>6.3</v>
      </c>
      <c r="G638" s="536">
        <v>0</v>
      </c>
      <c r="H638" s="536">
        <v>0</v>
      </c>
      <c r="I638" s="536">
        <v>0</v>
      </c>
      <c r="J638" s="536">
        <v>0</v>
      </c>
      <c r="K638" s="536">
        <v>0</v>
      </c>
      <c r="L638" s="536">
        <v>0</v>
      </c>
      <c r="M638" s="206"/>
      <c r="O638" s="308"/>
      <c r="P638" s="308"/>
      <c r="Q638" s="308"/>
      <c r="R638" s="308"/>
      <c r="S638" s="308"/>
      <c r="T638" s="308"/>
      <c r="U638" s="308"/>
      <c r="V638" s="308"/>
      <c r="W638" s="308"/>
      <c r="X638" s="308"/>
    </row>
    <row r="639" spans="1:24" s="308" customFormat="1" x14ac:dyDescent="0.2">
      <c r="A639" s="309"/>
      <c r="B639" s="211"/>
      <c r="C639" s="212">
        <v>637035</v>
      </c>
      <c r="D639" s="213" t="s">
        <v>1097</v>
      </c>
      <c r="E639" s="341"/>
      <c r="F639" s="536">
        <v>0</v>
      </c>
      <c r="G639" s="536">
        <v>0</v>
      </c>
      <c r="H639" s="536">
        <v>0</v>
      </c>
      <c r="I639" s="536">
        <v>0</v>
      </c>
      <c r="J639" s="536">
        <v>0</v>
      </c>
      <c r="K639" s="536">
        <v>0</v>
      </c>
      <c r="L639" s="536">
        <v>0</v>
      </c>
      <c r="M639" s="206"/>
    </row>
    <row r="640" spans="1:24" s="308" customFormat="1" x14ac:dyDescent="0.2">
      <c r="A640" s="307"/>
      <c r="B640" s="211"/>
      <c r="C640" s="212">
        <v>642001</v>
      </c>
      <c r="D640" s="213" t="s">
        <v>199</v>
      </c>
      <c r="E640" s="341"/>
      <c r="F640" s="536">
        <v>0.3</v>
      </c>
      <c r="G640" s="536">
        <v>0.7</v>
      </c>
      <c r="H640" s="536">
        <v>1.5</v>
      </c>
      <c r="I640" s="536">
        <v>1.5</v>
      </c>
      <c r="J640" s="536">
        <v>1.5</v>
      </c>
      <c r="K640" s="536">
        <v>1.5</v>
      </c>
      <c r="L640" s="536">
        <v>1.5</v>
      </c>
      <c r="M640" s="432"/>
    </row>
    <row r="641" spans="1:24" s="308" customFormat="1" x14ac:dyDescent="0.2">
      <c r="A641" s="309"/>
      <c r="B641" s="211"/>
      <c r="C641" s="212">
        <v>642001</v>
      </c>
      <c r="D641" s="213" t="s">
        <v>765</v>
      </c>
      <c r="E641" s="341"/>
      <c r="F641" s="536">
        <v>0</v>
      </c>
      <c r="G641" s="536">
        <v>0</v>
      </c>
      <c r="H641" s="536">
        <v>0</v>
      </c>
      <c r="I641" s="536">
        <v>0</v>
      </c>
      <c r="J641" s="536">
        <v>0</v>
      </c>
      <c r="K641" s="536">
        <v>0</v>
      </c>
      <c r="L641" s="536">
        <v>0</v>
      </c>
      <c r="M641" s="443"/>
      <c r="S641" s="457"/>
    </row>
    <row r="642" spans="1:24" s="407" customFormat="1" x14ac:dyDescent="0.2">
      <c r="A642" s="399"/>
      <c r="B642" s="211"/>
      <c r="C642" s="212">
        <v>642013</v>
      </c>
      <c r="D642" s="213" t="s">
        <v>287</v>
      </c>
      <c r="E642" s="341"/>
      <c r="F642" s="535">
        <v>0</v>
      </c>
      <c r="G642" s="535">
        <v>1.7</v>
      </c>
      <c r="H642" s="535">
        <v>0</v>
      </c>
      <c r="I642" s="535">
        <v>0</v>
      </c>
      <c r="J642" s="535">
        <v>0</v>
      </c>
      <c r="K642" s="535">
        <v>0</v>
      </c>
      <c r="L642" s="535">
        <v>0</v>
      </c>
      <c r="M642" s="443"/>
      <c r="S642" s="457"/>
    </row>
    <row r="643" spans="1:24" s="308" customFormat="1" x14ac:dyDescent="0.2">
      <c r="A643" s="309"/>
      <c r="B643" s="211"/>
      <c r="C643" s="212">
        <v>642015</v>
      </c>
      <c r="D643" s="213" t="s">
        <v>590</v>
      </c>
      <c r="E643" s="341"/>
      <c r="F643" s="535">
        <v>0.1</v>
      </c>
      <c r="G643" s="535">
        <v>0</v>
      </c>
      <c r="H643" s="535">
        <v>0</v>
      </c>
      <c r="I643" s="535">
        <v>2.5</v>
      </c>
      <c r="J643" s="535">
        <v>2.5</v>
      </c>
      <c r="K643" s="535">
        <v>2.5</v>
      </c>
      <c r="L643" s="535">
        <v>2.5</v>
      </c>
      <c r="M643" s="432"/>
    </row>
    <row r="644" spans="1:24" s="308" customFormat="1" x14ac:dyDescent="0.2">
      <c r="A644" s="309"/>
      <c r="B644" s="289"/>
      <c r="C644" s="291"/>
      <c r="D644" s="275" t="s">
        <v>591</v>
      </c>
      <c r="E644" s="289" t="s">
        <v>686</v>
      </c>
      <c r="F644" s="276">
        <f t="shared" ref="F644" si="266">SUM(F645:F656)</f>
        <v>10.1</v>
      </c>
      <c r="G644" s="276">
        <f t="shared" ref="G644:H644" si="267">SUM(G645:G656)</f>
        <v>16.2</v>
      </c>
      <c r="H644" s="276">
        <f t="shared" si="267"/>
        <v>27.999999999999996</v>
      </c>
      <c r="I644" s="276">
        <f t="shared" ref="I644" si="268">SUM(I645:I656)</f>
        <v>30.299999999999997</v>
      </c>
      <c r="J644" s="276">
        <f t="shared" ref="J644" si="269">SUM(J645:J656)</f>
        <v>16.099999999999998</v>
      </c>
      <c r="K644" s="276">
        <f t="shared" ref="K644:L644" si="270">SUM(K645:K656)</f>
        <v>15.1</v>
      </c>
      <c r="L644" s="276">
        <f t="shared" si="270"/>
        <v>15.1</v>
      </c>
      <c r="M644" s="457"/>
    </row>
    <row r="645" spans="1:24" s="308" customFormat="1" x14ac:dyDescent="0.2">
      <c r="A645" s="309"/>
      <c r="B645" s="211"/>
      <c r="C645" s="212">
        <v>632001</v>
      </c>
      <c r="D645" s="213" t="s">
        <v>766</v>
      </c>
      <c r="E645" s="341"/>
      <c r="F645" s="536">
        <v>1.3</v>
      </c>
      <c r="G645" s="536">
        <v>8.1</v>
      </c>
      <c r="H645" s="536">
        <v>20</v>
      </c>
      <c r="I645" s="536">
        <v>20</v>
      </c>
      <c r="J645" s="536">
        <v>4</v>
      </c>
      <c r="K645" s="536">
        <v>3</v>
      </c>
      <c r="L645" s="536">
        <v>3</v>
      </c>
      <c r="M645" s="432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</row>
    <row r="646" spans="1:24" s="308" customFormat="1" x14ac:dyDescent="0.2">
      <c r="A646" s="309"/>
      <c r="B646" s="211"/>
      <c r="C646" s="212">
        <v>632002</v>
      </c>
      <c r="D646" s="213" t="s">
        <v>164</v>
      </c>
      <c r="E646" s="341"/>
      <c r="F646" s="536">
        <v>0.3</v>
      </c>
      <c r="G646" s="536">
        <v>0.4</v>
      </c>
      <c r="H646" s="536">
        <v>0.7</v>
      </c>
      <c r="I646" s="536">
        <v>0.7</v>
      </c>
      <c r="J646" s="536">
        <v>0.7</v>
      </c>
      <c r="K646" s="536">
        <v>0.7</v>
      </c>
      <c r="L646" s="536">
        <v>0.7</v>
      </c>
      <c r="M646" s="432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</row>
    <row r="647" spans="1:24" s="308" customFormat="1" x14ac:dyDescent="0.2">
      <c r="A647" s="309"/>
      <c r="B647" s="211"/>
      <c r="C647" s="212">
        <v>633004</v>
      </c>
      <c r="D647" s="213" t="s">
        <v>617</v>
      </c>
      <c r="E647" s="341"/>
      <c r="F647" s="536">
        <v>0</v>
      </c>
      <c r="G647" s="536">
        <v>0</v>
      </c>
      <c r="H647" s="536">
        <v>0</v>
      </c>
      <c r="I647" s="536">
        <v>0</v>
      </c>
      <c r="J647" s="536">
        <v>0</v>
      </c>
      <c r="K647" s="536">
        <v>0</v>
      </c>
      <c r="L647" s="536">
        <v>0</v>
      </c>
      <c r="M647" s="432"/>
    </row>
    <row r="648" spans="1:24" s="308" customFormat="1" x14ac:dyDescent="0.2">
      <c r="A648" s="309"/>
      <c r="B648" s="211"/>
      <c r="C648" s="212">
        <v>633006</v>
      </c>
      <c r="D648" s="213" t="s">
        <v>134</v>
      </c>
      <c r="E648" s="341"/>
      <c r="F648" s="536">
        <v>1.3</v>
      </c>
      <c r="G648" s="536">
        <v>1.5</v>
      </c>
      <c r="H648" s="536">
        <v>2</v>
      </c>
      <c r="I648" s="536">
        <v>2</v>
      </c>
      <c r="J648" s="536">
        <v>3</v>
      </c>
      <c r="K648" s="536">
        <v>3</v>
      </c>
      <c r="L648" s="536">
        <v>3</v>
      </c>
      <c r="M648" s="432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</row>
    <row r="649" spans="1:24" s="308" customFormat="1" x14ac:dyDescent="0.2">
      <c r="A649" s="309"/>
      <c r="B649" s="211"/>
      <c r="C649" s="212">
        <v>634001</v>
      </c>
      <c r="D649" s="213" t="s">
        <v>533</v>
      </c>
      <c r="E649" s="341"/>
      <c r="F649" s="536">
        <v>0</v>
      </c>
      <c r="G649" s="536">
        <v>0</v>
      </c>
      <c r="H649" s="536">
        <v>0</v>
      </c>
      <c r="I649" s="536">
        <v>0</v>
      </c>
      <c r="J649" s="536">
        <v>0</v>
      </c>
      <c r="K649" s="536">
        <v>0</v>
      </c>
      <c r="L649" s="536">
        <v>0</v>
      </c>
      <c r="M649" s="443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</row>
    <row r="650" spans="1:24" s="308" customFormat="1" x14ac:dyDescent="0.2">
      <c r="A650" s="309"/>
      <c r="B650" s="211"/>
      <c r="C650" s="212">
        <v>635004</v>
      </c>
      <c r="D650" s="213" t="s">
        <v>568</v>
      </c>
      <c r="E650" s="341"/>
      <c r="F650" s="536">
        <v>0.1</v>
      </c>
      <c r="G650" s="536">
        <v>0</v>
      </c>
      <c r="H650" s="536">
        <v>0.5</v>
      </c>
      <c r="I650" s="536">
        <v>0.5</v>
      </c>
      <c r="J650" s="536">
        <v>0.5</v>
      </c>
      <c r="K650" s="536">
        <v>0.5</v>
      </c>
      <c r="L650" s="536">
        <v>0.5</v>
      </c>
      <c r="M650" s="432"/>
    </row>
    <row r="651" spans="1:24" x14ac:dyDescent="0.2">
      <c r="A651" s="207"/>
      <c r="B651" s="211"/>
      <c r="C651" s="212">
        <v>636001</v>
      </c>
      <c r="D651" s="213" t="s">
        <v>612</v>
      </c>
      <c r="E651" s="341"/>
      <c r="F651" s="536">
        <v>1</v>
      </c>
      <c r="G651" s="536">
        <v>1.1000000000000001</v>
      </c>
      <c r="H651" s="536">
        <v>1.2</v>
      </c>
      <c r="I651" s="536">
        <v>1.2</v>
      </c>
      <c r="J651" s="536">
        <v>1.2</v>
      </c>
      <c r="K651" s="536">
        <v>1.2</v>
      </c>
      <c r="L651" s="536">
        <v>1.2</v>
      </c>
      <c r="M651" s="432"/>
      <c r="O651" s="308"/>
      <c r="P651" s="308"/>
      <c r="Q651" s="308"/>
      <c r="R651" s="308"/>
      <c r="S651" s="308"/>
      <c r="T651" s="308"/>
      <c r="U651" s="308"/>
      <c r="V651" s="308"/>
      <c r="W651" s="308"/>
      <c r="X651" s="308"/>
    </row>
    <row r="652" spans="1:24" x14ac:dyDescent="0.2">
      <c r="A652" s="204"/>
      <c r="B652" s="211"/>
      <c r="C652" s="212">
        <v>637001</v>
      </c>
      <c r="D652" s="213" t="s">
        <v>89</v>
      </c>
      <c r="E652" s="341"/>
      <c r="F652" s="536">
        <v>0</v>
      </c>
      <c r="G652" s="536">
        <v>0</v>
      </c>
      <c r="H652" s="536">
        <v>0</v>
      </c>
      <c r="I652" s="536">
        <v>0</v>
      </c>
      <c r="J652" s="536">
        <v>0.5</v>
      </c>
      <c r="K652" s="536">
        <v>0.5</v>
      </c>
      <c r="L652" s="536">
        <v>0.5</v>
      </c>
      <c r="M652" s="206"/>
      <c r="O652" s="407"/>
      <c r="P652" s="407"/>
      <c r="Q652" s="407"/>
      <c r="R652" s="407"/>
      <c r="S652" s="407"/>
      <c r="T652" s="407"/>
      <c r="U652" s="407"/>
      <c r="V652" s="407"/>
      <c r="W652" s="407"/>
      <c r="X652" s="407"/>
    </row>
    <row r="653" spans="1:24" s="308" customFormat="1" x14ac:dyDescent="0.2">
      <c r="A653" s="309"/>
      <c r="B653" s="211"/>
      <c r="C653" s="212">
        <v>637004</v>
      </c>
      <c r="D653" s="213" t="s">
        <v>91</v>
      </c>
      <c r="E653" s="341"/>
      <c r="F653" s="536">
        <v>4.7</v>
      </c>
      <c r="G653" s="536">
        <v>4.4000000000000004</v>
      </c>
      <c r="H653" s="536">
        <v>3.4</v>
      </c>
      <c r="I653" s="536">
        <v>5.7</v>
      </c>
      <c r="J653" s="536">
        <v>6</v>
      </c>
      <c r="K653" s="536">
        <v>6</v>
      </c>
      <c r="L653" s="536">
        <v>6</v>
      </c>
      <c r="M653" s="443"/>
      <c r="O653" s="407"/>
      <c r="P653" s="407"/>
      <c r="Q653" s="407"/>
      <c r="R653" s="407"/>
      <c r="S653" s="407"/>
      <c r="T653" s="407"/>
      <c r="U653" s="407"/>
      <c r="V653" s="407"/>
      <c r="W653" s="407"/>
      <c r="X653" s="407"/>
    </row>
    <row r="654" spans="1:24" x14ac:dyDescent="0.2">
      <c r="A654" s="242"/>
      <c r="B654" s="211"/>
      <c r="C654" s="212">
        <v>637005</v>
      </c>
      <c r="D654" s="213" t="s">
        <v>141</v>
      </c>
      <c r="E654" s="341"/>
      <c r="F654" s="536">
        <v>1.4</v>
      </c>
      <c r="G654" s="536">
        <v>0.7</v>
      </c>
      <c r="H654" s="536">
        <v>0.2</v>
      </c>
      <c r="I654" s="536">
        <v>0.2</v>
      </c>
      <c r="J654" s="536">
        <v>0.2</v>
      </c>
      <c r="K654" s="536">
        <v>0.2</v>
      </c>
      <c r="L654" s="536">
        <v>0.2</v>
      </c>
      <c r="M654" s="443"/>
      <c r="O654" s="407"/>
      <c r="P654" s="407"/>
      <c r="Q654" s="407"/>
      <c r="R654" s="407"/>
      <c r="S654" s="407"/>
      <c r="T654" s="407"/>
      <c r="U654" s="407"/>
      <c r="V654" s="407"/>
      <c r="W654" s="407"/>
      <c r="X654" s="407"/>
    </row>
    <row r="655" spans="1:24" x14ac:dyDescent="0.2">
      <c r="A655" s="242"/>
      <c r="B655" s="211"/>
      <c r="C655" s="212">
        <v>637034</v>
      </c>
      <c r="D655" s="213" t="s">
        <v>1151</v>
      </c>
      <c r="E655" s="342"/>
      <c r="F655" s="535">
        <v>0</v>
      </c>
      <c r="G655" s="535">
        <v>0</v>
      </c>
      <c r="H655" s="535">
        <v>0</v>
      </c>
      <c r="I655" s="535">
        <v>0</v>
      </c>
      <c r="J655" s="535">
        <v>0</v>
      </c>
      <c r="K655" s="535">
        <v>0</v>
      </c>
      <c r="L655" s="535">
        <v>0</v>
      </c>
      <c r="M655" s="432"/>
      <c r="O655" s="407"/>
      <c r="P655" s="407"/>
      <c r="Q655" s="407"/>
      <c r="R655" s="407"/>
      <c r="S655" s="407"/>
      <c r="T655" s="407"/>
      <c r="U655" s="407"/>
      <c r="V655" s="407"/>
      <c r="W655" s="407"/>
      <c r="X655" s="407"/>
    </row>
    <row r="656" spans="1:24" s="308" customFormat="1" x14ac:dyDescent="0.2">
      <c r="A656" s="309"/>
      <c r="B656" s="214"/>
      <c r="C656" s="212">
        <v>642001</v>
      </c>
      <c r="D656" s="213" t="s">
        <v>714</v>
      </c>
      <c r="E656" s="342"/>
      <c r="F656" s="535">
        <v>0</v>
      </c>
      <c r="G656" s="535">
        <v>0</v>
      </c>
      <c r="H656" s="535">
        <v>0</v>
      </c>
      <c r="I656" s="535">
        <v>0</v>
      </c>
      <c r="J656" s="535">
        <v>0</v>
      </c>
      <c r="K656" s="535">
        <v>0</v>
      </c>
      <c r="L656" s="535">
        <v>0</v>
      </c>
      <c r="M656" s="443"/>
      <c r="O656" s="407"/>
      <c r="P656" s="407"/>
      <c r="Q656" s="407"/>
      <c r="R656" s="407"/>
      <c r="S656" s="407"/>
      <c r="T656" s="407"/>
      <c r="U656" s="407"/>
      <c r="V656" s="407"/>
      <c r="W656" s="407"/>
      <c r="X656" s="407"/>
    </row>
    <row r="657" spans="1:24" s="308" customFormat="1" x14ac:dyDescent="0.2">
      <c r="A657" s="309"/>
      <c r="B657" s="285"/>
      <c r="C657" s="286"/>
      <c r="D657" s="275" t="s">
        <v>201</v>
      </c>
      <c r="E657" s="285" t="s">
        <v>200</v>
      </c>
      <c r="F657" s="277">
        <f>SUM(F658+F660+F665+F669+F673+F679+F683+F687+F692)</f>
        <v>337.8</v>
      </c>
      <c r="G657" s="277">
        <f>SUM(G658+G665+G669+G673+G679+G683+G687+G692)</f>
        <v>577.9</v>
      </c>
      <c r="H657" s="277">
        <f>SUM(H658+H660+H665+H669+H673+H679+H683+H687+H692)</f>
        <v>304.5</v>
      </c>
      <c r="I657" s="277">
        <f>SUM(I658+I660+I666+I670+I673+I679+I683+I687+I692)</f>
        <v>418.9</v>
      </c>
      <c r="J657" s="277">
        <f>SUM(J658+J660+J665+J669+J673+J679+J683+J687+J692)</f>
        <v>520.9</v>
      </c>
      <c r="K657" s="277">
        <f>SUM(K658+K660+K665+K669+K673+K679+K683+K687+K692)</f>
        <v>364.90000000000003</v>
      </c>
      <c r="L657" s="277">
        <f>SUM(L658+L660+L665+L669+L673+L679+L683+L687+L692)</f>
        <v>253.60000000000002</v>
      </c>
      <c r="M657" s="443"/>
      <c r="O657" s="310"/>
      <c r="P657" s="310"/>
      <c r="Q657" s="310"/>
      <c r="R657" s="310"/>
      <c r="S657" s="310"/>
      <c r="T657" s="310"/>
      <c r="U657" s="310"/>
      <c r="V657" s="310"/>
      <c r="W657" s="310"/>
      <c r="X657" s="310"/>
    </row>
    <row r="658" spans="1:24" s="407" customFormat="1" x14ac:dyDescent="0.2">
      <c r="A658" s="399"/>
      <c r="B658" s="208">
        <v>600</v>
      </c>
      <c r="C658" s="219"/>
      <c r="D658" s="220" t="s">
        <v>1237</v>
      </c>
      <c r="E658" s="486" t="s">
        <v>1241</v>
      </c>
      <c r="F658" s="223">
        <f>SUM(F659)</f>
        <v>0</v>
      </c>
      <c r="G658" s="223">
        <f>SUM(G659+G660)</f>
        <v>147.30000000000001</v>
      </c>
      <c r="H658" s="223">
        <f>SUM(H659)</f>
        <v>120.1</v>
      </c>
      <c r="I658" s="223">
        <f>SUM(I659)</f>
        <v>123.3</v>
      </c>
      <c r="J658" s="223">
        <f>SUM(J659)</f>
        <v>119.5</v>
      </c>
      <c r="K658" s="223">
        <f t="shared" ref="K658:L658" si="271">SUM(K659)</f>
        <v>121.4</v>
      </c>
      <c r="L658" s="223">
        <f t="shared" si="271"/>
        <v>121.4</v>
      </c>
      <c r="M658" s="432"/>
    </row>
    <row r="659" spans="1:24" s="407" customFormat="1" x14ac:dyDescent="0.2">
      <c r="A659" s="399"/>
      <c r="B659" s="208"/>
      <c r="C659" s="212">
        <v>642</v>
      </c>
      <c r="D659" s="213" t="s">
        <v>1240</v>
      </c>
      <c r="E659" s="249"/>
      <c r="F659" s="535">
        <v>0</v>
      </c>
      <c r="G659" s="535">
        <v>87.8</v>
      </c>
      <c r="H659" s="535">
        <v>120.1</v>
      </c>
      <c r="I659" s="535">
        <v>123.3</v>
      </c>
      <c r="J659" s="535">
        <v>119.5</v>
      </c>
      <c r="K659" s="535">
        <v>121.4</v>
      </c>
      <c r="L659" s="535">
        <v>121.4</v>
      </c>
      <c r="M659" s="432"/>
      <c r="O659" s="308"/>
      <c r="P659" s="308"/>
      <c r="Q659" s="308"/>
      <c r="R659" s="308"/>
      <c r="S659" s="308"/>
      <c r="T659" s="308"/>
      <c r="U659" s="308"/>
      <c r="V659" s="308"/>
      <c r="W659" s="308"/>
      <c r="X659" s="308"/>
    </row>
    <row r="660" spans="1:24" s="407" customFormat="1" x14ac:dyDescent="0.2">
      <c r="A660" s="399"/>
      <c r="B660" s="208"/>
      <c r="C660" s="219"/>
      <c r="D660" s="220" t="s">
        <v>1048</v>
      </c>
      <c r="E660" s="486" t="s">
        <v>1241</v>
      </c>
      <c r="F660" s="223">
        <f>SUM(F661:F663)</f>
        <v>51.9</v>
      </c>
      <c r="G660" s="223">
        <f>SUM(G661:G663)</f>
        <v>59.5</v>
      </c>
      <c r="H660" s="223">
        <f>SUM(H661:H663)</f>
        <v>33.6</v>
      </c>
      <c r="I660" s="223">
        <f>SUM(I661:I664)</f>
        <v>50.2</v>
      </c>
      <c r="J660" s="223">
        <f>SUM(J661:J664)</f>
        <v>0</v>
      </c>
      <c r="K660" s="223">
        <f t="shared" ref="K660:L660" si="272">SUM(K661:K664)</f>
        <v>0</v>
      </c>
      <c r="L660" s="223">
        <f t="shared" si="272"/>
        <v>0</v>
      </c>
      <c r="M660" s="443"/>
    </row>
    <row r="661" spans="1:24" s="407" customFormat="1" x14ac:dyDescent="0.2">
      <c r="A661" s="399"/>
      <c r="B661" s="208"/>
      <c r="C661" s="212">
        <v>610</v>
      </c>
      <c r="D661" s="213" t="s">
        <v>115</v>
      </c>
      <c r="E661" s="249"/>
      <c r="F661" s="535">
        <v>33.799999999999997</v>
      </c>
      <c r="G661" s="535">
        <v>38</v>
      </c>
      <c r="H661" s="535">
        <v>22.7</v>
      </c>
      <c r="I661" s="535">
        <v>31.5</v>
      </c>
      <c r="J661" s="535">
        <v>0</v>
      </c>
      <c r="K661" s="535">
        <v>0</v>
      </c>
      <c r="L661" s="535">
        <v>0</v>
      </c>
      <c r="M661" s="443"/>
    </row>
    <row r="662" spans="1:24" s="407" customFormat="1" x14ac:dyDescent="0.2">
      <c r="A662" s="399"/>
      <c r="B662" s="208"/>
      <c r="C662" s="212">
        <v>620</v>
      </c>
      <c r="D662" s="213" t="s">
        <v>116</v>
      </c>
      <c r="E662" s="249"/>
      <c r="F662" s="535">
        <v>12.1</v>
      </c>
      <c r="G662" s="535">
        <v>13.6</v>
      </c>
      <c r="H662" s="535">
        <v>8.5</v>
      </c>
      <c r="I662" s="535">
        <v>11.2</v>
      </c>
      <c r="J662" s="535">
        <v>0</v>
      </c>
      <c r="K662" s="535">
        <v>0</v>
      </c>
      <c r="L662" s="535">
        <v>0</v>
      </c>
      <c r="M662" s="443"/>
    </row>
    <row r="663" spans="1:24" s="310" customFormat="1" x14ac:dyDescent="0.2">
      <c r="A663" s="406"/>
      <c r="B663" s="208"/>
      <c r="C663" s="212">
        <v>630</v>
      </c>
      <c r="D663" s="213" t="s">
        <v>117</v>
      </c>
      <c r="E663" s="249"/>
      <c r="F663" s="535">
        <v>6</v>
      </c>
      <c r="G663" s="535">
        <v>7.9</v>
      </c>
      <c r="H663" s="535">
        <v>2.4</v>
      </c>
      <c r="I663" s="535">
        <v>5</v>
      </c>
      <c r="J663" s="535">
        <v>0</v>
      </c>
      <c r="K663" s="535">
        <v>0</v>
      </c>
      <c r="L663" s="535">
        <v>0</v>
      </c>
      <c r="M663" s="443"/>
      <c r="O663" s="407"/>
      <c r="P663" s="407"/>
      <c r="Q663" s="407"/>
      <c r="R663" s="407"/>
      <c r="S663" s="407"/>
      <c r="T663" s="407"/>
      <c r="U663" s="407"/>
      <c r="V663" s="407"/>
      <c r="W663" s="407"/>
      <c r="X663" s="407"/>
    </row>
    <row r="664" spans="1:24" s="310" customFormat="1" x14ac:dyDescent="0.2">
      <c r="A664" s="406"/>
      <c r="B664" s="208"/>
      <c r="C664" s="212">
        <v>640</v>
      </c>
      <c r="D664" s="213" t="s">
        <v>1318</v>
      </c>
      <c r="E664" s="249"/>
      <c r="F664" s="535">
        <v>0</v>
      </c>
      <c r="G664" s="535">
        <v>0</v>
      </c>
      <c r="H664" s="535">
        <v>0</v>
      </c>
      <c r="I664" s="535">
        <v>2.5</v>
      </c>
      <c r="J664" s="535">
        <v>0</v>
      </c>
      <c r="K664" s="535">
        <v>0</v>
      </c>
      <c r="L664" s="535">
        <v>0</v>
      </c>
      <c r="M664" s="443"/>
      <c r="O664" s="407"/>
      <c r="P664" s="407"/>
      <c r="Q664" s="407"/>
      <c r="R664" s="407"/>
      <c r="S664" s="407"/>
      <c r="T664" s="407"/>
      <c r="U664" s="407"/>
      <c r="V664" s="407"/>
      <c r="W664" s="407"/>
      <c r="X664" s="407"/>
    </row>
    <row r="665" spans="1:24" s="407" customFormat="1" x14ac:dyDescent="0.2">
      <c r="A665" s="399"/>
      <c r="B665" s="208"/>
      <c r="C665" s="219"/>
      <c r="D665" s="220" t="s">
        <v>1133</v>
      </c>
      <c r="E665" s="249"/>
      <c r="F665" s="223">
        <f t="shared" ref="F665" si="273">SUM(F666:F668)</f>
        <v>0</v>
      </c>
      <c r="G665" s="223">
        <f>SUM(G666:G668)</f>
        <v>62.9</v>
      </c>
      <c r="H665" s="223">
        <f t="shared" ref="H665:J665" si="274">SUM(H666:H668)</f>
        <v>0</v>
      </c>
      <c r="I665" s="223">
        <f t="shared" si="274"/>
        <v>52</v>
      </c>
      <c r="J665" s="223">
        <f t="shared" si="274"/>
        <v>0</v>
      </c>
      <c r="K665" s="223">
        <f t="shared" ref="K665:L665" si="275">SUM(K666:K668)</f>
        <v>0</v>
      </c>
      <c r="L665" s="223">
        <f t="shared" si="275"/>
        <v>0</v>
      </c>
      <c r="M665" s="481"/>
      <c r="O665" s="308"/>
      <c r="P665" s="308"/>
      <c r="Q665" s="308"/>
      <c r="R665" s="308"/>
      <c r="S665" s="308"/>
      <c r="T665" s="308"/>
      <c r="U665" s="308"/>
      <c r="V665" s="308"/>
      <c r="W665" s="308"/>
      <c r="X665" s="308"/>
    </row>
    <row r="666" spans="1:24" s="308" customFormat="1" x14ac:dyDescent="0.2">
      <c r="A666" s="309"/>
      <c r="B666" s="208"/>
      <c r="C666" s="212">
        <v>630</v>
      </c>
      <c r="D666" s="213" t="s">
        <v>1134</v>
      </c>
      <c r="E666" s="249"/>
      <c r="F666" s="535">
        <v>0</v>
      </c>
      <c r="G666" s="535">
        <v>0</v>
      </c>
      <c r="H666" s="535">
        <v>0</v>
      </c>
      <c r="I666" s="223">
        <f t="shared" ref="I666" si="276">SUM(I667:I669)</f>
        <v>26</v>
      </c>
      <c r="J666" s="535">
        <v>0</v>
      </c>
      <c r="K666" s="535">
        <v>0</v>
      </c>
      <c r="L666" s="535">
        <v>0</v>
      </c>
      <c r="M666" s="407"/>
      <c r="O666" s="407"/>
      <c r="P666" s="407"/>
      <c r="Q666" s="407"/>
      <c r="R666" s="407"/>
      <c r="S666" s="407"/>
      <c r="T666" s="407"/>
      <c r="U666" s="407"/>
      <c r="V666" s="407"/>
      <c r="W666" s="407"/>
      <c r="X666" s="407"/>
    </row>
    <row r="667" spans="1:24" s="407" customFormat="1" x14ac:dyDescent="0.2">
      <c r="A667" s="399"/>
      <c r="B667" s="211"/>
      <c r="C667" s="212">
        <v>630</v>
      </c>
      <c r="D667" s="213" t="s">
        <v>613</v>
      </c>
      <c r="E667" s="341"/>
      <c r="F667" s="536">
        <v>0</v>
      </c>
      <c r="G667" s="536">
        <v>0.6</v>
      </c>
      <c r="H667" s="536">
        <v>0</v>
      </c>
      <c r="I667" s="535">
        <v>0</v>
      </c>
      <c r="J667" s="536">
        <v>0</v>
      </c>
      <c r="K667" s="536">
        <v>0</v>
      </c>
      <c r="L667" s="536">
        <v>0</v>
      </c>
      <c r="M667" s="443"/>
    </row>
    <row r="668" spans="1:24" s="407" customFormat="1" x14ac:dyDescent="0.2">
      <c r="A668" s="399"/>
      <c r="B668" s="208"/>
      <c r="C668" s="212">
        <v>630</v>
      </c>
      <c r="D668" s="213" t="s">
        <v>909</v>
      </c>
      <c r="E668" s="341"/>
      <c r="F668" s="535">
        <v>0</v>
      </c>
      <c r="G668" s="535">
        <v>62.3</v>
      </c>
      <c r="H668" s="535">
        <v>0</v>
      </c>
      <c r="I668" s="536">
        <v>26</v>
      </c>
      <c r="J668" s="535">
        <v>0</v>
      </c>
      <c r="K668" s="535">
        <v>0</v>
      </c>
      <c r="L668" s="535">
        <v>0</v>
      </c>
      <c r="M668" s="443"/>
    </row>
    <row r="669" spans="1:24" s="407" customFormat="1" x14ac:dyDescent="0.2">
      <c r="A669" s="399"/>
      <c r="B669" s="208"/>
      <c r="C669" s="212"/>
      <c r="D669" s="220" t="s">
        <v>1135</v>
      </c>
      <c r="E669" s="341"/>
      <c r="F669" s="223">
        <f t="shared" ref="F669" si="277">SUM(F670:F671)</f>
        <v>0</v>
      </c>
      <c r="G669" s="223">
        <f>SUM(G670:G672)</f>
        <v>47.1</v>
      </c>
      <c r="H669" s="223">
        <f t="shared" ref="H669" si="278">SUM(H670:H671)</f>
        <v>0</v>
      </c>
      <c r="I669" s="535">
        <v>0</v>
      </c>
      <c r="J669" s="223">
        <f t="shared" ref="J669" si="279">SUM(J670:J671)</f>
        <v>0</v>
      </c>
      <c r="K669" s="223">
        <f t="shared" ref="K669:L669" si="280">SUM(K670:K671)</f>
        <v>0</v>
      </c>
      <c r="L669" s="223">
        <f t="shared" si="280"/>
        <v>0</v>
      </c>
      <c r="M669" s="443"/>
    </row>
    <row r="670" spans="1:24" s="407" customFormat="1" x14ac:dyDescent="0.2">
      <c r="A670" s="399"/>
      <c r="B670" s="208"/>
      <c r="C670" s="212">
        <v>630</v>
      </c>
      <c r="D670" s="213" t="s">
        <v>1137</v>
      </c>
      <c r="E670" s="341"/>
      <c r="F670" s="535">
        <v>0</v>
      </c>
      <c r="G670" s="535">
        <v>0</v>
      </c>
      <c r="H670" s="535">
        <v>0</v>
      </c>
      <c r="I670" s="223">
        <f t="shared" ref="I670" si="281">SUM(I671:I672)</f>
        <v>0</v>
      </c>
      <c r="J670" s="535">
        <v>0</v>
      </c>
      <c r="K670" s="535">
        <v>0</v>
      </c>
      <c r="L670" s="535">
        <v>0</v>
      </c>
    </row>
    <row r="671" spans="1:24" s="308" customFormat="1" x14ac:dyDescent="0.2">
      <c r="A671" s="309"/>
      <c r="B671" s="208"/>
      <c r="C671" s="212">
        <v>637012</v>
      </c>
      <c r="D671" s="213" t="s">
        <v>1035</v>
      </c>
      <c r="E671" s="341"/>
      <c r="F671" s="535">
        <v>0</v>
      </c>
      <c r="G671" s="535">
        <v>0</v>
      </c>
      <c r="H671" s="535">
        <v>0</v>
      </c>
      <c r="I671" s="535">
        <v>0</v>
      </c>
      <c r="J671" s="535">
        <v>0</v>
      </c>
      <c r="K671" s="535">
        <v>0</v>
      </c>
      <c r="L671" s="535">
        <v>0</v>
      </c>
      <c r="M671" s="443"/>
      <c r="O671" s="310"/>
      <c r="P671" s="310"/>
      <c r="Q671" s="310"/>
      <c r="R671" s="310"/>
      <c r="S671" s="310"/>
      <c r="T671" s="310"/>
      <c r="U671" s="310"/>
      <c r="V671" s="310"/>
      <c r="W671" s="310"/>
      <c r="X671" s="310"/>
    </row>
    <row r="672" spans="1:24" s="407" customFormat="1" x14ac:dyDescent="0.2">
      <c r="A672" s="399"/>
      <c r="B672" s="208"/>
      <c r="C672" s="212"/>
      <c r="D672" s="213" t="s">
        <v>1297</v>
      </c>
      <c r="E672" s="341"/>
      <c r="F672" s="535">
        <v>0</v>
      </c>
      <c r="G672" s="535">
        <v>47.1</v>
      </c>
      <c r="H672" s="535">
        <v>0</v>
      </c>
      <c r="I672" s="535">
        <v>0</v>
      </c>
      <c r="J672" s="535">
        <v>0</v>
      </c>
      <c r="K672" s="535">
        <v>0</v>
      </c>
      <c r="L672" s="535">
        <v>0</v>
      </c>
      <c r="M672" s="443"/>
      <c r="O672" s="310"/>
      <c r="P672" s="310"/>
      <c r="Q672" s="310"/>
      <c r="R672" s="310"/>
      <c r="S672" s="310"/>
      <c r="T672" s="310"/>
      <c r="U672" s="310"/>
      <c r="V672" s="310"/>
      <c r="W672" s="310"/>
      <c r="X672" s="310"/>
    </row>
    <row r="673" spans="1:24" s="407" customFormat="1" x14ac:dyDescent="0.2">
      <c r="A673" s="399"/>
      <c r="B673" s="232"/>
      <c r="C673" s="212"/>
      <c r="D673" s="220" t="s">
        <v>304</v>
      </c>
      <c r="E673" s="249" t="s">
        <v>861</v>
      </c>
      <c r="F673" s="223">
        <f t="shared" ref="F673" si="282">SUM(F674:F678)</f>
        <v>0.1</v>
      </c>
      <c r="G673" s="223">
        <f t="shared" ref="G673" si="283">SUM(G674:G678)</f>
        <v>0</v>
      </c>
      <c r="H673" s="223">
        <f t="shared" ref="H673" si="284">SUM(H674:H678)</f>
        <v>0</v>
      </c>
      <c r="I673" s="223">
        <f t="shared" ref="I673" si="285">SUM(I674:I678)</f>
        <v>0</v>
      </c>
      <c r="J673" s="223">
        <f t="shared" ref="J673" si="286">SUM(J674:J678)</f>
        <v>0</v>
      </c>
      <c r="K673" s="223">
        <f t="shared" ref="K673:L673" si="287">SUM(K674:K678)</f>
        <v>0</v>
      </c>
      <c r="L673" s="223">
        <f t="shared" si="287"/>
        <v>0</v>
      </c>
      <c r="M673" s="433"/>
    </row>
    <row r="674" spans="1:24" s="407" customFormat="1" x14ac:dyDescent="0.2">
      <c r="A674" s="406"/>
      <c r="B674" s="257"/>
      <c r="C674" s="212">
        <v>610</v>
      </c>
      <c r="D674" s="259" t="s">
        <v>184</v>
      </c>
      <c r="E674" s="261"/>
      <c r="F674" s="261">
        <v>0</v>
      </c>
      <c r="G674" s="261">
        <v>0</v>
      </c>
      <c r="H674" s="261">
        <v>0</v>
      </c>
      <c r="I674" s="261">
        <v>0</v>
      </c>
      <c r="J674" s="261">
        <v>0</v>
      </c>
      <c r="K674" s="261">
        <v>0</v>
      </c>
      <c r="L674" s="261">
        <v>0</v>
      </c>
      <c r="M674" s="433"/>
    </row>
    <row r="675" spans="1:24" s="407" customFormat="1" x14ac:dyDescent="0.2">
      <c r="A675" s="406"/>
      <c r="B675" s="211"/>
      <c r="C675" s="212">
        <v>620</v>
      </c>
      <c r="D675" s="213" t="s">
        <v>116</v>
      </c>
      <c r="E675" s="222"/>
      <c r="F675" s="536">
        <v>0</v>
      </c>
      <c r="G675" s="536">
        <v>0</v>
      </c>
      <c r="H675" s="536">
        <v>0</v>
      </c>
      <c r="I675" s="536">
        <v>0</v>
      </c>
      <c r="J675" s="536">
        <v>0</v>
      </c>
      <c r="K675" s="536">
        <v>0</v>
      </c>
      <c r="L675" s="536">
        <v>0</v>
      </c>
      <c r="M675" s="443"/>
    </row>
    <row r="676" spans="1:24" s="407" customFormat="1" x14ac:dyDescent="0.2">
      <c r="A676" s="406"/>
      <c r="B676" s="262"/>
      <c r="C676" s="212">
        <v>630</v>
      </c>
      <c r="D676" s="267" t="s">
        <v>833</v>
      </c>
      <c r="E676" s="264"/>
      <c r="F676" s="264">
        <v>0.1</v>
      </c>
      <c r="G676" s="264">
        <v>0</v>
      </c>
      <c r="H676" s="264">
        <v>0</v>
      </c>
      <c r="I676" s="264">
        <v>0</v>
      </c>
      <c r="J676" s="264">
        <v>0</v>
      </c>
      <c r="K676" s="264">
        <v>0</v>
      </c>
      <c r="L676" s="264">
        <v>0</v>
      </c>
      <c r="M676" s="443"/>
      <c r="O676" s="310"/>
      <c r="P676" s="310"/>
      <c r="Q676" s="310"/>
      <c r="R676" s="310"/>
      <c r="S676" s="310"/>
      <c r="T676" s="310"/>
      <c r="U676" s="310"/>
      <c r="V676" s="310"/>
      <c r="W676" s="310"/>
      <c r="X676" s="310"/>
    </row>
    <row r="677" spans="1:24" s="407" customFormat="1" x14ac:dyDescent="0.2">
      <c r="A677" s="406"/>
      <c r="B677" s="211"/>
      <c r="C677" s="212"/>
      <c r="D677" s="213" t="s">
        <v>731</v>
      </c>
      <c r="E677" s="221"/>
      <c r="F677" s="535">
        <v>0</v>
      </c>
      <c r="G677" s="535">
        <v>0</v>
      </c>
      <c r="H677" s="535">
        <v>0</v>
      </c>
      <c r="I677" s="535">
        <v>0</v>
      </c>
      <c r="J677" s="535">
        <v>0</v>
      </c>
      <c r="K677" s="535">
        <v>0</v>
      </c>
      <c r="L677" s="535">
        <v>0</v>
      </c>
      <c r="M677" s="443"/>
    </row>
    <row r="678" spans="1:24" s="310" customFormat="1" x14ac:dyDescent="0.2">
      <c r="A678" s="406"/>
      <c r="B678" s="211"/>
      <c r="C678" s="212">
        <v>642</v>
      </c>
      <c r="D678" s="213" t="s">
        <v>287</v>
      </c>
      <c r="E678" s="221"/>
      <c r="F678" s="535">
        <v>0</v>
      </c>
      <c r="G678" s="535">
        <v>0</v>
      </c>
      <c r="H678" s="535">
        <v>0</v>
      </c>
      <c r="I678" s="535">
        <v>0</v>
      </c>
      <c r="J678" s="535">
        <v>0</v>
      </c>
      <c r="K678" s="535">
        <v>0</v>
      </c>
      <c r="L678" s="535">
        <v>0</v>
      </c>
      <c r="M678" s="443"/>
      <c r="O678" s="407"/>
      <c r="P678" s="407"/>
      <c r="Q678" s="407"/>
      <c r="R678" s="407"/>
      <c r="S678" s="407"/>
      <c r="T678" s="407"/>
      <c r="U678" s="407"/>
      <c r="V678" s="407"/>
      <c r="W678" s="407"/>
      <c r="X678" s="407"/>
    </row>
    <row r="679" spans="1:24" s="407" customFormat="1" x14ac:dyDescent="0.2">
      <c r="A679" s="406"/>
      <c r="B679" s="420"/>
      <c r="C679" s="212"/>
      <c r="D679" s="220" t="s">
        <v>921</v>
      </c>
      <c r="E679" s="249" t="s">
        <v>861</v>
      </c>
      <c r="F679" s="203">
        <f t="shared" ref="F679" si="288">SUM(F680:F682)</f>
        <v>94.6</v>
      </c>
      <c r="G679" s="203">
        <f t="shared" ref="G679" si="289">SUM(G680:G682)</f>
        <v>99.600000000000009</v>
      </c>
      <c r="H679" s="203">
        <f t="shared" ref="H679" si="290">SUM(H680:H682)</f>
        <v>24.8</v>
      </c>
      <c r="I679" s="203">
        <f t="shared" ref="I679" si="291">SUM(I680:I682)</f>
        <v>59</v>
      </c>
      <c r="J679" s="203">
        <f t="shared" ref="J679" si="292">SUM(J680:J682)</f>
        <v>108</v>
      </c>
      <c r="K679" s="203">
        <f t="shared" ref="K679:L679" si="293">SUM(K680:K682)</f>
        <v>0</v>
      </c>
      <c r="L679" s="203">
        <f t="shared" si="293"/>
        <v>0</v>
      </c>
      <c r="M679" s="437"/>
    </row>
    <row r="680" spans="1:24" s="407" customFormat="1" x14ac:dyDescent="0.2">
      <c r="A680" s="406"/>
      <c r="B680" s="211"/>
      <c r="C680" s="212">
        <v>610</v>
      </c>
      <c r="D680" s="213" t="s">
        <v>115</v>
      </c>
      <c r="E680" s="341"/>
      <c r="F680" s="536">
        <v>68.599999999999994</v>
      </c>
      <c r="G680" s="536">
        <v>72.2</v>
      </c>
      <c r="H680" s="536">
        <v>18</v>
      </c>
      <c r="I680" s="536">
        <v>43</v>
      </c>
      <c r="J680" s="536">
        <v>79</v>
      </c>
      <c r="K680" s="536">
        <v>0</v>
      </c>
      <c r="L680" s="536">
        <v>0</v>
      </c>
      <c r="M680" s="350"/>
    </row>
    <row r="681" spans="1:24" s="407" customFormat="1" x14ac:dyDescent="0.2">
      <c r="A681" s="406"/>
      <c r="B681" s="211"/>
      <c r="C681" s="212">
        <v>620</v>
      </c>
      <c r="D681" s="213" t="s">
        <v>116</v>
      </c>
      <c r="E681" s="341"/>
      <c r="F681" s="536">
        <v>23.9</v>
      </c>
      <c r="G681" s="536">
        <v>25.2</v>
      </c>
      <c r="H681" s="536">
        <v>6.5</v>
      </c>
      <c r="I681" s="536">
        <v>15</v>
      </c>
      <c r="J681" s="536">
        <v>28</v>
      </c>
      <c r="K681" s="536">
        <v>0</v>
      </c>
      <c r="L681" s="536">
        <v>0</v>
      </c>
      <c r="M681" s="350"/>
    </row>
    <row r="682" spans="1:24" s="310" customFormat="1" x14ac:dyDescent="0.2">
      <c r="A682" s="406"/>
      <c r="B682" s="211"/>
      <c r="C682" s="212">
        <v>630</v>
      </c>
      <c r="D682" s="213" t="s">
        <v>117</v>
      </c>
      <c r="E682" s="341"/>
      <c r="F682" s="536">
        <v>2.1</v>
      </c>
      <c r="G682" s="536">
        <v>2.2000000000000002</v>
      </c>
      <c r="H682" s="536">
        <v>0.3</v>
      </c>
      <c r="I682" s="536">
        <v>1</v>
      </c>
      <c r="J682" s="536">
        <v>1</v>
      </c>
      <c r="K682" s="536">
        <v>0</v>
      </c>
      <c r="L682" s="536">
        <v>0</v>
      </c>
      <c r="M682" s="457"/>
      <c r="O682" s="407"/>
      <c r="P682" s="407"/>
      <c r="Q682" s="407"/>
      <c r="R682" s="407"/>
      <c r="S682" s="407"/>
      <c r="T682" s="407"/>
      <c r="U682" s="407"/>
      <c r="V682" s="407"/>
      <c r="W682" s="407"/>
      <c r="X682" s="407"/>
    </row>
    <row r="683" spans="1:24" s="407" customFormat="1" x14ac:dyDescent="0.2">
      <c r="A683" s="406"/>
      <c r="B683" s="211"/>
      <c r="C683" s="219"/>
      <c r="D683" s="220" t="s">
        <v>875</v>
      </c>
      <c r="E683" s="249" t="s">
        <v>861</v>
      </c>
      <c r="F683" s="203">
        <f t="shared" ref="F683" si="294">SUM(F684:F686)</f>
        <v>59.4</v>
      </c>
      <c r="G683" s="203">
        <f t="shared" ref="G683" si="295">SUM(G684:G686)</f>
        <v>64.599999999999994</v>
      </c>
      <c r="H683" s="203">
        <f t="shared" ref="H683" si="296">SUM(H684:H686)</f>
        <v>30.8</v>
      </c>
      <c r="I683" s="203">
        <f t="shared" ref="I683" si="297">SUM(I684:I686)</f>
        <v>51.699999999999996</v>
      </c>
      <c r="J683" s="203">
        <f t="shared" ref="J683" si="298">SUM(J684:J686)</f>
        <v>64</v>
      </c>
      <c r="K683" s="203">
        <f t="shared" ref="K683:L683" si="299">SUM(K684:K686)</f>
        <v>0</v>
      </c>
      <c r="L683" s="203">
        <f t="shared" si="299"/>
        <v>0</v>
      </c>
      <c r="M683" s="350"/>
    </row>
    <row r="684" spans="1:24" s="407" customFormat="1" x14ac:dyDescent="0.2">
      <c r="A684" s="406"/>
      <c r="B684" s="211"/>
      <c r="C684" s="212">
        <v>610</v>
      </c>
      <c r="D684" s="213" t="s">
        <v>115</v>
      </c>
      <c r="E684" s="341"/>
      <c r="F684" s="536">
        <v>39.5</v>
      </c>
      <c r="G684" s="536">
        <v>41.5</v>
      </c>
      <c r="H684" s="536">
        <v>21.6</v>
      </c>
      <c r="I684" s="536">
        <v>31.3</v>
      </c>
      <c r="J684" s="536">
        <v>40</v>
      </c>
      <c r="K684" s="536">
        <v>0</v>
      </c>
      <c r="L684" s="536">
        <v>0</v>
      </c>
      <c r="M684" s="350"/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</row>
    <row r="685" spans="1:24" s="407" customFormat="1" x14ac:dyDescent="0.2">
      <c r="A685" s="406"/>
      <c r="B685" s="211"/>
      <c r="C685" s="212">
        <v>620</v>
      </c>
      <c r="D685" s="213" t="s">
        <v>116</v>
      </c>
      <c r="E685" s="341"/>
      <c r="F685" s="536">
        <v>12.4</v>
      </c>
      <c r="G685" s="536">
        <v>13</v>
      </c>
      <c r="H685" s="536">
        <v>7.4</v>
      </c>
      <c r="I685" s="536">
        <v>10</v>
      </c>
      <c r="J685" s="536">
        <v>14</v>
      </c>
      <c r="K685" s="536">
        <v>0</v>
      </c>
      <c r="L685" s="536">
        <v>0</v>
      </c>
      <c r="M685" s="350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</row>
    <row r="686" spans="1:24" s="407" customFormat="1" x14ac:dyDescent="0.2">
      <c r="A686" s="399"/>
      <c r="B686" s="211"/>
      <c r="C686" s="212">
        <v>630</v>
      </c>
      <c r="D686" s="213" t="s">
        <v>117</v>
      </c>
      <c r="E686" s="341"/>
      <c r="F686" s="536">
        <v>7.5</v>
      </c>
      <c r="G686" s="536">
        <v>10.1</v>
      </c>
      <c r="H686" s="536">
        <v>1.8</v>
      </c>
      <c r="I686" s="536">
        <v>10.4</v>
      </c>
      <c r="J686" s="536">
        <v>10</v>
      </c>
      <c r="K686" s="536">
        <v>0</v>
      </c>
      <c r="L686" s="536">
        <v>0</v>
      </c>
      <c r="M686" s="443"/>
      <c r="O686" s="308"/>
      <c r="P686" s="308"/>
      <c r="Q686" s="308"/>
      <c r="R686" s="308"/>
      <c r="S686" s="308"/>
      <c r="T686" s="308"/>
      <c r="U686" s="308"/>
      <c r="V686" s="308"/>
      <c r="W686" s="308"/>
      <c r="X686" s="308"/>
    </row>
    <row r="687" spans="1:24" s="407" customFormat="1" x14ac:dyDescent="0.2">
      <c r="A687" s="399"/>
      <c r="B687" s="211"/>
      <c r="C687" s="219"/>
      <c r="D687" s="220" t="s">
        <v>949</v>
      </c>
      <c r="E687" s="249" t="s">
        <v>861</v>
      </c>
      <c r="F687" s="203">
        <f t="shared" ref="F687" si="300">SUM(F688:F690)</f>
        <v>108.2</v>
      </c>
      <c r="G687" s="203">
        <f t="shared" ref="G687" si="301">SUM(G688:G690)</f>
        <v>131</v>
      </c>
      <c r="H687" s="203">
        <f t="shared" ref="H687" si="302">SUM(H688:H690)</f>
        <v>61.500000000000007</v>
      </c>
      <c r="I687" s="203">
        <f>SUM(I688:I691)</f>
        <v>74.5</v>
      </c>
      <c r="J687" s="203">
        <f t="shared" ref="J687:L687" si="303">SUM(J688:J691)</f>
        <v>191</v>
      </c>
      <c r="K687" s="203">
        <f t="shared" si="303"/>
        <v>203.8</v>
      </c>
      <c r="L687" s="203">
        <f t="shared" si="303"/>
        <v>90</v>
      </c>
      <c r="M687" s="435"/>
      <c r="O687" s="308"/>
      <c r="P687" s="308"/>
      <c r="Q687" s="308"/>
      <c r="R687" s="308"/>
      <c r="S687" s="308"/>
      <c r="T687" s="308"/>
      <c r="U687" s="308"/>
      <c r="V687" s="308"/>
      <c r="W687" s="308"/>
      <c r="X687" s="308"/>
    </row>
    <row r="688" spans="1:24" s="407" customFormat="1" x14ac:dyDescent="0.2">
      <c r="A688" s="399"/>
      <c r="B688" s="211"/>
      <c r="C688" s="212">
        <v>610</v>
      </c>
      <c r="D688" s="213" t="s">
        <v>115</v>
      </c>
      <c r="E688" s="341"/>
      <c r="F688" s="536">
        <v>71.900000000000006</v>
      </c>
      <c r="G688" s="536">
        <v>88.5</v>
      </c>
      <c r="H688" s="536">
        <v>33.6</v>
      </c>
      <c r="I688" s="536">
        <v>40.5</v>
      </c>
      <c r="J688" s="536">
        <v>110</v>
      </c>
      <c r="K688" s="536">
        <v>117</v>
      </c>
      <c r="L688" s="536">
        <v>50</v>
      </c>
      <c r="M688" s="443"/>
      <c r="O688" s="308"/>
      <c r="P688" s="308"/>
      <c r="Q688" s="308"/>
      <c r="R688" s="308"/>
      <c r="S688" s="308"/>
      <c r="T688" s="308"/>
      <c r="U688" s="308"/>
      <c r="V688" s="308"/>
      <c r="W688" s="308"/>
      <c r="X688" s="308"/>
    </row>
    <row r="689" spans="1:24" s="407" customFormat="1" x14ac:dyDescent="0.2">
      <c r="A689" s="399"/>
      <c r="B689" s="211"/>
      <c r="C689" s="212">
        <v>620</v>
      </c>
      <c r="D689" s="213" t="s">
        <v>116</v>
      </c>
      <c r="E689" s="341"/>
      <c r="F689" s="536">
        <v>24.7</v>
      </c>
      <c r="G689" s="536">
        <v>31</v>
      </c>
      <c r="H689" s="536">
        <v>11.8</v>
      </c>
      <c r="I689" s="536">
        <v>13.9</v>
      </c>
      <c r="J689" s="536">
        <v>37</v>
      </c>
      <c r="K689" s="536">
        <v>40</v>
      </c>
      <c r="L689" s="536">
        <v>20</v>
      </c>
      <c r="M689" s="443"/>
      <c r="O689" s="308"/>
      <c r="P689" s="308"/>
      <c r="Q689" s="308"/>
      <c r="R689" s="308"/>
      <c r="S689" s="308"/>
      <c r="T689" s="308"/>
      <c r="U689" s="308"/>
      <c r="V689" s="308"/>
      <c r="W689" s="308"/>
      <c r="X689" s="308"/>
    </row>
    <row r="690" spans="1:24" x14ac:dyDescent="0.2">
      <c r="A690" s="207"/>
      <c r="B690" s="211"/>
      <c r="C690" s="212">
        <v>630</v>
      </c>
      <c r="D690" s="213" t="s">
        <v>117</v>
      </c>
      <c r="E690" s="341"/>
      <c r="F690" s="536">
        <v>11.6</v>
      </c>
      <c r="G690" s="536">
        <v>11.5</v>
      </c>
      <c r="H690" s="536">
        <v>16.100000000000001</v>
      </c>
      <c r="I690" s="536">
        <v>16.100000000000001</v>
      </c>
      <c r="J690" s="536">
        <v>40</v>
      </c>
      <c r="K690" s="536">
        <v>46.8</v>
      </c>
      <c r="L690" s="536">
        <v>20</v>
      </c>
      <c r="M690" s="443"/>
    </row>
    <row r="691" spans="1:24" x14ac:dyDescent="0.2">
      <c r="A691" s="207"/>
      <c r="B691" s="211"/>
      <c r="C691" s="212">
        <v>640</v>
      </c>
      <c r="D691" s="213" t="s">
        <v>1318</v>
      </c>
      <c r="E691" s="341"/>
      <c r="F691" s="536">
        <v>0</v>
      </c>
      <c r="G691" s="536">
        <v>0</v>
      </c>
      <c r="H691" s="536">
        <v>0</v>
      </c>
      <c r="I691" s="536">
        <v>4</v>
      </c>
      <c r="J691" s="536">
        <v>4</v>
      </c>
      <c r="K691" s="536">
        <v>0</v>
      </c>
      <c r="L691" s="536">
        <v>0</v>
      </c>
      <c r="M691" s="443"/>
    </row>
    <row r="692" spans="1:24" x14ac:dyDescent="0.2">
      <c r="A692" s="207"/>
      <c r="B692" s="211"/>
      <c r="C692" s="219"/>
      <c r="D692" s="220" t="s">
        <v>892</v>
      </c>
      <c r="E692" s="249" t="s">
        <v>891</v>
      </c>
      <c r="F692" s="203">
        <f t="shared" ref="F692" si="304">SUM(F693:F695)</f>
        <v>23.599999999999998</v>
      </c>
      <c r="G692" s="203">
        <f t="shared" ref="G692" si="305">SUM(G693:G695)</f>
        <v>25.400000000000002</v>
      </c>
      <c r="H692" s="203">
        <f t="shared" ref="H692" si="306">SUM(H693:H695)</f>
        <v>33.700000000000003</v>
      </c>
      <c r="I692" s="203">
        <f>SUM(I693:I696)</f>
        <v>34.200000000000003</v>
      </c>
      <c r="J692" s="203">
        <f t="shared" ref="J692:L692" si="307">SUM(J693:J696)</f>
        <v>38.400000000000006</v>
      </c>
      <c r="K692" s="203">
        <f t="shared" si="307"/>
        <v>39.700000000000003</v>
      </c>
      <c r="L692" s="203">
        <f t="shared" si="307"/>
        <v>42.2</v>
      </c>
      <c r="M692" s="206"/>
    </row>
    <row r="693" spans="1:24" s="308" customFormat="1" x14ac:dyDescent="0.2">
      <c r="A693" s="307"/>
      <c r="B693" s="211"/>
      <c r="C693" s="212">
        <v>610</v>
      </c>
      <c r="D693" s="259" t="s">
        <v>184</v>
      </c>
      <c r="E693" s="341"/>
      <c r="F693" s="535">
        <v>16.399999999999999</v>
      </c>
      <c r="G693" s="535">
        <v>17.100000000000001</v>
      </c>
      <c r="H693" s="535">
        <v>19</v>
      </c>
      <c r="I693" s="535">
        <v>19</v>
      </c>
      <c r="J693" s="535">
        <v>22</v>
      </c>
      <c r="K693" s="535">
        <v>23</v>
      </c>
      <c r="L693" s="535">
        <v>25</v>
      </c>
      <c r="M693" s="432"/>
    </row>
    <row r="694" spans="1:24" s="308" customFormat="1" x14ac:dyDescent="0.2">
      <c r="A694" s="309"/>
      <c r="B694" s="211"/>
      <c r="C694" s="212">
        <v>620</v>
      </c>
      <c r="D694" s="213" t="s">
        <v>116</v>
      </c>
      <c r="E694" s="341"/>
      <c r="F694" s="535">
        <v>5.7</v>
      </c>
      <c r="G694" s="535">
        <v>6.3</v>
      </c>
      <c r="H694" s="535">
        <v>6.7</v>
      </c>
      <c r="I694" s="535">
        <v>6.7</v>
      </c>
      <c r="J694" s="535">
        <v>7.7</v>
      </c>
      <c r="K694" s="535">
        <v>8</v>
      </c>
      <c r="L694" s="535">
        <v>8.5</v>
      </c>
      <c r="M694" s="443"/>
    </row>
    <row r="695" spans="1:24" s="308" customFormat="1" x14ac:dyDescent="0.2">
      <c r="A695" s="309"/>
      <c r="B695" s="211"/>
      <c r="C695" s="212">
        <v>630</v>
      </c>
      <c r="D695" s="267" t="s">
        <v>117</v>
      </c>
      <c r="E695" s="341"/>
      <c r="F695" s="535">
        <v>1.5</v>
      </c>
      <c r="G695" s="535">
        <v>2</v>
      </c>
      <c r="H695" s="535">
        <v>8</v>
      </c>
      <c r="I695" s="535">
        <v>8</v>
      </c>
      <c r="J695" s="535">
        <v>8</v>
      </c>
      <c r="K695" s="535">
        <v>8</v>
      </c>
      <c r="L695" s="535">
        <v>8</v>
      </c>
      <c r="M695" s="443"/>
    </row>
    <row r="696" spans="1:24" s="407" customFormat="1" x14ac:dyDescent="0.2">
      <c r="A696" s="399"/>
      <c r="B696" s="211"/>
      <c r="C696" s="212">
        <v>640</v>
      </c>
      <c r="D696" s="267" t="s">
        <v>1318</v>
      </c>
      <c r="E696" s="341"/>
      <c r="F696" s="535">
        <v>0</v>
      </c>
      <c r="G696" s="535">
        <v>0</v>
      </c>
      <c r="H696" s="535">
        <v>0</v>
      </c>
      <c r="I696" s="535">
        <v>0.5</v>
      </c>
      <c r="J696" s="535">
        <v>0.7</v>
      </c>
      <c r="K696" s="535">
        <v>0.7</v>
      </c>
      <c r="L696" s="535">
        <v>0.7</v>
      </c>
      <c r="M696" s="443"/>
    </row>
    <row r="697" spans="1:24" s="308" customFormat="1" x14ac:dyDescent="0.2">
      <c r="A697" s="309"/>
      <c r="B697" s="285"/>
      <c r="C697" s="286"/>
      <c r="D697" s="275" t="s">
        <v>688</v>
      </c>
      <c r="E697" s="288">
        <v>10</v>
      </c>
      <c r="F697" s="276">
        <f t="shared" ref="F697" si="308">SUM(F699:F702)</f>
        <v>59.3</v>
      </c>
      <c r="G697" s="276">
        <f t="shared" ref="G697" si="309">SUM(G699:G702)</f>
        <v>70.400000000000006</v>
      </c>
      <c r="H697" s="276">
        <f t="shared" ref="H697" si="310">SUM(H699:H702)</f>
        <v>75</v>
      </c>
      <c r="I697" s="276">
        <f t="shared" ref="I697" si="311">SUM(I699:I702)</f>
        <v>77.099999999999994</v>
      </c>
      <c r="J697" s="276">
        <f t="shared" ref="J697" si="312">SUM(J699:J702)</f>
        <v>80.5</v>
      </c>
      <c r="K697" s="276">
        <f t="shared" ref="K697:L697" si="313">SUM(K699:K702)</f>
        <v>22</v>
      </c>
      <c r="L697" s="276">
        <f t="shared" si="313"/>
        <v>22</v>
      </c>
      <c r="M697" s="443"/>
    </row>
    <row r="698" spans="1:24" x14ac:dyDescent="0.2">
      <c r="A698" s="204"/>
      <c r="B698" s="211"/>
      <c r="C698" s="219"/>
      <c r="D698" s="220" t="s">
        <v>689</v>
      </c>
      <c r="E698" s="249" t="s">
        <v>767</v>
      </c>
      <c r="F698" s="223"/>
      <c r="G698" s="223"/>
      <c r="H698" s="223"/>
      <c r="I698" s="223"/>
      <c r="J698" s="223"/>
      <c r="K698" s="223"/>
      <c r="L698" s="223"/>
      <c r="M698" s="432"/>
      <c r="O698" s="308"/>
      <c r="P698" s="308"/>
      <c r="Q698" s="308"/>
      <c r="R698" s="308"/>
      <c r="S698" s="308"/>
      <c r="T698" s="308"/>
      <c r="U698" s="308"/>
      <c r="V698" s="308"/>
      <c r="W698" s="308"/>
      <c r="X698" s="308"/>
    </row>
    <row r="699" spans="1:24" x14ac:dyDescent="0.2">
      <c r="A699" s="204"/>
      <c r="B699" s="211">
        <v>610</v>
      </c>
      <c r="C699" s="212"/>
      <c r="D699" s="213" t="s">
        <v>115</v>
      </c>
      <c r="E699" s="341"/>
      <c r="F699" s="536">
        <v>41.5</v>
      </c>
      <c r="G699" s="536">
        <v>50.4</v>
      </c>
      <c r="H699" s="536">
        <v>55</v>
      </c>
      <c r="I699" s="536">
        <v>55</v>
      </c>
      <c r="J699" s="536">
        <v>57.5</v>
      </c>
      <c r="K699" s="536">
        <v>15</v>
      </c>
      <c r="L699" s="536">
        <v>15</v>
      </c>
      <c r="M699" s="443"/>
      <c r="O699" s="308"/>
      <c r="P699" s="308"/>
      <c r="Q699" s="308"/>
      <c r="R699" s="308"/>
      <c r="S699" s="308"/>
      <c r="T699" s="308"/>
      <c r="U699" s="308"/>
      <c r="V699" s="308"/>
      <c r="W699" s="308"/>
      <c r="X699" s="308"/>
    </row>
    <row r="700" spans="1:24" s="308" customFormat="1" x14ac:dyDescent="0.2">
      <c r="A700" s="307"/>
      <c r="B700" s="211">
        <v>620</v>
      </c>
      <c r="C700" s="212"/>
      <c r="D700" s="213" t="s">
        <v>116</v>
      </c>
      <c r="E700" s="341"/>
      <c r="F700" s="536">
        <v>13.8</v>
      </c>
      <c r="G700" s="536">
        <v>16.5</v>
      </c>
      <c r="H700" s="536">
        <v>19</v>
      </c>
      <c r="I700" s="536">
        <v>19</v>
      </c>
      <c r="J700" s="536">
        <v>20</v>
      </c>
      <c r="K700" s="536">
        <v>5</v>
      </c>
      <c r="L700" s="536">
        <v>5</v>
      </c>
      <c r="M700" s="443"/>
    </row>
    <row r="701" spans="1:24" s="308" customFormat="1" x14ac:dyDescent="0.2">
      <c r="A701" s="307"/>
      <c r="B701" s="211">
        <v>630</v>
      </c>
      <c r="C701" s="212"/>
      <c r="D701" s="213" t="s">
        <v>117</v>
      </c>
      <c r="E701" s="341"/>
      <c r="F701" s="536">
        <v>3.5</v>
      </c>
      <c r="G701" s="536">
        <v>3.4</v>
      </c>
      <c r="H701" s="536">
        <v>1</v>
      </c>
      <c r="I701" s="536">
        <v>1</v>
      </c>
      <c r="J701" s="536">
        <v>1</v>
      </c>
      <c r="K701" s="536">
        <v>1</v>
      </c>
      <c r="L701" s="536">
        <v>1</v>
      </c>
      <c r="M701" s="443"/>
      <c r="O701" s="407"/>
      <c r="P701" s="407"/>
      <c r="Q701" s="407"/>
      <c r="R701" s="407"/>
      <c r="S701" s="407"/>
      <c r="T701" s="407"/>
      <c r="U701" s="407"/>
      <c r="V701" s="407"/>
      <c r="W701" s="407"/>
      <c r="X701" s="407"/>
    </row>
    <row r="702" spans="1:24" s="308" customFormat="1" x14ac:dyDescent="0.2">
      <c r="A702" s="307"/>
      <c r="B702" s="211">
        <v>642</v>
      </c>
      <c r="C702" s="212"/>
      <c r="D702" s="213" t="s">
        <v>111</v>
      </c>
      <c r="E702" s="341"/>
      <c r="F702" s="535">
        <v>0.5</v>
      </c>
      <c r="G702" s="535">
        <v>0.1</v>
      </c>
      <c r="H702" s="535">
        <v>0</v>
      </c>
      <c r="I702" s="535">
        <v>2.1</v>
      </c>
      <c r="J702" s="535">
        <v>2</v>
      </c>
      <c r="K702" s="535">
        <v>1</v>
      </c>
      <c r="L702" s="535">
        <v>1</v>
      </c>
      <c r="M702" s="443"/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</row>
    <row r="703" spans="1:24" s="308" customFormat="1" x14ac:dyDescent="0.2">
      <c r="A703" s="309"/>
      <c r="B703" s="285"/>
      <c r="C703" s="286"/>
      <c r="D703" s="275" t="s">
        <v>212</v>
      </c>
      <c r="E703" s="285" t="s">
        <v>687</v>
      </c>
      <c r="F703" s="277">
        <f>SUM(F704+F710+F711+F712+F713)</f>
        <v>88</v>
      </c>
      <c r="G703" s="277">
        <f t="shared" ref="G703:L703" si="314">SUM(G704+G708+G710+G711+G712+G713)</f>
        <v>119</v>
      </c>
      <c r="H703" s="277">
        <f t="shared" si="314"/>
        <v>116.8</v>
      </c>
      <c r="I703" s="277">
        <f t="shared" si="314"/>
        <v>156.80000000000001</v>
      </c>
      <c r="J703" s="277">
        <f t="shared" si="314"/>
        <v>116.3</v>
      </c>
      <c r="K703" s="277">
        <f t="shared" si="314"/>
        <v>116.3</v>
      </c>
      <c r="L703" s="277">
        <f t="shared" si="314"/>
        <v>116.3</v>
      </c>
      <c r="M703" s="457"/>
    </row>
    <row r="704" spans="1:24" s="308" customFormat="1" x14ac:dyDescent="0.2">
      <c r="A704" s="309"/>
      <c r="B704" s="211"/>
      <c r="C704" s="212"/>
      <c r="D704" s="220" t="s">
        <v>145</v>
      </c>
      <c r="E704" s="211"/>
      <c r="F704" s="203">
        <f>SUM(F705:F707)</f>
        <v>0.5</v>
      </c>
      <c r="G704" s="203">
        <f>SUM(G705:G707)</f>
        <v>0</v>
      </c>
      <c r="H704" s="203">
        <f>SUM(H705:H709)</f>
        <v>0</v>
      </c>
      <c r="I704" s="203">
        <f>SUM(I705:I707)</f>
        <v>0</v>
      </c>
      <c r="J704" s="203">
        <f>SUM(J705:J709)</f>
        <v>0</v>
      </c>
      <c r="K704" s="203">
        <f>SUM(K705:K709)</f>
        <v>0</v>
      </c>
      <c r="L704" s="203">
        <f>SUM(L705:L709)</f>
        <v>0</v>
      </c>
      <c r="M704" s="432"/>
    </row>
    <row r="705" spans="1:24" s="308" customFormat="1" x14ac:dyDescent="0.2">
      <c r="A705" s="309"/>
      <c r="B705" s="211"/>
      <c r="C705" s="212">
        <v>610</v>
      </c>
      <c r="D705" s="213" t="s">
        <v>115</v>
      </c>
      <c r="E705" s="341"/>
      <c r="F705" s="536">
        <v>0</v>
      </c>
      <c r="G705" s="536">
        <v>0</v>
      </c>
      <c r="H705" s="536">
        <v>0</v>
      </c>
      <c r="I705" s="536">
        <v>0</v>
      </c>
      <c r="J705" s="536">
        <v>0</v>
      </c>
      <c r="K705" s="536">
        <v>0</v>
      </c>
      <c r="L705" s="536">
        <v>0</v>
      </c>
      <c r="M705" s="432"/>
      <c r="O705" s="407"/>
      <c r="P705" s="407"/>
      <c r="Q705" s="407"/>
      <c r="R705" s="407"/>
      <c r="S705" s="407"/>
      <c r="T705" s="407"/>
      <c r="U705" s="407"/>
      <c r="V705" s="407"/>
      <c r="W705" s="407"/>
      <c r="X705" s="407"/>
    </row>
    <row r="706" spans="1:24" s="308" customFormat="1" ht="10.5" customHeight="1" x14ac:dyDescent="0.2">
      <c r="A706" s="307"/>
      <c r="B706" s="211"/>
      <c r="C706" s="212">
        <v>620</v>
      </c>
      <c r="D706" s="213" t="s">
        <v>116</v>
      </c>
      <c r="E706" s="341"/>
      <c r="F706" s="536">
        <v>0</v>
      </c>
      <c r="G706" s="536">
        <v>0</v>
      </c>
      <c r="H706" s="536">
        <v>0</v>
      </c>
      <c r="I706" s="536">
        <v>0</v>
      </c>
      <c r="J706" s="536">
        <v>0</v>
      </c>
      <c r="K706" s="536">
        <v>0</v>
      </c>
      <c r="L706" s="536">
        <v>0</v>
      </c>
      <c r="M706" s="432"/>
    </row>
    <row r="707" spans="1:24" s="407" customFormat="1" ht="10.5" customHeight="1" x14ac:dyDescent="0.2">
      <c r="A707" s="406"/>
      <c r="B707" s="211"/>
      <c r="C707" s="212">
        <v>630</v>
      </c>
      <c r="D707" s="213" t="s">
        <v>988</v>
      </c>
      <c r="E707" s="341"/>
      <c r="F707" s="536">
        <v>0.5</v>
      </c>
      <c r="G707" s="536">
        <v>0</v>
      </c>
      <c r="H707" s="536">
        <v>0</v>
      </c>
      <c r="I707" s="536">
        <v>0</v>
      </c>
      <c r="J707" s="536">
        <v>0</v>
      </c>
      <c r="K707" s="536">
        <v>0</v>
      </c>
      <c r="L707" s="536">
        <v>0</v>
      </c>
      <c r="M707" s="432"/>
      <c r="O707" s="310"/>
      <c r="P707" s="310"/>
      <c r="Q707" s="310"/>
      <c r="R707" s="310"/>
      <c r="S707" s="310"/>
      <c r="T707" s="310"/>
      <c r="U707" s="310"/>
      <c r="V707" s="310"/>
      <c r="W707" s="310"/>
      <c r="X707" s="310"/>
    </row>
    <row r="708" spans="1:24" s="407" customFormat="1" ht="10.5" customHeight="1" x14ac:dyDescent="0.2">
      <c r="A708" s="406"/>
      <c r="B708" s="211"/>
      <c r="C708" s="212">
        <v>630</v>
      </c>
      <c r="D708" s="213" t="s">
        <v>1271</v>
      </c>
      <c r="E708" s="341"/>
      <c r="F708" s="536">
        <v>0</v>
      </c>
      <c r="G708" s="536">
        <v>28.8</v>
      </c>
      <c r="H708" s="536">
        <v>0</v>
      </c>
      <c r="I708" s="536">
        <v>40</v>
      </c>
      <c r="J708" s="536">
        <v>0</v>
      </c>
      <c r="K708" s="536">
        <v>0</v>
      </c>
      <c r="L708" s="536">
        <v>0</v>
      </c>
      <c r="M708" s="432"/>
      <c r="O708" s="310"/>
      <c r="P708" s="310"/>
      <c r="Q708" s="310"/>
      <c r="R708" s="310"/>
      <c r="S708" s="310"/>
      <c r="T708" s="310"/>
      <c r="U708" s="310"/>
      <c r="V708" s="310"/>
      <c r="W708" s="310"/>
      <c r="X708" s="310"/>
    </row>
    <row r="709" spans="1:24" x14ac:dyDescent="0.2">
      <c r="A709" s="207"/>
      <c r="B709" s="211"/>
      <c r="C709" s="212">
        <v>642013</v>
      </c>
      <c r="D709" s="213" t="s">
        <v>623</v>
      </c>
      <c r="E709" s="341"/>
      <c r="F709" s="536">
        <v>0</v>
      </c>
      <c r="G709" s="536">
        <v>0</v>
      </c>
      <c r="H709" s="536">
        <v>0</v>
      </c>
      <c r="I709" s="536">
        <v>0</v>
      </c>
      <c r="J709" s="536">
        <v>0</v>
      </c>
      <c r="K709" s="536">
        <v>0</v>
      </c>
      <c r="L709" s="536">
        <v>0</v>
      </c>
      <c r="M709" s="432"/>
      <c r="O709" s="407"/>
      <c r="P709" s="407"/>
      <c r="Q709" s="407"/>
      <c r="R709" s="407"/>
      <c r="S709" s="407"/>
      <c r="T709" s="407"/>
      <c r="U709" s="407"/>
      <c r="V709" s="407"/>
      <c r="W709" s="407"/>
      <c r="X709" s="407"/>
    </row>
    <row r="710" spans="1:24" s="308" customFormat="1" x14ac:dyDescent="0.2">
      <c r="A710" s="307"/>
      <c r="B710" s="420" t="s">
        <v>592</v>
      </c>
      <c r="C710" s="212">
        <v>642002</v>
      </c>
      <c r="D710" s="213" t="s">
        <v>1121</v>
      </c>
      <c r="E710" s="341"/>
      <c r="F710" s="536">
        <v>0</v>
      </c>
      <c r="G710" s="536">
        <v>0</v>
      </c>
      <c r="H710" s="536">
        <v>24</v>
      </c>
      <c r="I710" s="536">
        <v>24</v>
      </c>
      <c r="J710" s="536">
        <v>22</v>
      </c>
      <c r="K710" s="536">
        <v>22</v>
      </c>
      <c r="L710" s="536">
        <v>22</v>
      </c>
      <c r="M710" s="206"/>
      <c r="O710" s="407"/>
      <c r="P710" s="407"/>
      <c r="Q710" s="407"/>
      <c r="R710" s="407"/>
      <c r="S710" s="407"/>
      <c r="T710" s="407"/>
      <c r="U710" s="407"/>
      <c r="V710" s="407"/>
      <c r="W710" s="407"/>
      <c r="X710" s="407"/>
    </row>
    <row r="711" spans="1:24" s="308" customFormat="1" x14ac:dyDescent="0.2">
      <c r="A711" s="307"/>
      <c r="B711" s="420" t="s">
        <v>593</v>
      </c>
      <c r="C711" s="212">
        <v>642014</v>
      </c>
      <c r="D711" s="213" t="s">
        <v>350</v>
      </c>
      <c r="E711" s="341"/>
      <c r="F711" s="536">
        <v>1.8</v>
      </c>
      <c r="G711" s="536">
        <v>1.6</v>
      </c>
      <c r="H711" s="536">
        <v>2.8</v>
      </c>
      <c r="I711" s="536">
        <v>2.8</v>
      </c>
      <c r="J711" s="536">
        <v>2.8</v>
      </c>
      <c r="K711" s="536">
        <v>2.8</v>
      </c>
      <c r="L711" s="536">
        <v>2.8</v>
      </c>
      <c r="M711" s="432"/>
    </row>
    <row r="712" spans="1:24" s="407" customFormat="1" x14ac:dyDescent="0.2">
      <c r="A712" s="406"/>
      <c r="B712" s="420" t="s">
        <v>592</v>
      </c>
      <c r="C712" s="212">
        <v>642024</v>
      </c>
      <c r="D712" s="213" t="s">
        <v>352</v>
      </c>
      <c r="E712" s="341"/>
      <c r="F712" s="536">
        <v>0</v>
      </c>
      <c r="G712" s="536">
        <v>0</v>
      </c>
      <c r="H712" s="536">
        <v>0</v>
      </c>
      <c r="I712" s="536">
        <v>0</v>
      </c>
      <c r="J712" s="536">
        <v>1.5</v>
      </c>
      <c r="K712" s="536">
        <v>1.5</v>
      </c>
      <c r="L712" s="536">
        <v>1.5</v>
      </c>
      <c r="M712" s="432"/>
      <c r="O712" s="308"/>
      <c r="P712" s="308"/>
      <c r="Q712" s="308"/>
      <c r="R712" s="308"/>
      <c r="S712" s="308"/>
      <c r="T712" s="308"/>
      <c r="U712" s="308"/>
      <c r="V712" s="308"/>
      <c r="W712" s="308"/>
      <c r="X712" s="308"/>
    </row>
    <row r="713" spans="1:24" s="308" customFormat="1" x14ac:dyDescent="0.2">
      <c r="A713" s="309"/>
      <c r="B713" s="420" t="s">
        <v>594</v>
      </c>
      <c r="C713" s="212">
        <v>642026</v>
      </c>
      <c r="D713" s="213" t="s">
        <v>213</v>
      </c>
      <c r="E713" s="341"/>
      <c r="F713" s="536">
        <v>85.7</v>
      </c>
      <c r="G713" s="536">
        <v>88.6</v>
      </c>
      <c r="H713" s="536">
        <v>90</v>
      </c>
      <c r="I713" s="536">
        <v>90</v>
      </c>
      <c r="J713" s="536">
        <v>90</v>
      </c>
      <c r="K713" s="536">
        <v>90</v>
      </c>
      <c r="L713" s="536">
        <v>90</v>
      </c>
      <c r="M713" s="443"/>
      <c r="O713" s="407"/>
      <c r="P713" s="407"/>
      <c r="Q713" s="407"/>
      <c r="R713" s="407"/>
      <c r="S713" s="407"/>
      <c r="T713" s="407"/>
      <c r="U713" s="407"/>
      <c r="V713" s="407"/>
      <c r="W713" s="407"/>
      <c r="X713" s="407"/>
    </row>
    <row r="714" spans="1:24" s="310" customFormat="1" x14ac:dyDescent="0.2">
      <c r="A714" s="406"/>
      <c r="B714" s="501"/>
      <c r="C714" s="286"/>
      <c r="D714" s="275" t="s">
        <v>944</v>
      </c>
      <c r="E714" s="503" t="s">
        <v>943</v>
      </c>
      <c r="F714" s="276">
        <f t="shared" ref="F714" si="315">SUM(F715:F719)</f>
        <v>19.900000000000002</v>
      </c>
      <c r="G714" s="276">
        <f t="shared" ref="G714" si="316">SUM(G715:G719)</f>
        <v>0.7</v>
      </c>
      <c r="H714" s="276">
        <f t="shared" ref="H714" si="317">SUM(H715:H719)</f>
        <v>0</v>
      </c>
      <c r="I714" s="276">
        <f t="shared" ref="I714" si="318">SUM(I715:I719)</f>
        <v>0</v>
      </c>
      <c r="J714" s="276">
        <f t="shared" ref="J714" si="319">SUM(J715:J719)</f>
        <v>0</v>
      </c>
      <c r="K714" s="276">
        <f t="shared" ref="K714:L714" si="320">SUM(K715:K719)</f>
        <v>0</v>
      </c>
      <c r="L714" s="276">
        <f t="shared" si="320"/>
        <v>0</v>
      </c>
      <c r="M714" s="432"/>
      <c r="O714" s="308"/>
      <c r="P714" s="308"/>
      <c r="Q714" s="308"/>
      <c r="R714" s="308"/>
      <c r="S714" s="308"/>
      <c r="T714" s="308"/>
      <c r="U714" s="308"/>
      <c r="V714" s="308"/>
      <c r="W714" s="308"/>
      <c r="X714" s="308"/>
    </row>
    <row r="715" spans="1:24" s="407" customFormat="1" x14ac:dyDescent="0.2">
      <c r="A715" s="406"/>
      <c r="B715" s="211">
        <v>610</v>
      </c>
      <c r="C715" s="212"/>
      <c r="D715" s="213" t="s">
        <v>1119</v>
      </c>
      <c r="E715" s="500"/>
      <c r="F715" s="535">
        <v>7.9</v>
      </c>
      <c r="G715" s="535">
        <v>0</v>
      </c>
      <c r="H715" s="535">
        <v>0</v>
      </c>
      <c r="I715" s="535">
        <v>0</v>
      </c>
      <c r="J715" s="535">
        <v>0</v>
      </c>
      <c r="K715" s="535">
        <v>0</v>
      </c>
      <c r="L715" s="535">
        <v>0</v>
      </c>
      <c r="M715" s="174"/>
      <c r="O715" s="308"/>
      <c r="P715" s="308"/>
      <c r="Q715" s="308"/>
      <c r="R715" s="308"/>
      <c r="S715" s="308"/>
      <c r="T715" s="308"/>
      <c r="U715" s="308"/>
      <c r="V715" s="308"/>
      <c r="W715" s="308"/>
      <c r="X715" s="308"/>
    </row>
    <row r="716" spans="1:24" s="407" customFormat="1" x14ac:dyDescent="0.2">
      <c r="A716" s="406"/>
      <c r="B716" s="211">
        <v>620</v>
      </c>
      <c r="C716" s="212"/>
      <c r="D716" s="213" t="s">
        <v>1120</v>
      </c>
      <c r="E716" s="500"/>
      <c r="F716" s="535">
        <v>4.7</v>
      </c>
      <c r="G716" s="535">
        <v>0</v>
      </c>
      <c r="H716" s="535">
        <v>0</v>
      </c>
      <c r="I716" s="535">
        <v>0</v>
      </c>
      <c r="J716" s="535">
        <v>0</v>
      </c>
      <c r="K716" s="535">
        <v>0</v>
      </c>
      <c r="L716" s="535">
        <v>0</v>
      </c>
      <c r="M716" s="432"/>
      <c r="O716" s="308"/>
      <c r="P716" s="308"/>
      <c r="Q716" s="308"/>
      <c r="R716" s="308"/>
      <c r="S716" s="308"/>
      <c r="T716" s="308"/>
      <c r="U716" s="308"/>
      <c r="V716" s="308"/>
      <c r="W716" s="308"/>
      <c r="X716" s="308"/>
    </row>
    <row r="717" spans="1:24" s="308" customFormat="1" x14ac:dyDescent="0.2">
      <c r="A717" s="307"/>
      <c r="B717" s="211">
        <v>630</v>
      </c>
      <c r="C717" s="212"/>
      <c r="D717" s="213" t="s">
        <v>117</v>
      </c>
      <c r="E717" s="500"/>
      <c r="F717" s="535">
        <v>7.3</v>
      </c>
      <c r="G717" s="535">
        <v>0</v>
      </c>
      <c r="H717" s="535">
        <v>0</v>
      </c>
      <c r="I717" s="535">
        <v>0</v>
      </c>
      <c r="J717" s="535">
        <v>0</v>
      </c>
      <c r="K717" s="535">
        <v>0</v>
      </c>
      <c r="L717" s="535">
        <v>0</v>
      </c>
      <c r="M717" s="432"/>
    </row>
    <row r="718" spans="1:24" s="308" customFormat="1" x14ac:dyDescent="0.2">
      <c r="A718" s="309"/>
      <c r="B718" s="211"/>
      <c r="C718" s="212">
        <v>637005</v>
      </c>
      <c r="D718" s="213" t="s">
        <v>141</v>
      </c>
      <c r="E718" s="341"/>
      <c r="F718" s="536">
        <v>0</v>
      </c>
      <c r="G718" s="536">
        <v>0</v>
      </c>
      <c r="H718" s="536">
        <v>0</v>
      </c>
      <c r="I718" s="536">
        <v>0</v>
      </c>
      <c r="J718" s="536">
        <v>0</v>
      </c>
      <c r="K718" s="536">
        <v>0</v>
      </c>
      <c r="L718" s="536">
        <v>0</v>
      </c>
      <c r="M718" s="432"/>
      <c r="O718" s="407"/>
      <c r="P718" s="407"/>
      <c r="Q718" s="407"/>
      <c r="R718" s="407"/>
      <c r="S718" s="407"/>
      <c r="T718" s="407"/>
      <c r="U718" s="407"/>
      <c r="V718" s="407"/>
      <c r="W718" s="407"/>
      <c r="X718" s="407"/>
    </row>
    <row r="719" spans="1:24" s="407" customFormat="1" x14ac:dyDescent="0.2">
      <c r="A719" s="399"/>
      <c r="B719" s="420"/>
      <c r="C719" s="212">
        <v>630</v>
      </c>
      <c r="D719" s="213" t="s">
        <v>1156</v>
      </c>
      <c r="E719" s="342"/>
      <c r="F719" s="535">
        <v>0</v>
      </c>
      <c r="G719" s="535">
        <v>0.7</v>
      </c>
      <c r="H719" s="535">
        <v>0</v>
      </c>
      <c r="I719" s="535">
        <v>0</v>
      </c>
      <c r="J719" s="535">
        <v>0</v>
      </c>
      <c r="K719" s="535">
        <v>0</v>
      </c>
      <c r="L719" s="535">
        <v>0</v>
      </c>
      <c r="M719" s="432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</row>
    <row r="720" spans="1:24" s="308" customFormat="1" x14ac:dyDescent="0.2">
      <c r="A720" s="307"/>
      <c r="B720" s="285"/>
      <c r="C720" s="286"/>
      <c r="D720" s="275" t="s">
        <v>715</v>
      </c>
      <c r="E720" s="292"/>
      <c r="F720" s="276">
        <f t="shared" ref="F720" si="321">SUM(F721)</f>
        <v>504.5</v>
      </c>
      <c r="G720" s="276">
        <f t="shared" ref="G720" si="322">SUM(G721)</f>
        <v>305.5</v>
      </c>
      <c r="H720" s="276">
        <f t="shared" ref="H720" si="323">SUM(H721)</f>
        <v>207.70000000000002</v>
      </c>
      <c r="I720" s="276">
        <f t="shared" ref="I720" si="324">SUM(I721)</f>
        <v>207.70000000000002</v>
      </c>
      <c r="J720" s="276">
        <f t="shared" ref="J720:L720" si="325">SUM(J721)</f>
        <v>242.8</v>
      </c>
      <c r="K720" s="276">
        <f t="shared" si="325"/>
        <v>270.39999999999998</v>
      </c>
      <c r="L720" s="276">
        <f t="shared" si="325"/>
        <v>200</v>
      </c>
      <c r="M720" s="432"/>
    </row>
    <row r="721" spans="1:24" s="308" customFormat="1" x14ac:dyDescent="0.2">
      <c r="A721" s="309"/>
      <c r="B721" s="232">
        <v>800</v>
      </c>
      <c r="C721" s="219"/>
      <c r="D721" s="220" t="s">
        <v>251</v>
      </c>
      <c r="E721" s="249"/>
      <c r="F721" s="203">
        <f t="shared" ref="F721:L721" si="326">SUM(F722:F730)</f>
        <v>504.5</v>
      </c>
      <c r="G721" s="203">
        <f t="shared" si="326"/>
        <v>305.5</v>
      </c>
      <c r="H721" s="203">
        <f t="shared" si="326"/>
        <v>207.70000000000002</v>
      </c>
      <c r="I721" s="203">
        <f>SUM(I722:I730)</f>
        <v>207.70000000000002</v>
      </c>
      <c r="J721" s="203">
        <f t="shared" si="326"/>
        <v>242.8</v>
      </c>
      <c r="K721" s="203">
        <f t="shared" si="326"/>
        <v>270.39999999999998</v>
      </c>
      <c r="L721" s="203">
        <f t="shared" si="326"/>
        <v>200</v>
      </c>
      <c r="M721" s="432"/>
    </row>
    <row r="722" spans="1:24" s="308" customFormat="1" x14ac:dyDescent="0.2">
      <c r="A722" s="309"/>
      <c r="B722" s="232"/>
      <c r="C722" s="212">
        <v>819002</v>
      </c>
      <c r="D722" s="213" t="s">
        <v>938</v>
      </c>
      <c r="E722" s="249" t="s">
        <v>680</v>
      </c>
      <c r="F722" s="535">
        <v>0</v>
      </c>
      <c r="G722" s="535">
        <v>1.8</v>
      </c>
      <c r="H722" s="535">
        <v>24</v>
      </c>
      <c r="I722" s="535">
        <v>24</v>
      </c>
      <c r="J722" s="535">
        <v>0</v>
      </c>
      <c r="K722" s="535">
        <v>0</v>
      </c>
      <c r="L722" s="535">
        <v>0</v>
      </c>
      <c r="M722" s="432"/>
      <c r="O722" s="407"/>
      <c r="P722" s="407"/>
      <c r="Q722" s="407"/>
      <c r="R722" s="407"/>
      <c r="S722" s="407"/>
      <c r="T722" s="407"/>
      <c r="U722" s="407"/>
      <c r="V722" s="407"/>
      <c r="W722" s="407"/>
      <c r="X722" s="407"/>
    </row>
    <row r="723" spans="1:24" s="308" customFormat="1" x14ac:dyDescent="0.2">
      <c r="A723" s="309"/>
      <c r="B723" s="232"/>
      <c r="C723" s="212">
        <v>819002</v>
      </c>
      <c r="D723" s="213" t="s">
        <v>939</v>
      </c>
      <c r="E723" s="249" t="s">
        <v>912</v>
      </c>
      <c r="F723" s="535">
        <v>26</v>
      </c>
      <c r="G723" s="535">
        <v>24</v>
      </c>
      <c r="H723" s="535">
        <v>0</v>
      </c>
      <c r="I723" s="535">
        <v>0</v>
      </c>
      <c r="J723" s="535">
        <v>0</v>
      </c>
      <c r="K723" s="535">
        <v>0</v>
      </c>
      <c r="L723" s="535">
        <v>0</v>
      </c>
      <c r="M723" s="443"/>
    </row>
    <row r="724" spans="1:24" s="407" customFormat="1" x14ac:dyDescent="0.2">
      <c r="A724" s="399"/>
      <c r="B724" s="211"/>
      <c r="C724" s="212">
        <v>821005</v>
      </c>
      <c r="D724" s="213" t="s">
        <v>430</v>
      </c>
      <c r="E724" s="249" t="s">
        <v>663</v>
      </c>
      <c r="F724" s="536">
        <v>243.8</v>
      </c>
      <c r="G724" s="536">
        <v>243.8</v>
      </c>
      <c r="H724" s="536">
        <v>155</v>
      </c>
      <c r="I724" s="536">
        <v>155</v>
      </c>
      <c r="J724" s="536">
        <v>214.1</v>
      </c>
      <c r="K724" s="536">
        <v>270.39999999999998</v>
      </c>
      <c r="L724" s="536">
        <v>200</v>
      </c>
      <c r="M724" s="558"/>
      <c r="O724" s="308"/>
      <c r="P724" s="308"/>
      <c r="Q724" s="308"/>
      <c r="R724" s="308"/>
      <c r="S724" s="308"/>
      <c r="T724" s="308"/>
      <c r="U724" s="308"/>
      <c r="V724" s="308"/>
      <c r="W724" s="308"/>
      <c r="X724" s="308"/>
    </row>
    <row r="725" spans="1:24" s="407" customFormat="1" x14ac:dyDescent="0.2">
      <c r="A725" s="399"/>
      <c r="B725" s="211"/>
      <c r="C725" s="212">
        <v>821005</v>
      </c>
      <c r="D725" s="213" t="s">
        <v>1319</v>
      </c>
      <c r="E725" s="249" t="s">
        <v>663</v>
      </c>
      <c r="F725" s="536">
        <v>0</v>
      </c>
      <c r="G725" s="536">
        <v>0</v>
      </c>
      <c r="H725" s="536">
        <v>0</v>
      </c>
      <c r="I725" s="536">
        <v>0</v>
      </c>
      <c r="J725" s="536">
        <v>0</v>
      </c>
      <c r="K725" s="536">
        <v>0</v>
      </c>
      <c r="L725" s="536">
        <v>0</v>
      </c>
      <c r="M725" s="558"/>
    </row>
    <row r="726" spans="1:24" s="308" customFormat="1" x14ac:dyDescent="0.2">
      <c r="A726" s="309"/>
      <c r="B726" s="211"/>
      <c r="C726" s="212">
        <v>821010</v>
      </c>
      <c r="D726" s="213" t="s">
        <v>703</v>
      </c>
      <c r="E726" s="249" t="s">
        <v>663</v>
      </c>
      <c r="F726" s="536">
        <v>0</v>
      </c>
      <c r="G726" s="536">
        <v>0.4</v>
      </c>
      <c r="H726" s="536">
        <v>0</v>
      </c>
      <c r="I726" s="536">
        <v>0</v>
      </c>
      <c r="J726" s="536">
        <v>0</v>
      </c>
      <c r="K726" s="536">
        <v>0</v>
      </c>
      <c r="L726" s="536">
        <v>0</v>
      </c>
      <c r="M726" s="206"/>
    </row>
    <row r="727" spans="1:24" s="308" customFormat="1" x14ac:dyDescent="0.2">
      <c r="A727" s="309"/>
      <c r="B727" s="232"/>
      <c r="C727" s="212">
        <v>8210072</v>
      </c>
      <c r="D727" s="213" t="s">
        <v>699</v>
      </c>
      <c r="E727" s="249" t="s">
        <v>677</v>
      </c>
      <c r="F727" s="535">
        <v>24.8</v>
      </c>
      <c r="G727" s="535">
        <v>25.1</v>
      </c>
      <c r="H727" s="535">
        <v>24.8</v>
      </c>
      <c r="I727" s="535">
        <v>24.8</v>
      </c>
      <c r="J727" s="579">
        <v>24.8</v>
      </c>
      <c r="K727" s="535">
        <v>0</v>
      </c>
      <c r="L727" s="535">
        <v>0</v>
      </c>
      <c r="M727" s="443" t="s">
        <v>1349</v>
      </c>
      <c r="O727" s="407"/>
      <c r="P727" s="407"/>
      <c r="Q727" s="407"/>
      <c r="R727" s="407"/>
      <c r="S727" s="407"/>
      <c r="T727" s="407"/>
      <c r="U727" s="407"/>
      <c r="V727" s="407"/>
      <c r="W727" s="407"/>
      <c r="X727" s="407"/>
    </row>
    <row r="728" spans="1:24" s="407" customFormat="1" x14ac:dyDescent="0.2">
      <c r="A728" s="399"/>
      <c r="B728" s="211"/>
      <c r="C728" s="212">
        <v>8210071</v>
      </c>
      <c r="D728" s="213" t="s">
        <v>700</v>
      </c>
      <c r="E728" s="341"/>
      <c r="F728" s="535">
        <v>3.9</v>
      </c>
      <c r="G728" s="535">
        <v>4</v>
      </c>
      <c r="H728" s="535">
        <v>3.9</v>
      </c>
      <c r="I728" s="535">
        <v>3.9</v>
      </c>
      <c r="J728" s="579">
        <v>3.9</v>
      </c>
      <c r="K728" s="535">
        <v>0</v>
      </c>
      <c r="L728" s="535">
        <v>0</v>
      </c>
      <c r="M728" s="443" t="s">
        <v>1349</v>
      </c>
      <c r="O728" s="308"/>
      <c r="P728" s="308"/>
      <c r="Q728" s="308"/>
      <c r="R728" s="308"/>
      <c r="S728" s="308"/>
      <c r="T728" s="308"/>
      <c r="U728" s="308"/>
      <c r="V728" s="308"/>
      <c r="W728" s="308"/>
      <c r="X728" s="308"/>
    </row>
    <row r="729" spans="1:24" s="308" customFormat="1" x14ac:dyDescent="0.2">
      <c r="A729" s="309"/>
      <c r="B729" s="211"/>
      <c r="C729" s="212">
        <v>821005</v>
      </c>
      <c r="D729" s="213" t="s">
        <v>1026</v>
      </c>
      <c r="E729" s="342"/>
      <c r="F729" s="535">
        <v>205.2</v>
      </c>
      <c r="G729" s="535">
        <v>6.4</v>
      </c>
      <c r="H729" s="535">
        <v>0</v>
      </c>
      <c r="I729" s="535">
        <v>0</v>
      </c>
      <c r="J729" s="535">
        <v>0</v>
      </c>
      <c r="K729" s="535">
        <v>0</v>
      </c>
      <c r="L729" s="535">
        <v>0</v>
      </c>
      <c r="M729" s="432"/>
      <c r="O729" s="310"/>
      <c r="P729" s="310"/>
      <c r="Q729" s="310"/>
      <c r="R729" s="310"/>
      <c r="S729" s="310"/>
      <c r="T729" s="310"/>
      <c r="U729" s="310"/>
      <c r="V729" s="310"/>
      <c r="W729" s="310"/>
      <c r="X729" s="310"/>
    </row>
    <row r="730" spans="1:24" s="308" customFormat="1" x14ac:dyDescent="0.2">
      <c r="A730" s="307"/>
      <c r="B730" s="211"/>
      <c r="C730" s="212">
        <v>824</v>
      </c>
      <c r="D730" s="213" t="s">
        <v>901</v>
      </c>
      <c r="E730" s="342"/>
      <c r="F730" s="535">
        <v>0.8</v>
      </c>
      <c r="G730" s="535">
        <v>0</v>
      </c>
      <c r="H730" s="535">
        <v>0</v>
      </c>
      <c r="I730" s="535">
        <v>0</v>
      </c>
      <c r="J730" s="535">
        <v>0</v>
      </c>
      <c r="K730" s="535">
        <v>0</v>
      </c>
      <c r="L730" s="535">
        <v>0</v>
      </c>
      <c r="M730" s="432"/>
      <c r="O730" s="407"/>
      <c r="P730" s="407"/>
      <c r="Q730" s="407"/>
      <c r="R730" s="407"/>
      <c r="S730" s="407"/>
      <c r="T730" s="407"/>
      <c r="U730" s="407"/>
      <c r="V730" s="407"/>
      <c r="W730" s="407"/>
      <c r="X730" s="407"/>
    </row>
    <row r="731" spans="1:24" s="308" customFormat="1" x14ac:dyDescent="0.2">
      <c r="A731" s="309"/>
      <c r="B731" s="285"/>
      <c r="C731" s="286"/>
      <c r="D731" s="275" t="s">
        <v>716</v>
      </c>
      <c r="E731" s="292"/>
      <c r="F731" s="276">
        <f t="shared" ref="F731:L731" si="327">SUM(F732+F741+F743+F745+F758+F764+F768+F770+F775+F794+F796+F798+F810+F818+F832+F834)</f>
        <v>1160.1999999999998</v>
      </c>
      <c r="G731" s="276">
        <f t="shared" si="327"/>
        <v>875.30000000000007</v>
      </c>
      <c r="H731" s="276">
        <f t="shared" si="327"/>
        <v>3937</v>
      </c>
      <c r="I731" s="276">
        <f t="shared" si="327"/>
        <v>2019.7</v>
      </c>
      <c r="J731" s="276">
        <f t="shared" si="327"/>
        <v>1515.5</v>
      </c>
      <c r="K731" s="276">
        <f t="shared" si="327"/>
        <v>0</v>
      </c>
      <c r="L731" s="276">
        <f t="shared" si="327"/>
        <v>0</v>
      </c>
      <c r="M731" s="443"/>
      <c r="O731" s="407"/>
      <c r="P731" s="407"/>
      <c r="Q731" s="407"/>
      <c r="R731" s="407"/>
      <c r="S731" s="407"/>
      <c r="T731" s="407"/>
      <c r="U731" s="407"/>
      <c r="V731" s="407"/>
      <c r="W731" s="407"/>
      <c r="X731" s="407"/>
    </row>
    <row r="732" spans="1:24" s="308" customFormat="1" x14ac:dyDescent="0.2">
      <c r="A732" s="309"/>
      <c r="B732" s="211">
        <v>700</v>
      </c>
      <c r="C732" s="219"/>
      <c r="D732" s="220" t="s">
        <v>217</v>
      </c>
      <c r="E732" s="211" t="s">
        <v>660</v>
      </c>
      <c r="F732" s="223">
        <f t="shared" ref="F732" si="328">SUM(F733:F740)</f>
        <v>2.7</v>
      </c>
      <c r="G732" s="223">
        <f t="shared" ref="G732" si="329">SUM(G733:G740)</f>
        <v>0</v>
      </c>
      <c r="H732" s="223">
        <f t="shared" ref="H732" si="330">SUM(H733:H740)</f>
        <v>0</v>
      </c>
      <c r="I732" s="223">
        <f t="shared" ref="I732" si="331">SUM(I733:I740)</f>
        <v>0</v>
      </c>
      <c r="J732" s="223">
        <f t="shared" ref="J732" si="332">SUM(J733:J740)</f>
        <v>0</v>
      </c>
      <c r="K732" s="223">
        <f t="shared" ref="K732:L732" si="333">SUM(K733:K740)</f>
        <v>0</v>
      </c>
      <c r="L732" s="223">
        <f t="shared" si="333"/>
        <v>0</v>
      </c>
      <c r="M732" s="432"/>
      <c r="O732" s="407"/>
      <c r="P732" s="407"/>
      <c r="Q732" s="407"/>
      <c r="R732" s="407"/>
      <c r="S732" s="407"/>
      <c r="T732" s="407"/>
      <c r="U732" s="407"/>
      <c r="V732" s="407"/>
      <c r="W732" s="407"/>
      <c r="X732" s="407"/>
    </row>
    <row r="733" spans="1:24" s="407" customFormat="1" x14ac:dyDescent="0.2">
      <c r="A733" s="399"/>
      <c r="B733" s="211"/>
      <c r="C733" s="212">
        <v>711003</v>
      </c>
      <c r="D733" s="213" t="s">
        <v>294</v>
      </c>
      <c r="E733" s="341"/>
      <c r="F733" s="536">
        <v>0</v>
      </c>
      <c r="G733" s="536">
        <v>0</v>
      </c>
      <c r="H733" s="536">
        <v>0</v>
      </c>
      <c r="I733" s="536">
        <v>0</v>
      </c>
      <c r="J733" s="536">
        <v>0</v>
      </c>
      <c r="K733" s="536">
        <v>0</v>
      </c>
      <c r="L733" s="536">
        <v>0</v>
      </c>
      <c r="M733" s="308"/>
    </row>
    <row r="734" spans="1:24" s="308" customFormat="1" x14ac:dyDescent="0.2">
      <c r="A734" s="309"/>
      <c r="B734" s="211"/>
      <c r="C734" s="212">
        <v>713002</v>
      </c>
      <c r="D734" s="213" t="s">
        <v>832</v>
      </c>
      <c r="E734" s="341"/>
      <c r="F734" s="536">
        <v>2.7</v>
      </c>
      <c r="G734" s="536">
        <v>0</v>
      </c>
      <c r="H734" s="536">
        <v>0</v>
      </c>
      <c r="I734" s="536">
        <v>0</v>
      </c>
      <c r="J734" s="536">
        <v>0</v>
      </c>
      <c r="K734" s="536">
        <v>0</v>
      </c>
      <c r="L734" s="536">
        <v>0</v>
      </c>
      <c r="M734" s="443"/>
    </row>
    <row r="735" spans="1:24" s="310" customFormat="1" x14ac:dyDescent="0.2">
      <c r="A735" s="406"/>
      <c r="B735" s="211"/>
      <c r="C735" s="212">
        <v>716</v>
      </c>
      <c r="D735" s="213" t="s">
        <v>739</v>
      </c>
      <c r="E735" s="341"/>
      <c r="F735" s="536">
        <v>0</v>
      </c>
      <c r="G735" s="536">
        <v>0</v>
      </c>
      <c r="H735" s="536">
        <v>0</v>
      </c>
      <c r="I735" s="536">
        <v>0</v>
      </c>
      <c r="J735" s="536">
        <v>0</v>
      </c>
      <c r="K735" s="536">
        <v>0</v>
      </c>
      <c r="L735" s="536">
        <v>0</v>
      </c>
      <c r="M735" s="432"/>
      <c r="O735" s="407"/>
      <c r="P735" s="407"/>
      <c r="Q735" s="407"/>
      <c r="R735" s="407"/>
      <c r="S735" s="407"/>
      <c r="T735" s="407"/>
      <c r="U735" s="407"/>
      <c r="V735" s="407"/>
      <c r="W735" s="407"/>
      <c r="X735" s="407"/>
    </row>
    <row r="736" spans="1:24" s="407" customFormat="1" x14ac:dyDescent="0.2">
      <c r="A736" s="399"/>
      <c r="B736" s="211"/>
      <c r="C736" s="212"/>
      <c r="D736" s="213" t="s">
        <v>838</v>
      </c>
      <c r="E736" s="341"/>
      <c r="F736" s="536">
        <v>0</v>
      </c>
      <c r="G736" s="536">
        <v>0</v>
      </c>
      <c r="H736" s="536">
        <v>0</v>
      </c>
      <c r="I736" s="536">
        <v>0</v>
      </c>
      <c r="J736" s="536">
        <v>0</v>
      </c>
      <c r="K736" s="536">
        <v>0</v>
      </c>
      <c r="L736" s="536">
        <v>0</v>
      </c>
      <c r="M736" s="443"/>
      <c r="O736" s="308"/>
      <c r="P736" s="308"/>
      <c r="Q736" s="308"/>
      <c r="R736" s="308"/>
      <c r="S736" s="308"/>
      <c r="T736" s="308"/>
      <c r="U736" s="308"/>
      <c r="V736" s="308"/>
      <c r="W736" s="308"/>
      <c r="X736" s="308"/>
    </row>
    <row r="737" spans="1:24" s="407" customFormat="1" x14ac:dyDescent="0.2">
      <c r="A737" s="399"/>
      <c r="B737" s="211"/>
      <c r="C737" s="212">
        <v>7170021</v>
      </c>
      <c r="D737" s="213" t="s">
        <v>905</v>
      </c>
      <c r="E737" s="341"/>
      <c r="F737" s="536">
        <v>0</v>
      </c>
      <c r="G737" s="536">
        <v>0</v>
      </c>
      <c r="H737" s="536">
        <v>0</v>
      </c>
      <c r="I737" s="536">
        <v>0</v>
      </c>
      <c r="J737" s="536">
        <v>0</v>
      </c>
      <c r="K737" s="536">
        <v>0</v>
      </c>
      <c r="L737" s="536">
        <v>0</v>
      </c>
      <c r="M737" s="350"/>
      <c r="O737" s="308"/>
      <c r="P737" s="308"/>
      <c r="Q737" s="308"/>
      <c r="R737" s="308"/>
      <c r="S737" s="308"/>
      <c r="T737" s="308"/>
      <c r="U737" s="308"/>
      <c r="V737" s="308"/>
      <c r="W737" s="308"/>
      <c r="X737" s="308"/>
    </row>
    <row r="738" spans="1:24" s="407" customFormat="1" x14ac:dyDescent="0.2">
      <c r="A738" s="399"/>
      <c r="B738" s="211"/>
      <c r="C738" s="212">
        <v>7170023</v>
      </c>
      <c r="D738" s="213" t="s">
        <v>906</v>
      </c>
      <c r="E738" s="341"/>
      <c r="F738" s="536">
        <v>0</v>
      </c>
      <c r="G738" s="536">
        <v>0</v>
      </c>
      <c r="H738" s="536">
        <v>0</v>
      </c>
      <c r="I738" s="536">
        <v>0</v>
      </c>
      <c r="J738" s="536">
        <v>0</v>
      </c>
      <c r="K738" s="536">
        <v>0</v>
      </c>
      <c r="L738" s="536">
        <v>0</v>
      </c>
      <c r="M738" s="443"/>
      <c r="O738" s="308"/>
      <c r="P738" s="308"/>
      <c r="Q738" s="308"/>
      <c r="R738" s="308"/>
      <c r="S738" s="308"/>
      <c r="T738" s="308"/>
      <c r="U738" s="308"/>
      <c r="V738" s="308"/>
      <c r="W738" s="308"/>
      <c r="X738" s="308"/>
    </row>
    <row r="739" spans="1:24" s="407" customFormat="1" x14ac:dyDescent="0.2">
      <c r="A739" s="399"/>
      <c r="B739" s="211"/>
      <c r="C739" s="212">
        <v>7170022</v>
      </c>
      <c r="D739" s="213" t="s">
        <v>500</v>
      </c>
      <c r="E739" s="341"/>
      <c r="F739" s="536">
        <v>0</v>
      </c>
      <c r="G739" s="536">
        <v>0</v>
      </c>
      <c r="H739" s="536">
        <v>0</v>
      </c>
      <c r="I739" s="536">
        <v>0</v>
      </c>
      <c r="J739" s="536">
        <v>0</v>
      </c>
      <c r="K739" s="536">
        <v>0</v>
      </c>
      <c r="L739" s="536">
        <v>0</v>
      </c>
      <c r="M739" s="443"/>
      <c r="O739" s="308"/>
      <c r="P739" s="308"/>
      <c r="Q739" s="308"/>
      <c r="R739" s="308"/>
      <c r="S739" s="308"/>
      <c r="T739" s="308"/>
      <c r="U739" s="308"/>
      <c r="V739" s="308"/>
      <c r="W739" s="308"/>
      <c r="X739" s="308"/>
    </row>
    <row r="740" spans="1:24" s="308" customFormat="1" x14ac:dyDescent="0.2">
      <c r="A740" s="309"/>
      <c r="B740" s="211"/>
      <c r="C740" s="212">
        <v>719002</v>
      </c>
      <c r="D740" s="213" t="s">
        <v>1030</v>
      </c>
      <c r="E740" s="341"/>
      <c r="F740" s="535">
        <v>0</v>
      </c>
      <c r="G740" s="535">
        <v>0</v>
      </c>
      <c r="H740" s="535">
        <v>0</v>
      </c>
      <c r="I740" s="535">
        <v>0</v>
      </c>
      <c r="J740" s="535">
        <v>0</v>
      </c>
      <c r="K740" s="535">
        <v>0</v>
      </c>
      <c r="L740" s="535">
        <v>0</v>
      </c>
      <c r="M740" s="443"/>
    </row>
    <row r="741" spans="1:24" s="407" customFormat="1" x14ac:dyDescent="0.2">
      <c r="A741" s="399"/>
      <c r="B741" s="211"/>
      <c r="C741" s="219"/>
      <c r="D741" s="220" t="s">
        <v>670</v>
      </c>
      <c r="E741" s="249" t="s">
        <v>665</v>
      </c>
      <c r="F741" s="223">
        <f t="shared" ref="F741" si="334">SUM(F742)</f>
        <v>0</v>
      </c>
      <c r="G741" s="223">
        <f t="shared" ref="G741" si="335">SUM(G742)</f>
        <v>0</v>
      </c>
      <c r="H741" s="223">
        <f t="shared" ref="H741" si="336">SUM(H742)</f>
        <v>0</v>
      </c>
      <c r="I741" s="223">
        <f t="shared" ref="I741" si="337">SUM(I742)</f>
        <v>0</v>
      </c>
      <c r="J741" s="223">
        <f t="shared" ref="J741:L741" si="338">SUM(J742)</f>
        <v>0</v>
      </c>
      <c r="K741" s="223">
        <f t="shared" si="338"/>
        <v>0</v>
      </c>
      <c r="L741" s="223">
        <f t="shared" si="338"/>
        <v>0</v>
      </c>
      <c r="M741" s="432"/>
      <c r="O741" s="390"/>
      <c r="P741" s="390"/>
      <c r="Q741" s="390"/>
      <c r="R741" s="390"/>
      <c r="S741" s="390"/>
      <c r="T741" s="390"/>
      <c r="U741" s="390"/>
      <c r="V741" s="390"/>
      <c r="W741" s="390"/>
      <c r="X741" s="390"/>
    </row>
    <row r="742" spans="1:24" s="308" customFormat="1" x14ac:dyDescent="0.2">
      <c r="A742" s="309"/>
      <c r="B742" s="211"/>
      <c r="C742" s="212">
        <v>714</v>
      </c>
      <c r="D742" s="213" t="s">
        <v>957</v>
      </c>
      <c r="E742" s="249"/>
      <c r="F742" s="535">
        <v>0</v>
      </c>
      <c r="G742" s="535">
        <v>0</v>
      </c>
      <c r="H742" s="535">
        <v>0</v>
      </c>
      <c r="I742" s="535">
        <v>0</v>
      </c>
      <c r="J742" s="535">
        <v>0</v>
      </c>
      <c r="K742" s="535">
        <v>0</v>
      </c>
      <c r="L742" s="535">
        <v>0</v>
      </c>
      <c r="M742" s="432"/>
      <c r="O742" s="392"/>
      <c r="P742" s="392"/>
      <c r="Q742" s="392"/>
      <c r="R742" s="392"/>
      <c r="S742" s="392"/>
      <c r="T742" s="392"/>
      <c r="U742" s="392"/>
      <c r="V742" s="392"/>
      <c r="W742" s="392"/>
      <c r="X742" s="392"/>
    </row>
    <row r="743" spans="1:24" s="308" customFormat="1" x14ac:dyDescent="0.2">
      <c r="A743" s="309"/>
      <c r="B743" s="211"/>
      <c r="C743" s="212"/>
      <c r="D743" s="220" t="s">
        <v>972</v>
      </c>
      <c r="E743" s="249" t="s">
        <v>666</v>
      </c>
      <c r="F743" s="223">
        <f t="shared" ref="F743" si="339">SUM(F744)</f>
        <v>0</v>
      </c>
      <c r="G743" s="223">
        <f t="shared" ref="G743" si="340">SUM(G744)</f>
        <v>0</v>
      </c>
      <c r="H743" s="223">
        <f t="shared" ref="H743" si="341">SUM(H744)</f>
        <v>0</v>
      </c>
      <c r="I743" s="223">
        <f t="shared" ref="H743:I768" si="342">SUM(I744)</f>
        <v>0</v>
      </c>
      <c r="J743" s="223">
        <f t="shared" ref="J743:L743" si="343">SUM(J744)</f>
        <v>0</v>
      </c>
      <c r="K743" s="223">
        <f t="shared" si="343"/>
        <v>0</v>
      </c>
      <c r="L743" s="223">
        <f t="shared" si="343"/>
        <v>0</v>
      </c>
      <c r="M743" s="432"/>
      <c r="O743" s="407"/>
      <c r="P743" s="407"/>
      <c r="Q743" s="407"/>
      <c r="R743" s="407"/>
      <c r="S743" s="407"/>
      <c r="T743" s="407"/>
      <c r="U743" s="407"/>
      <c r="V743" s="407"/>
      <c r="W743" s="407"/>
      <c r="X743" s="407"/>
    </row>
    <row r="744" spans="1:24" s="308" customFormat="1" x14ac:dyDescent="0.2">
      <c r="A744" s="309"/>
      <c r="B744" s="211"/>
      <c r="C744" s="212">
        <v>716</v>
      </c>
      <c r="D744" s="213" t="s">
        <v>1018</v>
      </c>
      <c r="E744" s="249"/>
      <c r="F744" s="535">
        <v>0</v>
      </c>
      <c r="G744" s="535">
        <v>0</v>
      </c>
      <c r="H744" s="535">
        <v>0</v>
      </c>
      <c r="I744" s="535">
        <v>0</v>
      </c>
      <c r="J744" s="535">
        <v>0</v>
      </c>
      <c r="K744" s="535">
        <v>0</v>
      </c>
      <c r="L744" s="535">
        <v>0</v>
      </c>
      <c r="M744" s="479"/>
      <c r="O744" s="407"/>
      <c r="P744" s="407"/>
      <c r="Q744" s="407"/>
      <c r="R744" s="407"/>
      <c r="S744" s="407"/>
      <c r="T744" s="407"/>
      <c r="U744" s="407"/>
      <c r="V744" s="407"/>
      <c r="W744" s="407"/>
      <c r="X744" s="407"/>
    </row>
    <row r="745" spans="1:24" s="308" customFormat="1" x14ac:dyDescent="0.2">
      <c r="A745" s="309"/>
      <c r="B745" s="211"/>
      <c r="C745" s="219"/>
      <c r="D745" s="220" t="s">
        <v>224</v>
      </c>
      <c r="E745" s="211" t="s">
        <v>674</v>
      </c>
      <c r="F745" s="223">
        <f t="shared" ref="F745" si="344">SUM(F746:F757)</f>
        <v>356.9</v>
      </c>
      <c r="G745" s="223">
        <f t="shared" ref="G745" si="345">SUM(G746:G757)</f>
        <v>181.8</v>
      </c>
      <c r="H745" s="223">
        <f t="shared" ref="H745" si="346">SUM(H746:H757)</f>
        <v>620</v>
      </c>
      <c r="I745" s="223">
        <f t="shared" ref="I745" si="347">SUM(I746:I757)</f>
        <v>605</v>
      </c>
      <c r="J745" s="223">
        <f t="shared" ref="J745" si="348">SUM(J746:J757)</f>
        <v>1</v>
      </c>
      <c r="K745" s="223">
        <f t="shared" ref="K745:L745" si="349">SUM(K746:K757)</f>
        <v>0</v>
      </c>
      <c r="L745" s="223">
        <f t="shared" si="349"/>
        <v>0</v>
      </c>
      <c r="M745" s="443"/>
    </row>
    <row r="746" spans="1:24" s="308" customFormat="1" x14ac:dyDescent="0.2">
      <c r="A746" s="309"/>
      <c r="B746" s="211"/>
      <c r="C746" s="212">
        <v>717002</v>
      </c>
      <c r="D746" s="213" t="s">
        <v>1181</v>
      </c>
      <c r="E746" s="211"/>
      <c r="F746" s="535">
        <v>85.4</v>
      </c>
      <c r="G746" s="535">
        <v>0</v>
      </c>
      <c r="H746" s="535">
        <v>0</v>
      </c>
      <c r="I746" s="535">
        <v>0</v>
      </c>
      <c r="J746" s="535">
        <v>0</v>
      </c>
      <c r="K746" s="535">
        <v>0</v>
      </c>
      <c r="L746" s="535">
        <v>0</v>
      </c>
      <c r="M746" s="443"/>
      <c r="O746" s="407"/>
      <c r="P746" s="407"/>
      <c r="Q746" s="407"/>
      <c r="R746" s="407"/>
      <c r="S746" s="407"/>
      <c r="T746" s="407"/>
      <c r="U746" s="407"/>
      <c r="V746" s="407"/>
      <c r="W746" s="407"/>
      <c r="X746" s="407"/>
    </row>
    <row r="747" spans="1:24" s="390" customFormat="1" x14ac:dyDescent="0.2">
      <c r="A747" s="391"/>
      <c r="B747" s="211"/>
      <c r="C747" s="212"/>
      <c r="D747" s="213" t="s">
        <v>1102</v>
      </c>
      <c r="E747" s="341"/>
      <c r="F747" s="536">
        <v>10.6</v>
      </c>
      <c r="G747" s="536">
        <v>0</v>
      </c>
      <c r="H747" s="536">
        <v>0</v>
      </c>
      <c r="I747" s="536">
        <v>0</v>
      </c>
      <c r="J747" s="536">
        <v>0</v>
      </c>
      <c r="K747" s="536">
        <v>0</v>
      </c>
      <c r="L747" s="536">
        <v>0</v>
      </c>
      <c r="M747" s="308"/>
      <c r="O747" s="407"/>
      <c r="P747" s="407"/>
      <c r="Q747" s="407"/>
      <c r="R747" s="407"/>
      <c r="S747" s="407"/>
      <c r="T747" s="407"/>
      <c r="U747" s="407"/>
      <c r="V747" s="407"/>
      <c r="W747" s="407"/>
      <c r="X747" s="407"/>
    </row>
    <row r="748" spans="1:24" s="392" customFormat="1" x14ac:dyDescent="0.2">
      <c r="A748" s="393"/>
      <c r="B748" s="211"/>
      <c r="C748" s="212"/>
      <c r="D748" s="213" t="s">
        <v>1331</v>
      </c>
      <c r="E748" s="341"/>
      <c r="F748" s="536">
        <v>0</v>
      </c>
      <c r="G748" s="536">
        <v>0</v>
      </c>
      <c r="H748" s="536">
        <v>0</v>
      </c>
      <c r="I748" s="536">
        <v>0</v>
      </c>
      <c r="J748" s="449">
        <v>1</v>
      </c>
      <c r="K748" s="536">
        <v>0</v>
      </c>
      <c r="L748" s="536">
        <v>0</v>
      </c>
      <c r="M748" s="443"/>
      <c r="O748" s="308"/>
      <c r="P748" s="308"/>
      <c r="Q748" s="308"/>
      <c r="R748" s="308"/>
      <c r="S748" s="308"/>
      <c r="T748" s="308"/>
      <c r="U748" s="308"/>
      <c r="V748" s="308"/>
      <c r="W748" s="308"/>
      <c r="X748" s="308"/>
    </row>
    <row r="749" spans="1:24" s="407" customFormat="1" x14ac:dyDescent="0.2">
      <c r="A749" s="399"/>
      <c r="B749" s="211"/>
      <c r="C749" s="212"/>
      <c r="D749" s="213" t="s">
        <v>1104</v>
      </c>
      <c r="E749" s="341"/>
      <c r="F749" s="536">
        <v>0.2</v>
      </c>
      <c r="G749" s="536">
        <v>0</v>
      </c>
      <c r="H749" s="536">
        <v>0</v>
      </c>
      <c r="I749" s="536">
        <v>0</v>
      </c>
      <c r="J749" s="536">
        <v>0</v>
      </c>
      <c r="K749" s="536">
        <v>0</v>
      </c>
      <c r="L749" s="536">
        <v>0</v>
      </c>
      <c r="M749" s="443"/>
      <c r="O749" s="308"/>
      <c r="P749" s="308"/>
      <c r="Q749" s="308"/>
      <c r="R749" s="308"/>
      <c r="S749" s="308"/>
      <c r="T749" s="308"/>
      <c r="U749" s="308"/>
      <c r="V749" s="308"/>
      <c r="W749" s="308"/>
      <c r="X749" s="308"/>
    </row>
    <row r="750" spans="1:24" s="407" customFormat="1" x14ac:dyDescent="0.2">
      <c r="A750" s="399"/>
      <c r="B750" s="211"/>
      <c r="C750" s="212">
        <v>717</v>
      </c>
      <c r="D750" s="213" t="s">
        <v>1103</v>
      </c>
      <c r="E750" s="250"/>
      <c r="F750" s="536">
        <v>0</v>
      </c>
      <c r="G750" s="536">
        <v>119.6</v>
      </c>
      <c r="H750" s="536">
        <v>0</v>
      </c>
      <c r="I750" s="536">
        <v>0</v>
      </c>
      <c r="J750" s="536">
        <v>0</v>
      </c>
      <c r="K750" s="536">
        <v>0</v>
      </c>
      <c r="L750" s="536">
        <v>0</v>
      </c>
      <c r="M750" s="443"/>
      <c r="O750" s="394"/>
      <c r="P750" s="394"/>
      <c r="Q750" s="394"/>
      <c r="R750" s="394"/>
      <c r="S750" s="394"/>
      <c r="T750" s="394"/>
      <c r="U750" s="394"/>
      <c r="V750" s="394"/>
      <c r="W750" s="394"/>
      <c r="X750" s="394"/>
    </row>
    <row r="751" spans="1:24" s="308" customFormat="1" x14ac:dyDescent="0.2">
      <c r="A751" s="309"/>
      <c r="B751" s="211"/>
      <c r="C751" s="212">
        <v>714</v>
      </c>
      <c r="D751" s="213" t="s">
        <v>1052</v>
      </c>
      <c r="E751" s="250"/>
      <c r="F751" s="536">
        <v>0</v>
      </c>
      <c r="G751" s="536">
        <v>0</v>
      </c>
      <c r="H751" s="536">
        <v>0</v>
      </c>
      <c r="I751" s="536">
        <v>0</v>
      </c>
      <c r="J751" s="536">
        <v>0</v>
      </c>
      <c r="K751" s="536">
        <v>0</v>
      </c>
      <c r="L751" s="536">
        <v>0</v>
      </c>
      <c r="M751" s="443"/>
      <c r="O751" s="394"/>
      <c r="P751" s="394"/>
      <c r="Q751" s="394"/>
      <c r="R751" s="394"/>
      <c r="S751" s="394"/>
      <c r="T751" s="394"/>
      <c r="U751" s="394"/>
      <c r="V751" s="394"/>
      <c r="W751" s="394"/>
      <c r="X751" s="394"/>
    </row>
    <row r="752" spans="1:24" s="407" customFormat="1" x14ac:dyDescent="0.2">
      <c r="A752" s="399"/>
      <c r="B752" s="211"/>
      <c r="C752" s="212">
        <v>716</v>
      </c>
      <c r="D752" s="213" t="s">
        <v>1191</v>
      </c>
      <c r="E752" s="341"/>
      <c r="F752" s="536">
        <v>0.8</v>
      </c>
      <c r="G752" s="536">
        <v>0</v>
      </c>
      <c r="H752" s="536">
        <v>0</v>
      </c>
      <c r="I752" s="536">
        <v>0</v>
      </c>
      <c r="J752" s="536">
        <v>0</v>
      </c>
      <c r="K752" s="536">
        <v>0</v>
      </c>
      <c r="L752" s="536">
        <v>0</v>
      </c>
      <c r="M752" s="443"/>
      <c r="O752" s="394"/>
      <c r="P752" s="394"/>
      <c r="Q752" s="394"/>
      <c r="R752" s="394"/>
      <c r="S752" s="394"/>
      <c r="T752" s="394"/>
      <c r="U752" s="394"/>
      <c r="V752" s="394"/>
      <c r="W752" s="394"/>
      <c r="X752" s="394"/>
    </row>
    <row r="753" spans="1:24" s="407" customFormat="1" x14ac:dyDescent="0.2">
      <c r="A753" s="399"/>
      <c r="B753" s="211"/>
      <c r="C753" s="212">
        <v>717</v>
      </c>
      <c r="D753" s="213" t="s">
        <v>1242</v>
      </c>
      <c r="E753" s="341"/>
      <c r="F753" s="536">
        <v>256.5</v>
      </c>
      <c r="G753" s="536">
        <v>0</v>
      </c>
      <c r="H753" s="536">
        <v>590</v>
      </c>
      <c r="I753" s="536">
        <v>590</v>
      </c>
      <c r="J753" s="536">
        <v>0</v>
      </c>
      <c r="K753" s="536">
        <v>0</v>
      </c>
      <c r="L753" s="536">
        <v>0</v>
      </c>
      <c r="M753" s="443"/>
      <c r="O753" s="308"/>
      <c r="P753" s="308"/>
      <c r="Q753" s="308"/>
      <c r="R753" s="308"/>
      <c r="S753" s="308"/>
      <c r="T753" s="308"/>
      <c r="U753" s="308"/>
      <c r="V753" s="308"/>
      <c r="W753" s="308"/>
      <c r="X753" s="308"/>
    </row>
    <row r="754" spans="1:24" s="308" customFormat="1" x14ac:dyDescent="0.2">
      <c r="A754" s="309"/>
      <c r="B754" s="211"/>
      <c r="C754" s="212">
        <v>717</v>
      </c>
      <c r="D754" s="213" t="s">
        <v>1244</v>
      </c>
      <c r="E754" s="341"/>
      <c r="F754" s="536">
        <v>1</v>
      </c>
      <c r="G754" s="536">
        <v>0</v>
      </c>
      <c r="H754" s="536">
        <v>0</v>
      </c>
      <c r="I754" s="536">
        <v>0</v>
      </c>
      <c r="J754" s="536">
        <v>0</v>
      </c>
      <c r="K754" s="536">
        <v>0</v>
      </c>
      <c r="L754" s="536">
        <v>0</v>
      </c>
      <c r="M754" s="443"/>
    </row>
    <row r="755" spans="1:24" s="308" customFormat="1" x14ac:dyDescent="0.2">
      <c r="A755" s="309"/>
      <c r="B755" s="211"/>
      <c r="C755" s="212"/>
      <c r="D755" s="213" t="s">
        <v>1196</v>
      </c>
      <c r="E755" s="341"/>
      <c r="F755" s="536">
        <v>2.4</v>
      </c>
      <c r="G755" s="536">
        <v>0</v>
      </c>
      <c r="H755" s="536">
        <v>0</v>
      </c>
      <c r="I755" s="536">
        <v>0</v>
      </c>
      <c r="J755" s="536">
        <v>0</v>
      </c>
      <c r="K755" s="536">
        <v>0</v>
      </c>
      <c r="L755" s="536">
        <v>0</v>
      </c>
      <c r="M755" s="432"/>
    </row>
    <row r="756" spans="1:24" s="394" customFormat="1" x14ac:dyDescent="0.2">
      <c r="A756" s="395"/>
      <c r="B756" s="211"/>
      <c r="C756" s="212">
        <v>717002</v>
      </c>
      <c r="D756" s="213" t="s">
        <v>1248</v>
      </c>
      <c r="E756" s="250"/>
      <c r="F756" s="536">
        <v>0</v>
      </c>
      <c r="G756" s="536">
        <v>62.2</v>
      </c>
      <c r="H756" s="536">
        <v>30</v>
      </c>
      <c r="I756" s="536">
        <v>10</v>
      </c>
      <c r="J756" s="536">
        <v>0</v>
      </c>
      <c r="K756" s="536">
        <v>0</v>
      </c>
      <c r="L756" s="536">
        <v>0</v>
      </c>
      <c r="M756" s="443"/>
      <c r="O756" s="308"/>
      <c r="P756" s="308"/>
      <c r="Q756" s="308"/>
      <c r="R756" s="308"/>
      <c r="S756" s="308"/>
      <c r="T756" s="308"/>
      <c r="U756" s="308"/>
      <c r="V756" s="308"/>
      <c r="W756" s="308"/>
      <c r="X756" s="308"/>
    </row>
    <row r="757" spans="1:24" s="394" customFormat="1" x14ac:dyDescent="0.2">
      <c r="A757" s="395"/>
      <c r="B757" s="211"/>
      <c r="C757" s="212">
        <v>719014</v>
      </c>
      <c r="D757" s="213" t="s">
        <v>998</v>
      </c>
      <c r="E757" s="250"/>
      <c r="F757" s="535">
        <v>0</v>
      </c>
      <c r="G757" s="535">
        <v>0</v>
      </c>
      <c r="H757" s="535">
        <v>0</v>
      </c>
      <c r="I757" s="535">
        <v>5</v>
      </c>
      <c r="J757" s="535">
        <v>0</v>
      </c>
      <c r="K757" s="535">
        <v>0</v>
      </c>
      <c r="L757" s="535">
        <v>0</v>
      </c>
      <c r="M757" s="432"/>
      <c r="O757" s="308"/>
      <c r="P757" s="308"/>
      <c r="Q757" s="308"/>
      <c r="R757" s="308"/>
      <c r="S757" s="308"/>
      <c r="T757" s="308"/>
      <c r="U757" s="308"/>
      <c r="V757" s="308"/>
      <c r="W757" s="308"/>
      <c r="X757" s="308"/>
    </row>
    <row r="758" spans="1:24" s="394" customFormat="1" x14ac:dyDescent="0.2">
      <c r="A758" s="395"/>
      <c r="B758" s="211"/>
      <c r="C758" s="219"/>
      <c r="D758" s="220" t="s">
        <v>226</v>
      </c>
      <c r="E758" s="249" t="s">
        <v>707</v>
      </c>
      <c r="F758" s="223">
        <f t="shared" ref="F758" si="350">SUM(F759:F763)</f>
        <v>1</v>
      </c>
      <c r="G758" s="223">
        <f t="shared" ref="G758" si="351">SUM(G759:G763)</f>
        <v>0.7</v>
      </c>
      <c r="H758" s="223">
        <f>SUM(H759:H763)</f>
        <v>485</v>
      </c>
      <c r="I758" s="223">
        <f>SUM(I759:I763)</f>
        <v>485</v>
      </c>
      <c r="J758" s="223">
        <f>SUM(J759:J763)</f>
        <v>5</v>
      </c>
      <c r="K758" s="223">
        <f t="shared" ref="K758:L758" si="352">SUM(K759:K763)</f>
        <v>0</v>
      </c>
      <c r="L758" s="223">
        <f t="shared" si="352"/>
        <v>0</v>
      </c>
      <c r="M758" s="443"/>
      <c r="O758" s="407"/>
      <c r="P758" s="407"/>
      <c r="Q758" s="407"/>
      <c r="R758" s="407"/>
      <c r="S758" s="407"/>
      <c r="T758" s="407"/>
      <c r="U758" s="407"/>
      <c r="V758" s="407"/>
      <c r="W758" s="407"/>
      <c r="X758" s="407"/>
    </row>
    <row r="759" spans="1:24" s="308" customFormat="1" x14ac:dyDescent="0.2">
      <c r="A759" s="309"/>
      <c r="B759" s="214"/>
      <c r="C759" s="212">
        <v>713004</v>
      </c>
      <c r="D759" s="213" t="s">
        <v>840</v>
      </c>
      <c r="E759" s="342"/>
      <c r="F759" s="535">
        <v>0</v>
      </c>
      <c r="G759" s="535">
        <v>0</v>
      </c>
      <c r="H759" s="535">
        <v>0</v>
      </c>
      <c r="I759" s="535">
        <v>0</v>
      </c>
      <c r="J759" s="535">
        <v>0</v>
      </c>
      <c r="K759" s="535">
        <v>0</v>
      </c>
      <c r="L759" s="535">
        <v>0</v>
      </c>
      <c r="M759" s="432"/>
    </row>
    <row r="760" spans="1:24" s="308" customFormat="1" x14ac:dyDescent="0.2">
      <c r="A760" s="309"/>
      <c r="B760" s="214"/>
      <c r="C760" s="212">
        <v>716</v>
      </c>
      <c r="D760" s="213" t="s">
        <v>842</v>
      </c>
      <c r="E760" s="342"/>
      <c r="F760" s="536">
        <v>1</v>
      </c>
      <c r="G760" s="536">
        <v>0</v>
      </c>
      <c r="H760" s="536">
        <v>0</v>
      </c>
      <c r="I760" s="536">
        <v>0</v>
      </c>
      <c r="J760" s="536">
        <v>0</v>
      </c>
      <c r="K760" s="536">
        <v>0</v>
      </c>
      <c r="L760" s="536">
        <v>0</v>
      </c>
      <c r="M760" s="432"/>
    </row>
    <row r="761" spans="1:24" s="308" customFormat="1" x14ac:dyDescent="0.2">
      <c r="A761" s="309"/>
      <c r="B761" s="214"/>
      <c r="C761" s="212">
        <v>711001</v>
      </c>
      <c r="D761" s="213" t="s">
        <v>1016</v>
      </c>
      <c r="E761" s="342"/>
      <c r="F761" s="536">
        <v>0</v>
      </c>
      <c r="G761" s="536">
        <v>0</v>
      </c>
      <c r="H761" s="536">
        <v>0</v>
      </c>
      <c r="I761" s="536">
        <v>0</v>
      </c>
      <c r="J761" s="536">
        <v>0</v>
      </c>
      <c r="K761" s="536">
        <v>0</v>
      </c>
      <c r="L761" s="536">
        <v>0</v>
      </c>
      <c r="M761" s="443"/>
      <c r="O761" s="310"/>
      <c r="P761" s="310"/>
      <c r="Q761" s="310"/>
      <c r="R761" s="310"/>
      <c r="S761" s="310"/>
      <c r="T761" s="310"/>
      <c r="U761" s="310"/>
      <c r="V761" s="310"/>
      <c r="W761" s="310"/>
      <c r="X761" s="310"/>
    </row>
    <row r="762" spans="1:24" s="308" customFormat="1" x14ac:dyDescent="0.2">
      <c r="A762" s="309"/>
      <c r="B762" s="214"/>
      <c r="C762" s="212">
        <v>717</v>
      </c>
      <c r="D762" s="213" t="s">
        <v>1015</v>
      </c>
      <c r="E762" s="342"/>
      <c r="F762" s="536">
        <v>0</v>
      </c>
      <c r="G762" s="536">
        <v>0.7</v>
      </c>
      <c r="H762" s="536">
        <v>485</v>
      </c>
      <c r="I762" s="536">
        <v>485</v>
      </c>
      <c r="J762" s="536">
        <v>0</v>
      </c>
      <c r="K762" s="536">
        <v>0</v>
      </c>
      <c r="L762" s="536">
        <v>0</v>
      </c>
      <c r="M762" s="432"/>
      <c r="O762" s="407"/>
      <c r="P762" s="407"/>
      <c r="Q762" s="407"/>
      <c r="R762" s="407"/>
      <c r="S762" s="407"/>
      <c r="T762" s="407"/>
      <c r="U762" s="407"/>
      <c r="V762" s="407"/>
      <c r="W762" s="407"/>
      <c r="X762" s="407"/>
    </row>
    <row r="763" spans="1:24" s="308" customFormat="1" ht="15" customHeight="1" x14ac:dyDescent="0.2">
      <c r="A763" s="309"/>
      <c r="B763" s="214"/>
      <c r="C763" s="212">
        <v>717</v>
      </c>
      <c r="D763" s="213" t="s">
        <v>1105</v>
      </c>
      <c r="E763" s="342"/>
      <c r="F763" s="536">
        <v>0</v>
      </c>
      <c r="G763" s="536">
        <v>0</v>
      </c>
      <c r="H763" s="536">
        <v>0</v>
      </c>
      <c r="I763" s="536">
        <v>0</v>
      </c>
      <c r="J763" s="536">
        <v>5</v>
      </c>
      <c r="K763" s="536">
        <v>0</v>
      </c>
      <c r="L763" s="536">
        <v>0</v>
      </c>
      <c r="M763" s="432"/>
    </row>
    <row r="764" spans="1:24" s="407" customFormat="1" ht="15" customHeight="1" x14ac:dyDescent="0.2">
      <c r="A764" s="399"/>
      <c r="B764" s="211"/>
      <c r="C764" s="219"/>
      <c r="D764" s="220" t="s">
        <v>277</v>
      </c>
      <c r="E764" s="211" t="s">
        <v>675</v>
      </c>
      <c r="F764" s="223">
        <f t="shared" ref="F764" si="353">SUM(F766:F767)</f>
        <v>0</v>
      </c>
      <c r="G764" s="223">
        <f t="shared" ref="G764" si="354">SUM(G766:G767)</f>
        <v>0</v>
      </c>
      <c r="H764" s="223">
        <f>SUM(H765:H767)</f>
        <v>657.3</v>
      </c>
      <c r="I764" s="223">
        <f>SUM(I765:I767)</f>
        <v>0</v>
      </c>
      <c r="J764" s="223">
        <f>SUM(J765:J767)</f>
        <v>0</v>
      </c>
      <c r="K764" s="223">
        <f t="shared" ref="K764:L764" si="355">SUM(K765:K767)</f>
        <v>0</v>
      </c>
      <c r="L764" s="223">
        <f t="shared" si="355"/>
        <v>0</v>
      </c>
      <c r="M764" s="443"/>
      <c r="O764" s="308"/>
      <c r="P764" s="308"/>
      <c r="Q764" s="308"/>
      <c r="R764" s="308"/>
      <c r="S764" s="308"/>
      <c r="T764" s="308"/>
      <c r="U764" s="308"/>
      <c r="V764" s="308"/>
      <c r="W764" s="308"/>
      <c r="X764" s="308"/>
    </row>
    <row r="765" spans="1:24" s="407" customFormat="1" ht="15" customHeight="1" x14ac:dyDescent="0.2">
      <c r="A765" s="399"/>
      <c r="B765" s="214"/>
      <c r="C765" s="212">
        <v>717</v>
      </c>
      <c r="D765" s="213" t="s">
        <v>1283</v>
      </c>
      <c r="E765" s="214"/>
      <c r="F765" s="535">
        <v>0</v>
      </c>
      <c r="G765" s="535">
        <v>0</v>
      </c>
      <c r="H765" s="535">
        <v>657.3</v>
      </c>
      <c r="I765" s="535">
        <v>0</v>
      </c>
      <c r="J765" s="535">
        <v>0</v>
      </c>
      <c r="K765" s="535">
        <v>0</v>
      </c>
      <c r="L765" s="535">
        <v>0</v>
      </c>
      <c r="M765" s="443"/>
    </row>
    <row r="766" spans="1:24" s="308" customFormat="1" x14ac:dyDescent="0.2">
      <c r="A766" s="309"/>
      <c r="B766" s="211"/>
      <c r="C766" s="212">
        <v>7170011</v>
      </c>
      <c r="D766" s="213" t="s">
        <v>227</v>
      </c>
      <c r="E766" s="341"/>
      <c r="F766" s="536">
        <v>0</v>
      </c>
      <c r="G766" s="536">
        <v>0</v>
      </c>
      <c r="H766" s="536">
        <v>0</v>
      </c>
      <c r="I766" s="536">
        <v>0</v>
      </c>
      <c r="J766" s="536">
        <v>0</v>
      </c>
      <c r="K766" s="536">
        <v>0</v>
      </c>
      <c r="L766" s="536">
        <v>0</v>
      </c>
      <c r="M766" s="432"/>
    </row>
    <row r="767" spans="1:24" s="310" customFormat="1" x14ac:dyDescent="0.2">
      <c r="A767" s="406"/>
      <c r="B767" s="211"/>
      <c r="C767" s="212">
        <v>717002</v>
      </c>
      <c r="D767" s="213" t="s">
        <v>645</v>
      </c>
      <c r="E767" s="251"/>
      <c r="F767" s="535">
        <v>0</v>
      </c>
      <c r="G767" s="535">
        <v>0</v>
      </c>
      <c r="H767" s="535">
        <v>0</v>
      </c>
      <c r="I767" s="535">
        <v>0</v>
      </c>
      <c r="J767" s="535">
        <v>0</v>
      </c>
      <c r="K767" s="535">
        <v>0</v>
      </c>
      <c r="L767" s="535">
        <v>0</v>
      </c>
      <c r="M767" s="432"/>
      <c r="O767" s="407"/>
      <c r="P767" s="407"/>
      <c r="Q767" s="407"/>
      <c r="R767" s="407"/>
      <c r="S767" s="407"/>
      <c r="T767" s="407"/>
      <c r="U767" s="407"/>
      <c r="V767" s="407"/>
      <c r="W767" s="407"/>
      <c r="X767" s="407"/>
    </row>
    <row r="768" spans="1:24" s="407" customFormat="1" x14ac:dyDescent="0.2">
      <c r="A768" s="399"/>
      <c r="B768" s="211"/>
      <c r="C768" s="219"/>
      <c r="D768" s="220" t="s">
        <v>1116</v>
      </c>
      <c r="E768" s="497" t="s">
        <v>1117</v>
      </c>
      <c r="F768" s="223">
        <f t="shared" ref="F768" si="356">SUM(F769)</f>
        <v>0</v>
      </c>
      <c r="G768" s="223">
        <f t="shared" ref="G768" si="357">SUM(G769)</f>
        <v>0</v>
      </c>
      <c r="H768" s="223">
        <f t="shared" si="342"/>
        <v>0</v>
      </c>
      <c r="I768" s="223">
        <f t="shared" ref="I768" si="358">SUM(I769)</f>
        <v>0</v>
      </c>
      <c r="J768" s="223">
        <f t="shared" ref="J768:L768" si="359">SUM(J769)</f>
        <v>0</v>
      </c>
      <c r="K768" s="223">
        <f t="shared" si="359"/>
        <v>0</v>
      </c>
      <c r="L768" s="223">
        <f t="shared" si="359"/>
        <v>0</v>
      </c>
      <c r="M768" s="174"/>
      <c r="O768" s="308"/>
      <c r="P768" s="308"/>
      <c r="Q768" s="308"/>
      <c r="R768" s="308"/>
      <c r="S768" s="308"/>
      <c r="T768" s="308"/>
      <c r="U768" s="308"/>
      <c r="V768" s="308"/>
      <c r="W768" s="308"/>
      <c r="X768" s="308"/>
    </row>
    <row r="769" spans="1:24" s="308" customFormat="1" x14ac:dyDescent="0.2">
      <c r="A769" s="309"/>
      <c r="B769" s="214"/>
      <c r="C769" s="212">
        <v>717</v>
      </c>
      <c r="D769" s="213" t="s">
        <v>1115</v>
      </c>
      <c r="E769" s="342"/>
      <c r="F769" s="535">
        <v>0</v>
      </c>
      <c r="G769" s="535">
        <v>0</v>
      </c>
      <c r="H769" s="535">
        <v>0</v>
      </c>
      <c r="I769" s="535">
        <v>0</v>
      </c>
      <c r="J769" s="535">
        <v>0</v>
      </c>
      <c r="K769" s="535">
        <v>0</v>
      </c>
      <c r="L769" s="535">
        <v>0</v>
      </c>
      <c r="M769" s="432"/>
    </row>
    <row r="770" spans="1:24" s="308" customFormat="1" x14ac:dyDescent="0.2">
      <c r="A770" s="309"/>
      <c r="B770" s="211"/>
      <c r="C770" s="219"/>
      <c r="D770" s="220" t="s">
        <v>268</v>
      </c>
      <c r="E770" s="249" t="s">
        <v>677</v>
      </c>
      <c r="F770" s="223">
        <f t="shared" ref="F770" si="360">SUM(F771:F774)</f>
        <v>0.3</v>
      </c>
      <c r="G770" s="223">
        <f t="shared" ref="G770" si="361">SUM(G771:G774)</f>
        <v>24.8</v>
      </c>
      <c r="H770" s="223">
        <f>SUM(H771:H774)</f>
        <v>0</v>
      </c>
      <c r="I770" s="223">
        <f>SUM(I771:I774)</f>
        <v>3.7</v>
      </c>
      <c r="J770" s="223">
        <f>SUM(J771:J774)</f>
        <v>0</v>
      </c>
      <c r="K770" s="223">
        <f t="shared" ref="K770:L770" si="362">SUM(K771:K774)</f>
        <v>0</v>
      </c>
      <c r="L770" s="223">
        <f t="shared" si="362"/>
        <v>0</v>
      </c>
      <c r="M770" s="432"/>
    </row>
    <row r="771" spans="1:24" s="407" customFormat="1" x14ac:dyDescent="0.2">
      <c r="A771" s="399"/>
      <c r="B771" s="211"/>
      <c r="C771" s="212">
        <v>716</v>
      </c>
      <c r="D771" s="213" t="s">
        <v>1106</v>
      </c>
      <c r="E771" s="341"/>
      <c r="F771" s="536">
        <v>0.3</v>
      </c>
      <c r="G771" s="536">
        <v>24.8</v>
      </c>
      <c r="H771" s="536">
        <v>0</v>
      </c>
      <c r="I771" s="536">
        <v>3.7</v>
      </c>
      <c r="J771" s="536">
        <v>0</v>
      </c>
      <c r="K771" s="536">
        <v>0</v>
      </c>
      <c r="L771" s="536">
        <v>0</v>
      </c>
      <c r="M771" s="443"/>
    </row>
    <row r="772" spans="1:24" s="308" customFormat="1" x14ac:dyDescent="0.2">
      <c r="A772" s="307"/>
      <c r="B772" s="211"/>
      <c r="C772" s="212">
        <v>7162</v>
      </c>
      <c r="D772" s="213" t="s">
        <v>465</v>
      </c>
      <c r="E772" s="341"/>
      <c r="F772" s="536">
        <v>0</v>
      </c>
      <c r="G772" s="536">
        <v>0</v>
      </c>
      <c r="H772" s="536">
        <v>0</v>
      </c>
      <c r="I772" s="536">
        <v>0</v>
      </c>
      <c r="J772" s="536">
        <v>0</v>
      </c>
      <c r="K772" s="536">
        <v>0</v>
      </c>
      <c r="L772" s="536">
        <v>0</v>
      </c>
      <c r="M772" s="443"/>
      <c r="O772" s="407"/>
      <c r="P772" s="407"/>
      <c r="Q772" s="407"/>
      <c r="R772" s="407"/>
      <c r="S772" s="407"/>
      <c r="T772" s="407"/>
      <c r="U772" s="407"/>
      <c r="V772" s="407"/>
      <c r="W772" s="407"/>
      <c r="X772" s="407"/>
    </row>
    <row r="773" spans="1:24" s="407" customFormat="1" x14ac:dyDescent="0.2">
      <c r="A773" s="406"/>
      <c r="B773" s="211"/>
      <c r="C773" s="212" t="s">
        <v>595</v>
      </c>
      <c r="D773" s="213" t="s">
        <v>904</v>
      </c>
      <c r="E773" s="341"/>
      <c r="F773" s="536">
        <v>0</v>
      </c>
      <c r="G773" s="536">
        <v>0</v>
      </c>
      <c r="H773" s="536">
        <v>0</v>
      </c>
      <c r="I773" s="536">
        <v>0</v>
      </c>
      <c r="J773" s="536">
        <v>0</v>
      </c>
      <c r="K773" s="536">
        <v>0</v>
      </c>
      <c r="L773" s="536">
        <v>0</v>
      </c>
      <c r="M773" s="432"/>
      <c r="O773" s="308"/>
      <c r="P773" s="308"/>
      <c r="Q773" s="308"/>
      <c r="R773" s="308"/>
      <c r="S773" s="308"/>
      <c r="T773" s="308"/>
      <c r="U773" s="308"/>
      <c r="V773" s="308"/>
      <c r="W773" s="308"/>
      <c r="X773" s="308"/>
    </row>
    <row r="774" spans="1:24" s="308" customFormat="1" x14ac:dyDescent="0.2">
      <c r="A774" s="307"/>
      <c r="B774" s="211"/>
      <c r="C774" s="212" t="s">
        <v>596</v>
      </c>
      <c r="D774" s="213" t="s">
        <v>1017</v>
      </c>
      <c r="E774" s="341"/>
      <c r="F774" s="536">
        <v>0</v>
      </c>
      <c r="G774" s="536">
        <v>0</v>
      </c>
      <c r="H774" s="536">
        <v>0</v>
      </c>
      <c r="I774" s="536">
        <v>0</v>
      </c>
      <c r="J774" s="536">
        <v>0</v>
      </c>
      <c r="K774" s="536">
        <v>0</v>
      </c>
      <c r="L774" s="536">
        <v>0</v>
      </c>
      <c r="M774" s="443"/>
    </row>
    <row r="775" spans="1:24" s="308" customFormat="1" x14ac:dyDescent="0.2">
      <c r="A775" s="307"/>
      <c r="B775" s="232"/>
      <c r="C775" s="219"/>
      <c r="D775" s="220" t="s">
        <v>229</v>
      </c>
      <c r="E775" s="211" t="s">
        <v>228</v>
      </c>
      <c r="F775" s="223">
        <f t="shared" ref="F775" si="363">SUM(F776:F793)</f>
        <v>19.899999999999999</v>
      </c>
      <c r="G775" s="223">
        <f t="shared" ref="G775" si="364">SUM(G776:G793)</f>
        <v>14.5</v>
      </c>
      <c r="H775" s="223">
        <f>SUM(H776:H793)</f>
        <v>61</v>
      </c>
      <c r="I775" s="223">
        <f>SUM(I776:I793)</f>
        <v>42.8</v>
      </c>
      <c r="J775" s="223">
        <f>SUM(J776:J793)</f>
        <v>197.7</v>
      </c>
      <c r="K775" s="223">
        <f t="shared" ref="K775:L775" si="365">SUM(K776:K793)</f>
        <v>0</v>
      </c>
      <c r="L775" s="223">
        <f t="shared" si="365"/>
        <v>0</v>
      </c>
      <c r="M775" s="350"/>
    </row>
    <row r="776" spans="1:24" s="308" customFormat="1" x14ac:dyDescent="0.2">
      <c r="A776" s="307"/>
      <c r="B776" s="232"/>
      <c r="C776" s="212">
        <v>711001</v>
      </c>
      <c r="D776" s="213" t="s">
        <v>986</v>
      </c>
      <c r="E776" s="430"/>
      <c r="F776" s="535">
        <v>0</v>
      </c>
      <c r="G776" s="535">
        <v>0</v>
      </c>
      <c r="H776" s="535">
        <v>0</v>
      </c>
      <c r="I776" s="535">
        <v>0</v>
      </c>
      <c r="J776" s="535">
        <v>0</v>
      </c>
      <c r="K776" s="535">
        <v>0</v>
      </c>
      <c r="L776" s="535">
        <v>0</v>
      </c>
      <c r="M776" s="443"/>
    </row>
    <row r="777" spans="1:24" s="407" customFormat="1" x14ac:dyDescent="0.2">
      <c r="A777" s="406"/>
      <c r="B777" s="211"/>
      <c r="C777" s="212">
        <v>716</v>
      </c>
      <c r="D777" s="213" t="s">
        <v>1131</v>
      </c>
      <c r="E777" s="251"/>
      <c r="F777" s="535">
        <v>0</v>
      </c>
      <c r="G777" s="535">
        <v>0</v>
      </c>
      <c r="H777" s="535">
        <v>0</v>
      </c>
      <c r="I777" s="535">
        <v>0</v>
      </c>
      <c r="J777" s="535">
        <v>0</v>
      </c>
      <c r="K777" s="535">
        <v>0</v>
      </c>
      <c r="L777" s="535">
        <v>0</v>
      </c>
      <c r="M777" s="308"/>
    </row>
    <row r="778" spans="1:24" s="407" customFormat="1" x14ac:dyDescent="0.2">
      <c r="A778" s="406"/>
      <c r="B778" s="211"/>
      <c r="C778" s="212">
        <v>711005</v>
      </c>
      <c r="D778" s="213" t="s">
        <v>924</v>
      </c>
      <c r="E778" s="341"/>
      <c r="F778" s="536">
        <v>3</v>
      </c>
      <c r="G778" s="536">
        <v>2.2000000000000002</v>
      </c>
      <c r="H778" s="536">
        <v>0</v>
      </c>
      <c r="I778" s="536">
        <v>0</v>
      </c>
      <c r="J778" s="536">
        <v>0</v>
      </c>
      <c r="K778" s="536">
        <v>0</v>
      </c>
      <c r="L778" s="536">
        <v>0</v>
      </c>
      <c r="M778" s="443"/>
    </row>
    <row r="779" spans="1:24" s="308" customFormat="1" x14ac:dyDescent="0.2">
      <c r="A779" s="309"/>
      <c r="B779" s="211"/>
      <c r="C779" s="212">
        <v>7130041</v>
      </c>
      <c r="D779" s="213" t="s">
        <v>569</v>
      </c>
      <c r="E779" s="250"/>
      <c r="F779" s="536">
        <v>0</v>
      </c>
      <c r="G779" s="536">
        <v>4.5</v>
      </c>
      <c r="H779" s="536">
        <v>0</v>
      </c>
      <c r="I779" s="536">
        <v>0</v>
      </c>
      <c r="J779" s="536">
        <v>0</v>
      </c>
      <c r="K779" s="536">
        <v>0</v>
      </c>
      <c r="L779" s="536">
        <v>0</v>
      </c>
      <c r="M779" s="443"/>
      <c r="O779" s="407"/>
      <c r="P779" s="407"/>
      <c r="Q779" s="407"/>
      <c r="R779" s="407"/>
      <c r="S779" s="407"/>
      <c r="T779" s="407"/>
      <c r="U779" s="407"/>
      <c r="V779" s="407"/>
      <c r="W779" s="407"/>
      <c r="X779" s="407"/>
    </row>
    <row r="780" spans="1:24" s="308" customFormat="1" x14ac:dyDescent="0.2">
      <c r="A780" s="309"/>
      <c r="B780" s="211"/>
      <c r="C780" s="212">
        <v>713005</v>
      </c>
      <c r="D780" s="213" t="s">
        <v>230</v>
      </c>
      <c r="E780" s="341"/>
      <c r="F780" s="536">
        <v>2.4</v>
      </c>
      <c r="G780" s="536">
        <v>0</v>
      </c>
      <c r="H780" s="536">
        <v>0</v>
      </c>
      <c r="I780" s="536">
        <v>0</v>
      </c>
      <c r="J780" s="536">
        <v>0</v>
      </c>
      <c r="K780" s="536">
        <v>0</v>
      </c>
      <c r="L780" s="536">
        <v>0</v>
      </c>
      <c r="M780" s="443"/>
    </row>
    <row r="781" spans="1:24" s="308" customFormat="1" x14ac:dyDescent="0.2">
      <c r="A781" s="309"/>
      <c r="B781" s="211"/>
      <c r="C781" s="212">
        <v>716</v>
      </c>
      <c r="D781" s="213" t="s">
        <v>1329</v>
      </c>
      <c r="E781" s="341"/>
      <c r="F781" s="536">
        <v>0</v>
      </c>
      <c r="G781" s="536">
        <v>0</v>
      </c>
      <c r="H781" s="536">
        <v>0</v>
      </c>
      <c r="I781" s="536">
        <v>0</v>
      </c>
      <c r="J781" s="536">
        <v>2</v>
      </c>
      <c r="K781" s="536">
        <v>0</v>
      </c>
      <c r="L781" s="536">
        <v>0</v>
      </c>
      <c r="M781" s="443"/>
    </row>
    <row r="782" spans="1:24" s="308" customFormat="1" x14ac:dyDescent="0.2">
      <c r="A782" s="309"/>
      <c r="B782" s="211"/>
      <c r="C782" s="212">
        <v>713005</v>
      </c>
      <c r="D782" s="213" t="s">
        <v>984</v>
      </c>
      <c r="E782" s="341"/>
      <c r="F782" s="536">
        <v>0</v>
      </c>
      <c r="G782" s="536">
        <v>0</v>
      </c>
      <c r="H782" s="536">
        <v>0</v>
      </c>
      <c r="I782" s="536">
        <v>2.8</v>
      </c>
      <c r="J782" s="536">
        <v>0</v>
      </c>
      <c r="K782" s="536">
        <v>0</v>
      </c>
      <c r="L782" s="536">
        <v>0</v>
      </c>
      <c r="M782" s="443"/>
    </row>
    <row r="783" spans="1:24" s="407" customFormat="1" x14ac:dyDescent="0.2">
      <c r="A783" s="399"/>
      <c r="B783" s="211"/>
      <c r="C783" s="212">
        <v>714</v>
      </c>
      <c r="D783" s="213" t="s">
        <v>933</v>
      </c>
      <c r="E783" s="341"/>
      <c r="F783" s="536">
        <v>2</v>
      </c>
      <c r="G783" s="536">
        <v>0</v>
      </c>
      <c r="H783" s="536">
        <v>0</v>
      </c>
      <c r="I783" s="536">
        <v>0</v>
      </c>
      <c r="J783" s="536">
        <v>11</v>
      </c>
      <c r="K783" s="536">
        <v>0</v>
      </c>
      <c r="L783" s="536">
        <v>0</v>
      </c>
      <c r="M783" s="443"/>
      <c r="O783" s="308"/>
      <c r="P783" s="308"/>
      <c r="Q783" s="308"/>
      <c r="R783" s="308"/>
      <c r="S783" s="308"/>
      <c r="T783" s="308"/>
      <c r="U783" s="308"/>
      <c r="V783" s="308"/>
      <c r="W783" s="308"/>
      <c r="X783" s="308"/>
    </row>
    <row r="784" spans="1:24" s="407" customFormat="1" x14ac:dyDescent="0.2">
      <c r="A784" s="399"/>
      <c r="B784" s="211"/>
      <c r="C784" s="212">
        <v>714004</v>
      </c>
      <c r="D784" s="213" t="s">
        <v>1021</v>
      </c>
      <c r="E784" s="341"/>
      <c r="F784" s="536">
        <v>0</v>
      </c>
      <c r="G784" s="536">
        <v>0</v>
      </c>
      <c r="H784" s="536">
        <v>21</v>
      </c>
      <c r="I784" s="536">
        <v>0</v>
      </c>
      <c r="J784" s="536">
        <v>0</v>
      </c>
      <c r="K784" s="536">
        <v>0</v>
      </c>
      <c r="L784" s="536">
        <v>0</v>
      </c>
      <c r="M784" s="432"/>
      <c r="O784" s="308"/>
      <c r="P784" s="308"/>
      <c r="Q784" s="308"/>
      <c r="R784" s="308"/>
      <c r="S784" s="308"/>
      <c r="T784" s="308"/>
      <c r="U784" s="308"/>
      <c r="V784" s="308"/>
      <c r="W784" s="308"/>
      <c r="X784" s="308"/>
    </row>
    <row r="785" spans="1:24" s="407" customFormat="1" x14ac:dyDescent="0.2">
      <c r="A785" s="399"/>
      <c r="B785" s="211"/>
      <c r="C785" s="212">
        <v>717002</v>
      </c>
      <c r="D785" s="213" t="s">
        <v>1354</v>
      </c>
      <c r="E785" s="341"/>
      <c r="F785" s="536">
        <v>0</v>
      </c>
      <c r="G785" s="536">
        <v>0</v>
      </c>
      <c r="H785" s="536">
        <v>0</v>
      </c>
      <c r="I785" s="536">
        <v>0</v>
      </c>
      <c r="J785" s="580">
        <v>184.7</v>
      </c>
      <c r="K785" s="536">
        <v>0</v>
      </c>
      <c r="L785" s="536">
        <v>0</v>
      </c>
      <c r="M785" s="443" t="s">
        <v>1349</v>
      </c>
      <c r="O785" s="308"/>
      <c r="P785" s="308"/>
      <c r="Q785" s="308"/>
      <c r="R785" s="308"/>
      <c r="S785" s="308"/>
      <c r="T785" s="308"/>
      <c r="U785" s="308"/>
      <c r="V785" s="308"/>
      <c r="W785" s="308"/>
      <c r="X785" s="308"/>
    </row>
    <row r="786" spans="1:24" s="308" customFormat="1" x14ac:dyDescent="0.2">
      <c r="A786" s="309"/>
      <c r="B786" s="211"/>
      <c r="C786" s="212">
        <v>717</v>
      </c>
      <c r="D786" s="213" t="s">
        <v>880</v>
      </c>
      <c r="E786" s="341"/>
      <c r="F786" s="536">
        <v>0</v>
      </c>
      <c r="G786" s="536">
        <v>0</v>
      </c>
      <c r="H786" s="536">
        <v>0</v>
      </c>
      <c r="I786" s="536">
        <v>0</v>
      </c>
      <c r="J786" s="536">
        <v>0</v>
      </c>
      <c r="K786" s="536">
        <v>0</v>
      </c>
      <c r="L786" s="536">
        <v>0</v>
      </c>
      <c r="M786" s="443"/>
      <c r="O786" s="407"/>
      <c r="P786" s="407"/>
      <c r="Q786" s="407"/>
      <c r="R786" s="407"/>
      <c r="S786" s="407"/>
      <c r="T786" s="407"/>
      <c r="U786" s="407"/>
      <c r="V786" s="407"/>
      <c r="W786" s="407"/>
      <c r="X786" s="407"/>
    </row>
    <row r="787" spans="1:24" s="308" customFormat="1" x14ac:dyDescent="0.2">
      <c r="A787" s="309"/>
      <c r="B787" s="425"/>
      <c r="C787" s="426">
        <v>7170025</v>
      </c>
      <c r="D787" s="213" t="s">
        <v>914</v>
      </c>
      <c r="E787" s="250"/>
      <c r="F787" s="536">
        <v>6</v>
      </c>
      <c r="G787" s="536">
        <v>7.8</v>
      </c>
      <c r="H787" s="536">
        <v>0</v>
      </c>
      <c r="I787" s="536">
        <v>0</v>
      </c>
      <c r="J787" s="536">
        <v>0</v>
      </c>
      <c r="K787" s="536">
        <v>0</v>
      </c>
      <c r="L787" s="536">
        <v>0</v>
      </c>
      <c r="M787" s="443"/>
      <c r="O787" s="407"/>
      <c r="P787" s="407"/>
      <c r="Q787" s="407"/>
      <c r="R787" s="407"/>
      <c r="S787" s="407"/>
      <c r="T787" s="407"/>
      <c r="U787" s="407"/>
      <c r="V787" s="407"/>
      <c r="W787" s="407"/>
      <c r="X787" s="407"/>
    </row>
    <row r="788" spans="1:24" s="308" customFormat="1" x14ac:dyDescent="0.2">
      <c r="A788" s="309"/>
      <c r="B788" s="425"/>
      <c r="C788" s="426">
        <v>717002</v>
      </c>
      <c r="D788" s="213" t="s">
        <v>1292</v>
      </c>
      <c r="E788" s="250"/>
      <c r="F788" s="536">
        <v>0</v>
      </c>
      <c r="G788" s="536">
        <v>0</v>
      </c>
      <c r="H788" s="536">
        <v>20</v>
      </c>
      <c r="I788" s="536">
        <v>20</v>
      </c>
      <c r="J788" s="536">
        <v>0</v>
      </c>
      <c r="K788" s="536">
        <v>0</v>
      </c>
      <c r="L788" s="536">
        <v>0</v>
      </c>
      <c r="M788" s="443"/>
    </row>
    <row r="789" spans="1:24" s="308" customFormat="1" x14ac:dyDescent="0.2">
      <c r="A789" s="309"/>
      <c r="B789" s="425"/>
      <c r="C789" s="426">
        <v>717002</v>
      </c>
      <c r="D789" s="213" t="s">
        <v>916</v>
      </c>
      <c r="E789" s="250"/>
      <c r="F789" s="536">
        <v>0</v>
      </c>
      <c r="G789" s="536">
        <v>0</v>
      </c>
      <c r="H789" s="536">
        <v>0</v>
      </c>
      <c r="I789" s="536">
        <v>0</v>
      </c>
      <c r="J789" s="536">
        <v>0</v>
      </c>
      <c r="K789" s="536">
        <v>0</v>
      </c>
      <c r="L789" s="536">
        <v>0</v>
      </c>
      <c r="M789" s="432"/>
      <c r="O789" s="407"/>
      <c r="P789" s="407"/>
      <c r="Q789" s="407"/>
      <c r="R789" s="407"/>
      <c r="S789" s="407"/>
      <c r="T789" s="407"/>
      <c r="U789" s="407"/>
      <c r="V789" s="407"/>
      <c r="W789" s="407"/>
      <c r="X789" s="407"/>
    </row>
    <row r="790" spans="1:24" s="308" customFormat="1" x14ac:dyDescent="0.2">
      <c r="A790" s="309"/>
      <c r="B790" s="425"/>
      <c r="C790" s="426">
        <v>711001</v>
      </c>
      <c r="D790" s="213" t="s">
        <v>913</v>
      </c>
      <c r="E790" s="250"/>
      <c r="F790" s="536">
        <v>6.5</v>
      </c>
      <c r="G790" s="536">
        <v>0</v>
      </c>
      <c r="H790" s="536">
        <v>0</v>
      </c>
      <c r="I790" s="536">
        <v>0</v>
      </c>
      <c r="J790" s="536">
        <v>0</v>
      </c>
      <c r="K790" s="536">
        <v>0</v>
      </c>
      <c r="L790" s="536">
        <v>0</v>
      </c>
      <c r="M790" s="432"/>
      <c r="O790" s="398"/>
      <c r="P790" s="398"/>
      <c r="Q790" s="398"/>
      <c r="R790" s="398"/>
      <c r="S790" s="398"/>
      <c r="T790" s="398"/>
      <c r="U790" s="398"/>
      <c r="V790" s="398"/>
      <c r="W790" s="398"/>
      <c r="X790" s="398"/>
    </row>
    <row r="791" spans="1:24" s="308" customFormat="1" x14ac:dyDescent="0.2">
      <c r="A791" s="309"/>
      <c r="B791" s="211"/>
      <c r="C791" s="212">
        <v>719001</v>
      </c>
      <c r="D791" s="213" t="s">
        <v>1001</v>
      </c>
      <c r="E791" s="341"/>
      <c r="F791" s="536">
        <v>0</v>
      </c>
      <c r="G791" s="536">
        <v>0</v>
      </c>
      <c r="H791" s="536">
        <v>10</v>
      </c>
      <c r="I791" s="536">
        <v>10</v>
      </c>
      <c r="J791" s="536">
        <v>0</v>
      </c>
      <c r="K791" s="536">
        <v>0</v>
      </c>
      <c r="L791" s="536">
        <v>0</v>
      </c>
      <c r="M791" s="432"/>
      <c r="O791" s="398"/>
      <c r="P791" s="398"/>
      <c r="Q791" s="398"/>
      <c r="R791" s="398"/>
      <c r="S791" s="398"/>
      <c r="T791" s="398"/>
      <c r="U791" s="398"/>
      <c r="V791" s="398"/>
      <c r="W791" s="398"/>
      <c r="X791" s="398"/>
    </row>
    <row r="792" spans="1:24" s="407" customFormat="1" x14ac:dyDescent="0.2">
      <c r="A792" s="399"/>
      <c r="B792" s="211"/>
      <c r="C792" s="212">
        <v>719004</v>
      </c>
      <c r="D792" s="213" t="s">
        <v>1176</v>
      </c>
      <c r="E792" s="342"/>
      <c r="F792" s="535">
        <v>0</v>
      </c>
      <c r="G792" s="535">
        <v>0</v>
      </c>
      <c r="H792" s="535">
        <v>0</v>
      </c>
      <c r="I792" s="535">
        <v>0</v>
      </c>
      <c r="J792" s="535">
        <v>0</v>
      </c>
      <c r="K792" s="535">
        <v>0</v>
      </c>
      <c r="L792" s="535">
        <v>0</v>
      </c>
      <c r="M792" s="432"/>
      <c r="O792" s="308"/>
      <c r="P792" s="308"/>
      <c r="Q792" s="308"/>
      <c r="R792" s="308"/>
      <c r="S792" s="308"/>
      <c r="T792" s="308"/>
      <c r="U792" s="308"/>
      <c r="V792" s="308"/>
      <c r="W792" s="308"/>
      <c r="X792" s="308"/>
    </row>
    <row r="793" spans="1:24" s="407" customFormat="1" x14ac:dyDescent="0.2">
      <c r="A793" s="399"/>
      <c r="B793" s="211"/>
      <c r="C793" s="212">
        <v>717</v>
      </c>
      <c r="D793" s="213" t="s">
        <v>1122</v>
      </c>
      <c r="E793" s="342"/>
      <c r="F793" s="535">
        <v>0</v>
      </c>
      <c r="G793" s="535">
        <v>0</v>
      </c>
      <c r="H793" s="535">
        <v>10</v>
      </c>
      <c r="I793" s="535">
        <v>10</v>
      </c>
      <c r="J793" s="535">
        <v>0</v>
      </c>
      <c r="K793" s="535">
        <v>0</v>
      </c>
      <c r="L793" s="535">
        <v>0</v>
      </c>
      <c r="M793" s="443"/>
      <c r="O793" s="396"/>
      <c r="P793" s="396"/>
      <c r="Q793" s="396"/>
      <c r="R793" s="396"/>
      <c r="S793" s="396"/>
      <c r="T793" s="396"/>
      <c r="U793" s="396"/>
      <c r="V793" s="396"/>
      <c r="W793" s="396"/>
      <c r="X793" s="396"/>
    </row>
    <row r="794" spans="1:24" s="308" customFormat="1" x14ac:dyDescent="0.2">
      <c r="A794" s="309"/>
      <c r="B794" s="232"/>
      <c r="C794" s="219"/>
      <c r="D794" s="220" t="s">
        <v>235</v>
      </c>
      <c r="E794" s="211" t="s">
        <v>173</v>
      </c>
      <c r="F794" s="203">
        <f t="shared" ref="F794" si="366">SUM(F795)</f>
        <v>0</v>
      </c>
      <c r="G794" s="203">
        <f t="shared" ref="G794" si="367">SUM(G795)</f>
        <v>0</v>
      </c>
      <c r="H794" s="203">
        <f t="shared" ref="H794" si="368">SUM(H795)</f>
        <v>6</v>
      </c>
      <c r="I794" s="203">
        <f t="shared" ref="I794" si="369">SUM(I795)</f>
        <v>6</v>
      </c>
      <c r="J794" s="203">
        <f t="shared" ref="J794:L794" si="370">SUM(J795)</f>
        <v>0</v>
      </c>
      <c r="K794" s="203">
        <f t="shared" si="370"/>
        <v>0</v>
      </c>
      <c r="L794" s="203">
        <f t="shared" si="370"/>
        <v>0</v>
      </c>
      <c r="M794" s="443"/>
    </row>
    <row r="795" spans="1:24" s="407" customFormat="1" x14ac:dyDescent="0.2">
      <c r="A795" s="399"/>
      <c r="B795" s="211"/>
      <c r="C795" s="212">
        <v>717002</v>
      </c>
      <c r="D795" s="213" t="s">
        <v>694</v>
      </c>
      <c r="E795" s="342"/>
      <c r="F795" s="536">
        <v>0</v>
      </c>
      <c r="G795" s="536">
        <v>0</v>
      </c>
      <c r="H795" s="536">
        <v>6</v>
      </c>
      <c r="I795" s="536">
        <v>6</v>
      </c>
      <c r="J795" s="536">
        <v>0</v>
      </c>
      <c r="K795" s="536">
        <v>0</v>
      </c>
      <c r="L795" s="536">
        <v>0</v>
      </c>
      <c r="M795" s="432"/>
    </row>
    <row r="796" spans="1:24" s="310" customFormat="1" x14ac:dyDescent="0.2">
      <c r="A796" s="406"/>
      <c r="B796" s="208"/>
      <c r="C796" s="219"/>
      <c r="D796" s="220" t="s">
        <v>1346</v>
      </c>
      <c r="E796" s="249" t="s">
        <v>680</v>
      </c>
      <c r="F796" s="203">
        <f>SUM(F797)</f>
        <v>0</v>
      </c>
      <c r="G796" s="203">
        <f t="shared" ref="G796:L796" si="371">SUM(G797)</f>
        <v>0</v>
      </c>
      <c r="H796" s="203">
        <f t="shared" si="371"/>
        <v>0</v>
      </c>
      <c r="I796" s="203">
        <f t="shared" si="371"/>
        <v>0</v>
      </c>
      <c r="J796" s="203">
        <f t="shared" si="371"/>
        <v>50</v>
      </c>
      <c r="K796" s="203">
        <f t="shared" si="371"/>
        <v>0</v>
      </c>
      <c r="L796" s="203">
        <f t="shared" si="371"/>
        <v>0</v>
      </c>
      <c r="M796" s="174"/>
    </row>
    <row r="797" spans="1:24" s="407" customFormat="1" x14ac:dyDescent="0.2">
      <c r="A797" s="399"/>
      <c r="B797" s="208"/>
      <c r="C797" s="212">
        <v>717</v>
      </c>
      <c r="D797" s="213" t="s">
        <v>1347</v>
      </c>
      <c r="E797" s="342"/>
      <c r="F797" s="536">
        <v>0</v>
      </c>
      <c r="G797" s="536">
        <v>0</v>
      </c>
      <c r="H797" s="536">
        <v>0</v>
      </c>
      <c r="I797" s="536">
        <v>0</v>
      </c>
      <c r="J797" s="536">
        <v>50</v>
      </c>
      <c r="K797" s="536">
        <v>0</v>
      </c>
      <c r="L797" s="536">
        <v>0</v>
      </c>
      <c r="M797" s="432"/>
    </row>
    <row r="798" spans="1:24" s="398" customFormat="1" x14ac:dyDescent="0.2">
      <c r="A798" s="399"/>
      <c r="B798" s="232"/>
      <c r="C798" s="219"/>
      <c r="D798" s="220" t="s">
        <v>237</v>
      </c>
      <c r="E798" s="211" t="s">
        <v>236</v>
      </c>
      <c r="F798" s="203">
        <f t="shared" ref="F798" si="372">SUM(F799:F809)</f>
        <v>426</v>
      </c>
      <c r="G798" s="203">
        <f t="shared" ref="G798" si="373">SUM(G799:G809)</f>
        <v>4.3</v>
      </c>
      <c r="H798" s="203">
        <f t="shared" ref="H798" si="374">SUM(H799:H809)</f>
        <v>70</v>
      </c>
      <c r="I798" s="203">
        <f t="shared" ref="I798" si="375">SUM(I799:I809)</f>
        <v>20</v>
      </c>
      <c r="J798" s="203">
        <f t="shared" ref="J798" si="376">SUM(J799:J809)</f>
        <v>10</v>
      </c>
      <c r="K798" s="203">
        <f t="shared" ref="K798:L798" si="377">SUM(K799:K809)</f>
        <v>0</v>
      </c>
      <c r="L798" s="203">
        <f t="shared" si="377"/>
        <v>0</v>
      </c>
      <c r="M798" s="443"/>
      <c r="O798" s="308"/>
      <c r="P798" s="308"/>
      <c r="Q798" s="308"/>
      <c r="R798" s="308"/>
      <c r="S798" s="308"/>
      <c r="T798" s="308"/>
      <c r="U798" s="308"/>
      <c r="V798" s="308"/>
      <c r="W798" s="308"/>
      <c r="X798" s="308"/>
    </row>
    <row r="799" spans="1:24" s="398" customFormat="1" x14ac:dyDescent="0.2">
      <c r="A799" s="399"/>
      <c r="B799" s="211"/>
      <c r="C799" s="212">
        <v>713001</v>
      </c>
      <c r="D799" s="213" t="s">
        <v>737</v>
      </c>
      <c r="E799" s="341"/>
      <c r="F799" s="536">
        <v>0</v>
      </c>
      <c r="G799" s="536">
        <v>0</v>
      </c>
      <c r="H799" s="536">
        <v>0</v>
      </c>
      <c r="I799" s="536">
        <v>0</v>
      </c>
      <c r="J799" s="536">
        <v>0</v>
      </c>
      <c r="K799" s="536">
        <v>0</v>
      </c>
      <c r="L799" s="536">
        <v>0</v>
      </c>
      <c r="M799" s="443"/>
      <c r="O799" s="308"/>
      <c r="P799" s="308"/>
      <c r="Q799" s="308"/>
      <c r="R799" s="308"/>
      <c r="S799" s="308"/>
      <c r="T799" s="308"/>
      <c r="U799" s="308"/>
      <c r="V799" s="308"/>
      <c r="W799" s="308"/>
      <c r="X799" s="308"/>
    </row>
    <row r="800" spans="1:24" s="308" customFormat="1" x14ac:dyDescent="0.2">
      <c r="A800" s="307"/>
      <c r="B800" s="211"/>
      <c r="C800" s="212">
        <v>717001</v>
      </c>
      <c r="D800" s="213" t="s">
        <v>919</v>
      </c>
      <c r="E800" s="341"/>
      <c r="F800" s="536">
        <v>0</v>
      </c>
      <c r="G800" s="536">
        <v>0</v>
      </c>
      <c r="H800" s="536">
        <v>0</v>
      </c>
      <c r="I800" s="536">
        <v>0</v>
      </c>
      <c r="J800" s="536">
        <v>0</v>
      </c>
      <c r="K800" s="536">
        <v>0</v>
      </c>
      <c r="L800" s="536">
        <v>0</v>
      </c>
      <c r="M800" s="443"/>
    </row>
    <row r="801" spans="1:24" s="396" customFormat="1" x14ac:dyDescent="0.2">
      <c r="A801" s="397"/>
      <c r="B801" s="214"/>
      <c r="C801" s="212">
        <v>716</v>
      </c>
      <c r="D801" s="213" t="s">
        <v>1107</v>
      </c>
      <c r="E801" s="250"/>
      <c r="F801" s="536">
        <v>0</v>
      </c>
      <c r="G801" s="536">
        <v>0</v>
      </c>
      <c r="H801" s="536">
        <v>5</v>
      </c>
      <c r="I801" s="536">
        <v>5</v>
      </c>
      <c r="J801" s="536">
        <v>0</v>
      </c>
      <c r="K801" s="536">
        <v>0</v>
      </c>
      <c r="L801" s="536">
        <v>0</v>
      </c>
      <c r="M801" s="350"/>
      <c r="O801" s="308"/>
      <c r="P801" s="308"/>
      <c r="Q801" s="308"/>
      <c r="R801" s="308"/>
      <c r="S801" s="308"/>
      <c r="T801" s="308"/>
      <c r="U801" s="308"/>
      <c r="V801" s="308"/>
      <c r="W801" s="308"/>
      <c r="X801" s="308"/>
    </row>
    <row r="802" spans="1:24" s="308" customFormat="1" x14ac:dyDescent="0.2">
      <c r="A802" s="309"/>
      <c r="B802" s="211"/>
      <c r="C802" s="212" t="s">
        <v>649</v>
      </c>
      <c r="D802" s="213" t="s">
        <v>1128</v>
      </c>
      <c r="E802" s="250"/>
      <c r="F802" s="536">
        <v>0</v>
      </c>
      <c r="G802" s="536">
        <v>0</v>
      </c>
      <c r="H802" s="536">
        <v>50</v>
      </c>
      <c r="I802" s="536">
        <v>0</v>
      </c>
      <c r="J802" s="536">
        <v>0</v>
      </c>
      <c r="K802" s="536">
        <v>0</v>
      </c>
      <c r="L802" s="536">
        <v>0</v>
      </c>
      <c r="M802" s="443"/>
    </row>
    <row r="803" spans="1:24" s="407" customFormat="1" x14ac:dyDescent="0.2">
      <c r="A803" s="399"/>
      <c r="B803" s="214"/>
      <c r="C803" s="212">
        <v>716</v>
      </c>
      <c r="D803" s="213" t="s">
        <v>1063</v>
      </c>
      <c r="E803" s="250"/>
      <c r="F803" s="536">
        <v>0</v>
      </c>
      <c r="G803" s="536">
        <v>0</v>
      </c>
      <c r="H803" s="536">
        <v>0</v>
      </c>
      <c r="I803" s="536">
        <v>0</v>
      </c>
      <c r="J803" s="536">
        <v>0</v>
      </c>
      <c r="K803" s="536">
        <v>0</v>
      </c>
      <c r="L803" s="536">
        <v>0</v>
      </c>
      <c r="M803" s="443"/>
    </row>
    <row r="804" spans="1:24" s="308" customFormat="1" x14ac:dyDescent="0.2">
      <c r="A804" s="309"/>
      <c r="B804" s="214"/>
      <c r="C804" s="212">
        <v>717</v>
      </c>
      <c r="D804" s="213" t="s">
        <v>1247</v>
      </c>
      <c r="E804" s="250"/>
      <c r="F804" s="536">
        <v>0</v>
      </c>
      <c r="G804" s="536">
        <v>0</v>
      </c>
      <c r="H804" s="536">
        <v>0</v>
      </c>
      <c r="I804" s="536">
        <v>0</v>
      </c>
      <c r="J804" s="536">
        <v>0</v>
      </c>
      <c r="K804" s="536">
        <v>0</v>
      </c>
      <c r="L804" s="536">
        <v>0</v>
      </c>
      <c r="M804" s="407"/>
      <c r="O804" s="407"/>
      <c r="P804" s="407"/>
      <c r="Q804" s="407"/>
      <c r="R804" s="407"/>
      <c r="S804" s="407"/>
      <c r="T804" s="407"/>
      <c r="U804" s="407"/>
      <c r="V804" s="407"/>
      <c r="W804" s="407"/>
      <c r="X804" s="407"/>
    </row>
    <row r="805" spans="1:24" s="308" customFormat="1" x14ac:dyDescent="0.2">
      <c r="A805" s="309"/>
      <c r="B805" s="214"/>
      <c r="C805" s="212"/>
      <c r="D805" s="213" t="s">
        <v>918</v>
      </c>
      <c r="E805" s="250"/>
      <c r="F805" s="536">
        <v>0</v>
      </c>
      <c r="G805" s="536">
        <v>0</v>
      </c>
      <c r="H805" s="536">
        <v>0</v>
      </c>
      <c r="I805" s="536">
        <v>0</v>
      </c>
      <c r="J805" s="536">
        <v>0</v>
      </c>
      <c r="K805" s="536">
        <v>0</v>
      </c>
      <c r="L805" s="536">
        <v>0</v>
      </c>
      <c r="M805" s="443"/>
      <c r="O805" s="407"/>
      <c r="P805" s="407"/>
      <c r="Q805" s="407"/>
      <c r="R805" s="407"/>
      <c r="S805" s="407"/>
      <c r="T805" s="407"/>
      <c r="U805" s="407"/>
      <c r="V805" s="407"/>
      <c r="W805" s="407"/>
      <c r="X805" s="407"/>
    </row>
    <row r="806" spans="1:24" s="308" customFormat="1" x14ac:dyDescent="0.2">
      <c r="A806" s="309"/>
      <c r="B806" s="214"/>
      <c r="C806" s="212"/>
      <c r="D806" s="213" t="s">
        <v>978</v>
      </c>
      <c r="E806" s="250"/>
      <c r="F806" s="536">
        <v>35.1</v>
      </c>
      <c r="G806" s="536">
        <v>0</v>
      </c>
      <c r="H806" s="536">
        <v>0</v>
      </c>
      <c r="I806" s="536">
        <v>0</v>
      </c>
      <c r="J806" s="536">
        <v>0</v>
      </c>
      <c r="K806" s="536">
        <v>0</v>
      </c>
      <c r="L806" s="536">
        <v>0</v>
      </c>
      <c r="M806" s="432"/>
    </row>
    <row r="807" spans="1:24" s="308" customFormat="1" x14ac:dyDescent="0.2">
      <c r="A807" s="309"/>
      <c r="B807" s="214"/>
      <c r="C807" s="212">
        <v>713001</v>
      </c>
      <c r="D807" s="213" t="s">
        <v>1182</v>
      </c>
      <c r="E807" s="250"/>
      <c r="F807" s="536">
        <v>390.9</v>
      </c>
      <c r="G807" s="536">
        <v>4.3</v>
      </c>
      <c r="H807" s="536">
        <v>5</v>
      </c>
      <c r="I807" s="536">
        <v>5</v>
      </c>
      <c r="J807" s="536">
        <v>0</v>
      </c>
      <c r="K807" s="536">
        <v>0</v>
      </c>
      <c r="L807" s="536">
        <v>0</v>
      </c>
      <c r="M807" s="350"/>
      <c r="O807" s="407"/>
      <c r="P807" s="407"/>
      <c r="Q807" s="407"/>
      <c r="R807" s="407"/>
      <c r="S807" s="407"/>
      <c r="T807" s="407"/>
      <c r="U807" s="407"/>
      <c r="V807" s="407"/>
      <c r="W807" s="407"/>
      <c r="X807" s="407"/>
    </row>
    <row r="808" spans="1:24" s="308" customFormat="1" x14ac:dyDescent="0.2">
      <c r="A808" s="307"/>
      <c r="B808" s="211"/>
      <c r="C808" s="212"/>
      <c r="D808" s="213" t="s">
        <v>692</v>
      </c>
      <c r="E808" s="341"/>
      <c r="F808" s="536">
        <v>0</v>
      </c>
      <c r="G808" s="536">
        <v>0</v>
      </c>
      <c r="H808" s="536">
        <v>0</v>
      </c>
      <c r="I808" s="536">
        <v>0</v>
      </c>
      <c r="J808" s="536">
        <v>0</v>
      </c>
      <c r="K808" s="536">
        <v>0</v>
      </c>
      <c r="L808" s="536">
        <v>0</v>
      </c>
      <c r="M808" s="443"/>
      <c r="O808" s="407"/>
      <c r="P808" s="407"/>
      <c r="Q808" s="407"/>
      <c r="R808" s="407"/>
      <c r="S808" s="407"/>
      <c r="T808" s="407"/>
      <c r="U808" s="407"/>
      <c r="V808" s="407"/>
      <c r="W808" s="407"/>
      <c r="X808" s="407"/>
    </row>
    <row r="809" spans="1:24" s="407" customFormat="1" x14ac:dyDescent="0.2">
      <c r="A809" s="399"/>
      <c r="B809" s="214"/>
      <c r="C809" s="212"/>
      <c r="D809" s="213" t="s">
        <v>650</v>
      </c>
      <c r="E809" s="341"/>
      <c r="F809" s="536">
        <v>0</v>
      </c>
      <c r="G809" s="536">
        <v>0</v>
      </c>
      <c r="H809" s="536">
        <v>10</v>
      </c>
      <c r="I809" s="536">
        <v>10</v>
      </c>
      <c r="J809" s="536">
        <v>10</v>
      </c>
      <c r="K809" s="536">
        <v>0</v>
      </c>
      <c r="L809" s="536">
        <v>0</v>
      </c>
      <c r="M809" s="432"/>
    </row>
    <row r="810" spans="1:24" s="407" customFormat="1" x14ac:dyDescent="0.2">
      <c r="A810" s="399"/>
      <c r="B810" s="232"/>
      <c r="C810" s="219"/>
      <c r="D810" s="220" t="s">
        <v>233</v>
      </c>
      <c r="E810" s="249" t="s">
        <v>686</v>
      </c>
      <c r="F810" s="223">
        <f t="shared" ref="F810" si="378">SUM(F811:F817)</f>
        <v>39.299999999999997</v>
      </c>
      <c r="G810" s="223">
        <f t="shared" ref="G810" si="379">SUM(G811:G817)</f>
        <v>0</v>
      </c>
      <c r="H810" s="223">
        <f t="shared" ref="H810" si="380">SUM(H811:H817)</f>
        <v>34</v>
      </c>
      <c r="I810" s="223">
        <f t="shared" ref="I810" si="381">SUM(I811:I817)</f>
        <v>34</v>
      </c>
      <c r="J810" s="223">
        <f t="shared" ref="J810" si="382">SUM(J811:J817)</f>
        <v>168.9</v>
      </c>
      <c r="K810" s="223">
        <f t="shared" ref="K810:L810" si="383">SUM(K811:K817)</f>
        <v>0</v>
      </c>
      <c r="L810" s="223">
        <f t="shared" si="383"/>
        <v>0</v>
      </c>
      <c r="M810" s="432"/>
    </row>
    <row r="811" spans="1:24" s="407" customFormat="1" x14ac:dyDescent="0.2">
      <c r="A811" s="399"/>
      <c r="B811" s="232"/>
      <c r="C811" s="212">
        <v>713004</v>
      </c>
      <c r="D811" s="213" t="s">
        <v>1198</v>
      </c>
      <c r="E811" s="249"/>
      <c r="F811" s="535">
        <v>11.7</v>
      </c>
      <c r="G811" s="535">
        <v>0</v>
      </c>
      <c r="H811" s="535">
        <v>0</v>
      </c>
      <c r="I811" s="535">
        <v>0</v>
      </c>
      <c r="J811" s="535">
        <v>0</v>
      </c>
      <c r="K811" s="535">
        <v>0</v>
      </c>
      <c r="L811" s="535">
        <v>0</v>
      </c>
      <c r="M811" s="443"/>
      <c r="O811" s="308"/>
      <c r="P811" s="308"/>
      <c r="Q811" s="308"/>
      <c r="R811" s="308"/>
      <c r="S811" s="308"/>
      <c r="T811" s="308"/>
      <c r="U811" s="308"/>
      <c r="V811" s="308"/>
      <c r="W811" s="308"/>
      <c r="X811" s="308"/>
    </row>
    <row r="812" spans="1:24" s="308" customFormat="1" x14ac:dyDescent="0.2">
      <c r="A812" s="309"/>
      <c r="B812" s="211"/>
      <c r="C812" s="212">
        <v>717</v>
      </c>
      <c r="D812" s="213" t="s">
        <v>1361</v>
      </c>
      <c r="E812" s="341"/>
      <c r="F812" s="536">
        <v>0</v>
      </c>
      <c r="G812" s="536">
        <v>0</v>
      </c>
      <c r="H812" s="536">
        <v>0</v>
      </c>
      <c r="I812" s="536">
        <v>0</v>
      </c>
      <c r="J812" s="580">
        <v>164.4</v>
      </c>
      <c r="K812" s="536">
        <v>0</v>
      </c>
      <c r="L812" s="536">
        <v>0</v>
      </c>
      <c r="M812" s="443" t="s">
        <v>1349</v>
      </c>
    </row>
    <row r="813" spans="1:24" s="407" customFormat="1" x14ac:dyDescent="0.2">
      <c r="A813" s="399"/>
      <c r="B813" s="211"/>
      <c r="C813" s="212">
        <v>717</v>
      </c>
      <c r="D813" s="213" t="s">
        <v>1362</v>
      </c>
      <c r="E813" s="341"/>
      <c r="F813" s="536">
        <v>0</v>
      </c>
      <c r="G813" s="536">
        <v>0</v>
      </c>
      <c r="H813" s="536">
        <v>0</v>
      </c>
      <c r="I813" s="536">
        <v>0</v>
      </c>
      <c r="J813" s="580">
        <v>4.5</v>
      </c>
      <c r="K813" s="536">
        <v>0</v>
      </c>
      <c r="L813" s="536">
        <v>0</v>
      </c>
      <c r="M813" s="443" t="s">
        <v>1349</v>
      </c>
      <c r="O813" s="308"/>
      <c r="P813" s="308"/>
      <c r="Q813" s="308"/>
      <c r="R813" s="308"/>
      <c r="S813" s="308"/>
      <c r="T813" s="308"/>
      <c r="U813" s="308"/>
      <c r="V813" s="308"/>
      <c r="W813" s="308"/>
      <c r="X813" s="308"/>
    </row>
    <row r="814" spans="1:24" s="407" customFormat="1" x14ac:dyDescent="0.2">
      <c r="A814" s="399"/>
      <c r="B814" s="208"/>
      <c r="C814" s="440">
        <v>717</v>
      </c>
      <c r="D814" s="213" t="s">
        <v>1221</v>
      </c>
      <c r="E814" s="341"/>
      <c r="F814" s="535">
        <v>13.2</v>
      </c>
      <c r="G814" s="535">
        <v>0</v>
      </c>
      <c r="H814" s="535">
        <v>34</v>
      </c>
      <c r="I814" s="535">
        <v>34</v>
      </c>
      <c r="J814" s="535">
        <v>0</v>
      </c>
      <c r="K814" s="535">
        <v>0</v>
      </c>
      <c r="L814" s="535">
        <v>0</v>
      </c>
      <c r="M814" s="443"/>
      <c r="O814" s="308"/>
      <c r="P814" s="308"/>
      <c r="Q814" s="308"/>
      <c r="R814" s="308"/>
      <c r="S814" s="308"/>
      <c r="T814" s="308"/>
      <c r="U814" s="308"/>
      <c r="V814" s="308"/>
      <c r="W814" s="308"/>
      <c r="X814" s="308"/>
    </row>
    <row r="815" spans="1:24" s="407" customFormat="1" x14ac:dyDescent="0.2">
      <c r="A815" s="399"/>
      <c r="B815" s="208"/>
      <c r="C815" s="440">
        <v>716</v>
      </c>
      <c r="D815" s="213" t="s">
        <v>1109</v>
      </c>
      <c r="E815" s="341"/>
      <c r="F815" s="535">
        <v>0.7</v>
      </c>
      <c r="G815" s="535">
        <v>0</v>
      </c>
      <c r="H815" s="535">
        <v>0</v>
      </c>
      <c r="I815" s="535">
        <v>0</v>
      </c>
      <c r="J815" s="535">
        <v>0</v>
      </c>
      <c r="K815" s="535">
        <v>0</v>
      </c>
      <c r="L815" s="535">
        <v>0</v>
      </c>
      <c r="M815" s="432"/>
      <c r="O815" s="308"/>
      <c r="P815" s="308"/>
      <c r="Q815" s="308"/>
      <c r="R815" s="308"/>
      <c r="S815" s="308"/>
      <c r="T815" s="308"/>
      <c r="U815" s="308"/>
      <c r="V815" s="308"/>
      <c r="W815" s="308"/>
      <c r="X815" s="308"/>
    </row>
    <row r="816" spans="1:24" s="407" customFormat="1" x14ac:dyDescent="0.2">
      <c r="A816" s="399"/>
      <c r="B816" s="208"/>
      <c r="C816" s="440">
        <v>717</v>
      </c>
      <c r="D816" s="213" t="s">
        <v>1110</v>
      </c>
      <c r="E816" s="341"/>
      <c r="F816" s="535">
        <v>13.7</v>
      </c>
      <c r="G816" s="535">
        <v>0</v>
      </c>
      <c r="H816" s="535">
        <v>0</v>
      </c>
      <c r="I816" s="535">
        <v>0</v>
      </c>
      <c r="J816" s="535">
        <v>0</v>
      </c>
      <c r="K816" s="535">
        <v>0</v>
      </c>
      <c r="L816" s="535">
        <v>0</v>
      </c>
      <c r="M816" s="432"/>
      <c r="O816" s="308"/>
      <c r="P816" s="308"/>
      <c r="Q816" s="308"/>
      <c r="R816" s="308"/>
      <c r="S816" s="308"/>
      <c r="T816" s="308"/>
      <c r="U816" s="308"/>
      <c r="V816" s="308"/>
      <c r="W816" s="308"/>
      <c r="X816" s="308"/>
    </row>
    <row r="817" spans="1:24" s="308" customFormat="1" x14ac:dyDescent="0.2">
      <c r="A817" s="309"/>
      <c r="B817" s="208"/>
      <c r="C817" s="440">
        <v>717</v>
      </c>
      <c r="D817" s="213" t="s">
        <v>1111</v>
      </c>
      <c r="E817" s="341"/>
      <c r="F817" s="535">
        <v>0</v>
      </c>
      <c r="G817" s="535">
        <v>0</v>
      </c>
      <c r="H817" s="535">
        <v>0</v>
      </c>
      <c r="I817" s="535">
        <v>0</v>
      </c>
      <c r="J817" s="535">
        <v>0</v>
      </c>
      <c r="K817" s="535">
        <v>0</v>
      </c>
      <c r="L817" s="535">
        <v>0</v>
      </c>
      <c r="M817" s="432"/>
    </row>
    <row r="818" spans="1:24" s="308" customFormat="1" x14ac:dyDescent="0.2">
      <c r="A818" s="309"/>
      <c r="B818" s="232"/>
      <c r="C818" s="344"/>
      <c r="D818" s="220" t="s">
        <v>240</v>
      </c>
      <c r="E818" s="219" t="s">
        <v>854</v>
      </c>
      <c r="F818" s="223">
        <f t="shared" ref="F818" si="384">SUM(F819:F831)</f>
        <v>314.10000000000002</v>
      </c>
      <c r="G818" s="223">
        <f t="shared" ref="G818" si="385">SUM(G819:G831)</f>
        <v>649.20000000000005</v>
      </c>
      <c r="H818" s="223">
        <f t="shared" ref="H818" si="386">SUM(H819:H831)</f>
        <v>2003.7</v>
      </c>
      <c r="I818" s="223">
        <f t="shared" ref="I818" si="387">SUM(I819:I831)</f>
        <v>823.2</v>
      </c>
      <c r="J818" s="223">
        <f t="shared" ref="J818" si="388">SUM(J819:J831)</f>
        <v>1082.9000000000001</v>
      </c>
      <c r="K818" s="223">
        <f t="shared" ref="K818:L818" si="389">SUM(K819:K831)</f>
        <v>0</v>
      </c>
      <c r="L818" s="223">
        <f t="shared" si="389"/>
        <v>0</v>
      </c>
      <c r="M818" s="443"/>
    </row>
    <row r="819" spans="1:24" s="308" customFormat="1" x14ac:dyDescent="0.2">
      <c r="A819" s="309"/>
      <c r="B819" s="232"/>
      <c r="C819" s="440"/>
      <c r="D819" s="213" t="s">
        <v>968</v>
      </c>
      <c r="E819" s="212"/>
      <c r="F819" s="535">
        <v>0</v>
      </c>
      <c r="G819" s="535">
        <v>10.6</v>
      </c>
      <c r="H819" s="535">
        <v>0</v>
      </c>
      <c r="I819" s="535">
        <v>0</v>
      </c>
      <c r="J819" s="535">
        <v>0</v>
      </c>
      <c r="K819" s="535">
        <v>0</v>
      </c>
      <c r="L819" s="535">
        <v>0</v>
      </c>
      <c r="M819" s="443"/>
    </row>
    <row r="820" spans="1:24" s="308" customFormat="1" x14ac:dyDescent="0.2">
      <c r="A820" s="309"/>
      <c r="B820" s="232"/>
      <c r="C820" s="440">
        <v>716</v>
      </c>
      <c r="D820" s="213" t="s">
        <v>1136</v>
      </c>
      <c r="E820" s="212"/>
      <c r="F820" s="535">
        <v>291.8</v>
      </c>
      <c r="G820" s="535">
        <v>0</v>
      </c>
      <c r="H820" s="535">
        <v>0</v>
      </c>
      <c r="I820" s="535">
        <v>0</v>
      </c>
      <c r="J820" s="535">
        <v>0</v>
      </c>
      <c r="K820" s="535">
        <v>0</v>
      </c>
      <c r="L820" s="535">
        <v>0</v>
      </c>
      <c r="M820" s="432"/>
      <c r="O820" s="407"/>
      <c r="P820" s="407"/>
      <c r="Q820" s="407"/>
      <c r="R820" s="407"/>
      <c r="S820" s="407"/>
      <c r="T820" s="407"/>
      <c r="U820" s="407"/>
      <c r="V820" s="407"/>
      <c r="W820" s="407"/>
      <c r="X820" s="407"/>
    </row>
    <row r="821" spans="1:24" s="308" customFormat="1" x14ac:dyDescent="0.2">
      <c r="A821" s="309"/>
      <c r="B821" s="211"/>
      <c r="C821" s="212">
        <v>717</v>
      </c>
      <c r="D821" s="213" t="s">
        <v>1273</v>
      </c>
      <c r="E821" s="341"/>
      <c r="F821" s="536">
        <v>20.3</v>
      </c>
      <c r="G821" s="536">
        <v>638.5</v>
      </c>
      <c r="H821" s="536">
        <v>760.2</v>
      </c>
      <c r="I821" s="536">
        <v>760.2</v>
      </c>
      <c r="J821" s="536">
        <v>0</v>
      </c>
      <c r="K821" s="536">
        <v>0</v>
      </c>
      <c r="L821" s="536">
        <v>0</v>
      </c>
      <c r="M821" s="443"/>
    </row>
    <row r="822" spans="1:24" s="308" customFormat="1" x14ac:dyDescent="0.2">
      <c r="A822" s="309"/>
      <c r="B822" s="211"/>
      <c r="C822" s="212">
        <v>716</v>
      </c>
      <c r="D822" s="213" t="s">
        <v>898</v>
      </c>
      <c r="E822" s="421"/>
      <c r="F822" s="536">
        <v>0</v>
      </c>
      <c r="G822" s="536">
        <v>0</v>
      </c>
      <c r="H822" s="536">
        <v>0</v>
      </c>
      <c r="I822" s="536">
        <v>0</v>
      </c>
      <c r="J822" s="536">
        <v>0</v>
      </c>
      <c r="K822" s="536">
        <v>0</v>
      </c>
      <c r="L822" s="536">
        <v>0</v>
      </c>
      <c r="M822" s="432"/>
    </row>
    <row r="823" spans="1:24" s="308" customFormat="1" x14ac:dyDescent="0.2">
      <c r="A823" s="307"/>
      <c r="B823" s="211"/>
      <c r="C823" s="212"/>
      <c r="D823" s="213" t="s">
        <v>873</v>
      </c>
      <c r="E823" s="421"/>
      <c r="F823" s="536">
        <v>0</v>
      </c>
      <c r="G823" s="536">
        <v>0</v>
      </c>
      <c r="H823" s="536">
        <v>0</v>
      </c>
      <c r="I823" s="536">
        <v>0</v>
      </c>
      <c r="J823" s="536">
        <v>0</v>
      </c>
      <c r="K823" s="536">
        <v>0</v>
      </c>
      <c r="L823" s="536">
        <v>0</v>
      </c>
      <c r="M823" s="432"/>
      <c r="O823" s="407"/>
      <c r="P823" s="407"/>
      <c r="Q823" s="407"/>
      <c r="R823" s="407"/>
      <c r="S823" s="407"/>
      <c r="T823" s="407"/>
      <c r="U823" s="407"/>
      <c r="V823" s="407"/>
      <c r="W823" s="407"/>
      <c r="X823" s="407"/>
    </row>
    <row r="824" spans="1:24" s="308" customFormat="1" x14ac:dyDescent="0.2">
      <c r="A824" s="307"/>
      <c r="B824" s="211"/>
      <c r="C824" s="212"/>
      <c r="D824" s="213" t="s">
        <v>909</v>
      </c>
      <c r="E824" s="341"/>
      <c r="F824" s="536">
        <v>2</v>
      </c>
      <c r="G824" s="536">
        <v>0</v>
      </c>
      <c r="H824" s="536">
        <v>188.5</v>
      </c>
      <c r="I824" s="536">
        <v>0</v>
      </c>
      <c r="J824" s="536">
        <v>0</v>
      </c>
      <c r="K824" s="536">
        <v>0</v>
      </c>
      <c r="L824" s="536">
        <v>0</v>
      </c>
      <c r="M824" s="432"/>
      <c r="O824" s="407"/>
      <c r="P824" s="407"/>
      <c r="Q824" s="407"/>
      <c r="R824" s="407"/>
      <c r="S824" s="407"/>
      <c r="T824" s="407"/>
      <c r="U824" s="407"/>
      <c r="V824" s="407"/>
      <c r="W824" s="407"/>
      <c r="X824" s="407"/>
    </row>
    <row r="825" spans="1:24" s="308" customFormat="1" ht="12" customHeight="1" x14ac:dyDescent="0.2">
      <c r="A825" s="307"/>
      <c r="B825" s="211"/>
      <c r="C825" s="212">
        <v>717</v>
      </c>
      <c r="D825" s="213" t="s">
        <v>868</v>
      </c>
      <c r="E825" s="421"/>
      <c r="F825" s="536">
        <v>0</v>
      </c>
      <c r="G825" s="536">
        <v>0</v>
      </c>
      <c r="H825" s="536">
        <v>0</v>
      </c>
      <c r="I825" s="536">
        <v>0</v>
      </c>
      <c r="J825" s="536">
        <v>0</v>
      </c>
      <c r="K825" s="536">
        <v>0</v>
      </c>
      <c r="L825" s="536">
        <v>0</v>
      </c>
      <c r="M825" s="432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</row>
    <row r="826" spans="1:24" s="407" customFormat="1" ht="12" customHeight="1" x14ac:dyDescent="0.2">
      <c r="A826" s="406"/>
      <c r="B826" s="211"/>
      <c r="C826" s="212">
        <v>7170024</v>
      </c>
      <c r="D826" s="213" t="s">
        <v>1284</v>
      </c>
      <c r="E826" s="341"/>
      <c r="F826" s="536">
        <v>0</v>
      </c>
      <c r="G826" s="536">
        <v>0</v>
      </c>
      <c r="H826" s="536">
        <v>275</v>
      </c>
      <c r="I826" s="536">
        <v>33</v>
      </c>
      <c r="J826" s="536">
        <v>0</v>
      </c>
      <c r="K826" s="536">
        <v>0</v>
      </c>
      <c r="L826" s="536">
        <v>0</v>
      </c>
      <c r="M826" s="443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</row>
    <row r="827" spans="1:24" s="308" customFormat="1" ht="12" customHeight="1" x14ac:dyDescent="0.2">
      <c r="A827" s="307"/>
      <c r="B827" s="211"/>
      <c r="C827" s="212">
        <v>7170011</v>
      </c>
      <c r="D827" s="213" t="s">
        <v>740</v>
      </c>
      <c r="E827" s="250"/>
      <c r="F827" s="536">
        <v>0</v>
      </c>
      <c r="G827" s="536">
        <v>0</v>
      </c>
      <c r="H827" s="536">
        <v>0</v>
      </c>
      <c r="I827" s="536">
        <v>0</v>
      </c>
      <c r="J827" s="536">
        <v>0</v>
      </c>
      <c r="K827" s="536">
        <v>0</v>
      </c>
      <c r="L827" s="536">
        <v>0</v>
      </c>
      <c r="M827" s="443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</row>
    <row r="828" spans="1:24" s="308" customFormat="1" ht="12.75" customHeight="1" x14ac:dyDescent="0.2">
      <c r="A828" s="307"/>
      <c r="B828" s="211"/>
      <c r="C828" s="212">
        <v>7170022</v>
      </c>
      <c r="D828" s="213" t="s">
        <v>638</v>
      </c>
      <c r="E828" s="341"/>
      <c r="F828" s="536">
        <v>0</v>
      </c>
      <c r="G828" s="536">
        <v>0</v>
      </c>
      <c r="H828" s="536">
        <v>0</v>
      </c>
      <c r="I828" s="536">
        <v>0</v>
      </c>
      <c r="J828" s="536">
        <v>0</v>
      </c>
      <c r="K828" s="536">
        <v>0</v>
      </c>
      <c r="L828" s="536">
        <v>0</v>
      </c>
      <c r="M828" s="435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</row>
    <row r="829" spans="1:24" s="407" customFormat="1" ht="12.75" customHeight="1" x14ac:dyDescent="0.2">
      <c r="A829" s="406"/>
      <c r="B829" s="211"/>
      <c r="C829" s="212">
        <v>717002</v>
      </c>
      <c r="D829" s="213" t="s">
        <v>648</v>
      </c>
      <c r="E829" s="250"/>
      <c r="F829" s="536">
        <v>0</v>
      </c>
      <c r="G829" s="536">
        <v>0.1</v>
      </c>
      <c r="H829" s="536">
        <v>0</v>
      </c>
      <c r="I829" s="536">
        <v>0</v>
      </c>
      <c r="J829" s="536">
        <v>0</v>
      </c>
      <c r="K829" s="536">
        <v>0</v>
      </c>
      <c r="L829" s="536">
        <v>0</v>
      </c>
      <c r="M829" s="443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</row>
    <row r="830" spans="1:24" s="407" customFormat="1" ht="12.75" customHeight="1" x14ac:dyDescent="0.2">
      <c r="A830" s="406"/>
      <c r="B830" s="211"/>
      <c r="C830" s="212">
        <v>716</v>
      </c>
      <c r="D830" s="213" t="s">
        <v>1055</v>
      </c>
      <c r="E830" s="422"/>
      <c r="F830" s="268">
        <v>0</v>
      </c>
      <c r="G830" s="268">
        <v>0</v>
      </c>
      <c r="H830" s="268">
        <v>0</v>
      </c>
      <c r="I830" s="268">
        <v>30</v>
      </c>
      <c r="J830" s="268">
        <v>0</v>
      </c>
      <c r="K830" s="268">
        <v>0</v>
      </c>
      <c r="L830" s="268">
        <v>0</v>
      </c>
      <c r="M830" s="443"/>
      <c r="O830" s="308"/>
      <c r="P830" s="308"/>
      <c r="Q830" s="308"/>
      <c r="R830" s="308"/>
      <c r="S830" s="308"/>
      <c r="T830" s="308"/>
      <c r="U830" s="308"/>
      <c r="V830" s="308"/>
      <c r="W830" s="308"/>
      <c r="X830" s="308"/>
    </row>
    <row r="831" spans="1:24" ht="12" customHeight="1" x14ac:dyDescent="0.2">
      <c r="A831" s="204"/>
      <c r="B831" s="204"/>
      <c r="C831" s="239"/>
      <c r="D831" s="267" t="s">
        <v>1108</v>
      </c>
      <c r="E831" s="250"/>
      <c r="F831" s="536">
        <v>0</v>
      </c>
      <c r="G831" s="536">
        <v>0</v>
      </c>
      <c r="H831" s="536">
        <v>780</v>
      </c>
      <c r="I831" s="536">
        <v>0</v>
      </c>
      <c r="J831" s="580">
        <v>1082.9000000000001</v>
      </c>
      <c r="K831" s="536">
        <v>0</v>
      </c>
      <c r="L831" s="536">
        <v>0</v>
      </c>
      <c r="M831" s="443" t="s">
        <v>1349</v>
      </c>
      <c r="O831" s="308"/>
      <c r="P831" s="308"/>
      <c r="Q831" s="308"/>
      <c r="R831" s="308"/>
      <c r="S831" s="308"/>
      <c r="T831" s="308"/>
      <c r="U831" s="308"/>
      <c r="V831" s="308"/>
      <c r="W831" s="308"/>
      <c r="X831" s="308"/>
    </row>
    <row r="832" spans="1:24" x14ac:dyDescent="0.2">
      <c r="A832" s="207"/>
      <c r="B832" s="204"/>
      <c r="C832" s="239"/>
      <c r="D832" s="423" t="s">
        <v>875</v>
      </c>
      <c r="E832" s="249" t="s">
        <v>861</v>
      </c>
      <c r="F832" s="570">
        <f t="shared" ref="F832" si="390">SUM(F833)</f>
        <v>0</v>
      </c>
      <c r="G832" s="570">
        <f t="shared" ref="G832" si="391">SUM(G833)</f>
        <v>0</v>
      </c>
      <c r="H832" s="570">
        <f t="shared" ref="H832" si="392">SUM(H833)</f>
        <v>0</v>
      </c>
      <c r="I832" s="570">
        <f t="shared" ref="I832" si="393">SUM(I833)</f>
        <v>0</v>
      </c>
      <c r="J832" s="570">
        <f t="shared" ref="J832:L832" si="394">SUM(J833)</f>
        <v>0</v>
      </c>
      <c r="K832" s="570">
        <f t="shared" si="394"/>
        <v>0</v>
      </c>
      <c r="L832" s="570">
        <f t="shared" si="394"/>
        <v>0</v>
      </c>
      <c r="M832" s="206"/>
      <c r="O832" s="308"/>
      <c r="P832" s="308"/>
      <c r="Q832" s="308"/>
      <c r="R832" s="308"/>
      <c r="S832" s="308"/>
      <c r="T832" s="308"/>
      <c r="U832" s="308"/>
      <c r="V832" s="308"/>
      <c r="W832" s="308"/>
      <c r="X832" s="308"/>
    </row>
    <row r="833" spans="1:24" ht="12" customHeight="1" x14ac:dyDescent="0.2">
      <c r="A833" s="207"/>
      <c r="B833" s="262"/>
      <c r="C833" s="263">
        <v>716</v>
      </c>
      <c r="D833" s="267" t="s">
        <v>876</v>
      </c>
      <c r="E833" s="424"/>
      <c r="F833" s="264">
        <v>0</v>
      </c>
      <c r="G833" s="264">
        <v>0</v>
      </c>
      <c r="H833" s="264">
        <v>0</v>
      </c>
      <c r="I833" s="264">
        <v>0</v>
      </c>
      <c r="J833" s="264">
        <v>0</v>
      </c>
      <c r="K833" s="264">
        <v>0</v>
      </c>
      <c r="L833" s="264">
        <v>0</v>
      </c>
      <c r="M833" s="443"/>
      <c r="O833" s="453"/>
      <c r="P833" s="453"/>
      <c r="Q833" s="453"/>
      <c r="R833" s="453"/>
      <c r="S833" s="453"/>
      <c r="T833" s="453"/>
      <c r="U833" s="453"/>
      <c r="V833" s="453"/>
      <c r="W833" s="453"/>
      <c r="X833" s="453"/>
    </row>
    <row r="834" spans="1:24" ht="12" customHeight="1" x14ac:dyDescent="0.2">
      <c r="A834" s="204"/>
      <c r="B834" s="211"/>
      <c r="C834" s="212"/>
      <c r="D834" s="220" t="s">
        <v>944</v>
      </c>
      <c r="E834" s="249" t="s">
        <v>943</v>
      </c>
      <c r="F834" s="203">
        <f t="shared" ref="F834" si="395">SUM(F835)</f>
        <v>0</v>
      </c>
      <c r="G834" s="203">
        <f t="shared" ref="G834" si="396">SUM(G835)</f>
        <v>0</v>
      </c>
      <c r="H834" s="203">
        <f t="shared" ref="H834" si="397">SUM(H835)</f>
        <v>0</v>
      </c>
      <c r="I834" s="203">
        <f t="shared" ref="I834" si="398">SUM(I835)</f>
        <v>0</v>
      </c>
      <c r="J834" s="203">
        <f t="shared" ref="J834:L834" si="399">SUM(J835)</f>
        <v>0</v>
      </c>
      <c r="K834" s="203">
        <f t="shared" si="399"/>
        <v>0</v>
      </c>
      <c r="L834" s="203">
        <f t="shared" si="399"/>
        <v>0</v>
      </c>
      <c r="M834" s="206"/>
      <c r="O834" s="312"/>
      <c r="P834" s="312"/>
      <c r="Q834" s="312"/>
      <c r="R834" s="312"/>
      <c r="S834" s="312"/>
      <c r="T834" s="312"/>
      <c r="U834" s="312"/>
      <c r="V834" s="312"/>
      <c r="W834" s="312"/>
      <c r="X834" s="312"/>
    </row>
    <row r="835" spans="1:24" ht="13.5" customHeight="1" thickBot="1" x14ac:dyDescent="0.25">
      <c r="A835" s="207"/>
      <c r="B835" s="211"/>
      <c r="C835" s="212">
        <v>714</v>
      </c>
      <c r="D835" s="213" t="s">
        <v>945</v>
      </c>
      <c r="E835" s="424"/>
      <c r="F835" s="264">
        <v>0</v>
      </c>
      <c r="G835" s="264">
        <v>0</v>
      </c>
      <c r="H835" s="264">
        <v>0</v>
      </c>
      <c r="I835" s="264">
        <v>0</v>
      </c>
      <c r="J835" s="264">
        <v>0</v>
      </c>
      <c r="K835" s="264">
        <v>0</v>
      </c>
      <c r="L835" s="264">
        <v>0</v>
      </c>
      <c r="M835" s="432"/>
    </row>
    <row r="836" spans="1:24" s="308" customFormat="1" ht="12.75" customHeight="1" thickBot="1" x14ac:dyDescent="0.25">
      <c r="A836" s="309"/>
      <c r="B836" s="384"/>
      <c r="C836" s="385"/>
      <c r="D836" s="383" t="s">
        <v>717</v>
      </c>
      <c r="E836" s="293"/>
      <c r="F836" s="294">
        <f t="shared" ref="F836" si="400">SUM(F837:F838)</f>
        <v>3886.3</v>
      </c>
      <c r="G836" s="294">
        <f t="shared" ref="G836" si="401">SUM(G837:G838)</f>
        <v>4160.384</v>
      </c>
      <c r="H836" s="294">
        <f t="shared" ref="H836" si="402">SUM(H837:H838)</f>
        <v>4302.2999999999993</v>
      </c>
      <c r="I836" s="294">
        <f t="shared" ref="I836" si="403">SUM(I837:I838)</f>
        <v>4606.8</v>
      </c>
      <c r="J836" s="294">
        <f t="shared" ref="J836" si="404">SUM(J837:J838)</f>
        <v>4706.7</v>
      </c>
      <c r="K836" s="294">
        <f t="shared" ref="K836:L836" si="405">SUM(K837:K838)</f>
        <v>4678.3999999999996</v>
      </c>
      <c r="L836" s="294">
        <f t="shared" si="405"/>
        <v>4690</v>
      </c>
      <c r="M836" s="517"/>
    </row>
    <row r="837" spans="1:24" s="308" customFormat="1" ht="12.75" customHeight="1" thickBot="1" x14ac:dyDescent="0.25">
      <c r="A837" s="309"/>
      <c r="B837" s="295"/>
      <c r="C837" s="296"/>
      <c r="D837" s="297" t="s">
        <v>205</v>
      </c>
      <c r="E837" s="518"/>
      <c r="F837" s="294">
        <f t="shared" ref="F837:L837" si="406">SUM(F840+F845+F873+F878+F930)</f>
        <v>2349.2000000000003</v>
      </c>
      <c r="G837" s="294">
        <f t="shared" si="406"/>
        <v>2453.9</v>
      </c>
      <c r="H837" s="294">
        <f t="shared" si="406"/>
        <v>2464.1999999999998</v>
      </c>
      <c r="I837" s="294">
        <f>SUM(I840+I845+I873+I878+I930)</f>
        <v>2643.8</v>
      </c>
      <c r="J837" s="294">
        <f t="shared" si="406"/>
        <v>2844.2999999999997</v>
      </c>
      <c r="K837" s="294">
        <f t="shared" si="406"/>
        <v>2762.2</v>
      </c>
      <c r="L837" s="294">
        <f t="shared" si="406"/>
        <v>2762.2</v>
      </c>
      <c r="M837" s="443"/>
    </row>
    <row r="838" spans="1:24" s="308" customFormat="1" ht="12.75" customHeight="1" thickBot="1" x14ac:dyDescent="0.25">
      <c r="A838" s="309"/>
      <c r="B838" s="295"/>
      <c r="C838" s="296"/>
      <c r="D838" s="298" t="s">
        <v>203</v>
      </c>
      <c r="E838" s="293"/>
      <c r="F838" s="294">
        <f t="shared" ref="F838" si="407">F902+F914+F933+F940</f>
        <v>1537.1</v>
      </c>
      <c r="G838" s="294">
        <f>G902+G914+G933+G940</f>
        <v>1706.4839999999999</v>
      </c>
      <c r="H838" s="294">
        <f t="shared" ref="H838" si="408">H902+H914+H933+H940</f>
        <v>1838.1</v>
      </c>
      <c r="I838" s="294">
        <f>I902+I914+I933+I940</f>
        <v>1963</v>
      </c>
      <c r="J838" s="294">
        <f t="shared" ref="J838" si="409">J902+J914+J933+J940</f>
        <v>1862.3999999999999</v>
      </c>
      <c r="K838" s="294">
        <f t="shared" ref="K838:L838" si="410">K902+K914+K933+K940</f>
        <v>1916.2000000000003</v>
      </c>
      <c r="L838" s="294">
        <f t="shared" si="410"/>
        <v>1927.7999999999997</v>
      </c>
      <c r="M838" s="443"/>
      <c r="N838" s="380"/>
      <c r="O838" s="407"/>
      <c r="P838" s="407"/>
      <c r="Q838" s="407"/>
      <c r="R838" s="407"/>
      <c r="S838" s="407"/>
      <c r="T838" s="407"/>
      <c r="U838" s="407"/>
      <c r="V838" s="407"/>
      <c r="W838" s="407"/>
      <c r="X838" s="407"/>
    </row>
    <row r="839" spans="1:24" s="453" customFormat="1" ht="12.75" customHeight="1" thickBot="1" x14ac:dyDescent="0.25">
      <c r="A839" s="451"/>
      <c r="B839" s="283"/>
      <c r="C839" s="284"/>
      <c r="D839" s="255" t="s">
        <v>690</v>
      </c>
      <c r="E839" s="519"/>
      <c r="F839" s="488">
        <f t="shared" ref="F839:L839" si="411">SUM(F845+F878+F951+F677)</f>
        <v>320.5</v>
      </c>
      <c r="G839" s="488">
        <f t="shared" si="411"/>
        <v>338</v>
      </c>
      <c r="H839" s="488">
        <f t="shared" si="411"/>
        <v>206</v>
      </c>
      <c r="I839" s="488">
        <f t="shared" si="411"/>
        <v>352.2</v>
      </c>
      <c r="J839" s="488">
        <f t="shared" si="411"/>
        <v>474.69999999999993</v>
      </c>
      <c r="K839" s="488">
        <f t="shared" si="411"/>
        <v>304.10000000000002</v>
      </c>
      <c r="L839" s="488">
        <f t="shared" si="411"/>
        <v>304.10000000000002</v>
      </c>
      <c r="M839" s="443"/>
      <c r="O839" s="308"/>
      <c r="P839" s="308"/>
      <c r="Q839" s="308"/>
      <c r="R839" s="308"/>
      <c r="S839" s="308"/>
      <c r="T839" s="308"/>
      <c r="U839" s="308"/>
      <c r="V839" s="308"/>
      <c r="W839" s="308"/>
      <c r="X839" s="308"/>
    </row>
    <row r="840" spans="1:24" s="312" customFormat="1" ht="13.5" thickBot="1" x14ac:dyDescent="0.25">
      <c r="A840" s="311"/>
      <c r="B840" s="376" t="s">
        <v>799</v>
      </c>
      <c r="C840" s="378"/>
      <c r="D840" s="314" t="s">
        <v>389</v>
      </c>
      <c r="E840" s="520"/>
      <c r="F840" s="313">
        <f t="shared" ref="F840" si="412">SUM(F841:F844)</f>
        <v>1145.5</v>
      </c>
      <c r="G840" s="313">
        <f t="shared" ref="G840" si="413">SUM(G841:G844)</f>
        <v>1196.3000000000002</v>
      </c>
      <c r="H840" s="313">
        <f t="shared" ref="H840" si="414">SUM(H841:H844)</f>
        <v>1268.7</v>
      </c>
      <c r="I840" s="313">
        <f t="shared" ref="I840" si="415">SUM(I841:I844)</f>
        <v>1331.8</v>
      </c>
      <c r="J840" s="313">
        <f t="shared" ref="J840" si="416">SUM(J841:J844)</f>
        <v>1369</v>
      </c>
      <c r="K840" s="313">
        <f t="shared" ref="K840:L840" si="417">SUM(K841:K844)</f>
        <v>1346</v>
      </c>
      <c r="L840" s="313">
        <f t="shared" si="417"/>
        <v>1346</v>
      </c>
      <c r="M840" s="452"/>
      <c r="O840" s="308"/>
      <c r="P840" s="308"/>
      <c r="Q840" s="308"/>
      <c r="R840" s="308"/>
      <c r="S840" s="308"/>
      <c r="T840" s="308"/>
      <c r="U840" s="308"/>
      <c r="V840" s="308"/>
      <c r="W840" s="308"/>
      <c r="X840" s="308"/>
    </row>
    <row r="841" spans="1:24" x14ac:dyDescent="0.2">
      <c r="A841" s="207"/>
      <c r="B841" s="257">
        <v>610</v>
      </c>
      <c r="C841" s="258"/>
      <c r="D841" s="259" t="s">
        <v>115</v>
      </c>
      <c r="E841" s="260"/>
      <c r="F841" s="260">
        <v>725.7</v>
      </c>
      <c r="G841" s="260">
        <v>744.2</v>
      </c>
      <c r="H841" s="260">
        <v>790.4</v>
      </c>
      <c r="I841" s="260">
        <v>835</v>
      </c>
      <c r="J841" s="581">
        <v>863.5</v>
      </c>
      <c r="K841" s="260">
        <v>863.4</v>
      </c>
      <c r="L841" s="260">
        <v>863.4</v>
      </c>
      <c r="M841" s="443" t="s">
        <v>1349</v>
      </c>
      <c r="O841" s="308"/>
      <c r="P841" s="308"/>
      <c r="Q841" s="308"/>
      <c r="R841" s="308"/>
      <c r="S841" s="308"/>
      <c r="T841" s="308"/>
      <c r="U841" s="308"/>
      <c r="V841" s="308"/>
      <c r="W841" s="308"/>
      <c r="X841" s="308"/>
    </row>
    <row r="842" spans="1:24" s="308" customFormat="1" ht="12.75" customHeight="1" x14ac:dyDescent="0.2">
      <c r="A842" s="309"/>
      <c r="B842" s="211">
        <v>620</v>
      </c>
      <c r="C842" s="212"/>
      <c r="D842" s="213" t="s">
        <v>116</v>
      </c>
      <c r="E842" s="221"/>
      <c r="F842" s="535">
        <v>270.8</v>
      </c>
      <c r="G842" s="535">
        <v>278.10000000000002</v>
      </c>
      <c r="H842" s="535">
        <v>292.10000000000002</v>
      </c>
      <c r="I842" s="535">
        <v>310.39999999999998</v>
      </c>
      <c r="J842" s="579">
        <v>327.7</v>
      </c>
      <c r="K842" s="535">
        <v>319</v>
      </c>
      <c r="L842" s="535">
        <v>319</v>
      </c>
      <c r="M842" s="443" t="s">
        <v>1349</v>
      </c>
    </row>
    <row r="843" spans="1:24" s="308" customFormat="1" x14ac:dyDescent="0.2">
      <c r="A843" s="309"/>
      <c r="B843" s="211">
        <v>630</v>
      </c>
      <c r="C843" s="212"/>
      <c r="D843" s="213" t="s">
        <v>117</v>
      </c>
      <c r="E843" s="221"/>
      <c r="F843" s="535">
        <v>147</v>
      </c>
      <c r="G843" s="535">
        <v>165</v>
      </c>
      <c r="H843" s="535">
        <v>182.2</v>
      </c>
      <c r="I843" s="535">
        <v>176.1</v>
      </c>
      <c r="J843" s="579">
        <v>173.8</v>
      </c>
      <c r="K843" s="535">
        <v>159.6</v>
      </c>
      <c r="L843" s="535">
        <v>159.6</v>
      </c>
      <c r="M843" s="443" t="s">
        <v>1349</v>
      </c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</row>
    <row r="844" spans="1:24" s="407" customFormat="1" ht="13.5" thickBot="1" x14ac:dyDescent="0.25">
      <c r="A844" s="399"/>
      <c r="B844" s="345">
        <v>640</v>
      </c>
      <c r="C844" s="346"/>
      <c r="D844" s="522" t="s">
        <v>603</v>
      </c>
      <c r="E844" s="523"/>
      <c r="F844" s="569">
        <v>2</v>
      </c>
      <c r="G844" s="569">
        <v>9</v>
      </c>
      <c r="H844" s="569">
        <v>4</v>
      </c>
      <c r="I844" s="569">
        <v>10.3</v>
      </c>
      <c r="J844" s="569">
        <v>4</v>
      </c>
      <c r="K844" s="569">
        <v>4</v>
      </c>
      <c r="L844" s="569">
        <v>4</v>
      </c>
      <c r="M844" s="443"/>
      <c r="O844" s="308"/>
      <c r="P844" s="308"/>
      <c r="Q844" s="308"/>
      <c r="R844" s="308"/>
      <c r="S844" s="308"/>
      <c r="T844" s="308"/>
      <c r="U844" s="308"/>
      <c r="V844" s="308"/>
      <c r="W844" s="308"/>
      <c r="X844" s="308"/>
    </row>
    <row r="845" spans="1:24" s="308" customFormat="1" ht="12" customHeight="1" thickBot="1" x14ac:dyDescent="0.25">
      <c r="A845" s="309"/>
      <c r="B845" s="521" t="s">
        <v>398</v>
      </c>
      <c r="C845" s="524"/>
      <c r="D845" s="266"/>
      <c r="E845" s="254"/>
      <c r="F845" s="571">
        <f>SUM(F846:F866)</f>
        <v>253.39999999999998</v>
      </c>
      <c r="G845" s="571">
        <f>SUM(G846:G869)</f>
        <v>241</v>
      </c>
      <c r="H845" s="571">
        <f>SUM(H846:H872)</f>
        <v>176</v>
      </c>
      <c r="I845" s="571">
        <f>SUM(I846:I872)</f>
        <v>236.2</v>
      </c>
      <c r="J845" s="571">
        <f>SUM(J846:J872)</f>
        <v>313.2</v>
      </c>
      <c r="K845" s="571">
        <f>SUM(K846:K872)</f>
        <v>271.10000000000002</v>
      </c>
      <c r="L845" s="571">
        <f>SUM(L846:L872)</f>
        <v>271.10000000000002</v>
      </c>
      <c r="M845" s="443"/>
    </row>
    <row r="846" spans="1:24" s="308" customFormat="1" x14ac:dyDescent="0.2">
      <c r="A846" s="309"/>
      <c r="B846" s="257">
        <v>630</v>
      </c>
      <c r="C846" s="258"/>
      <c r="D846" s="259" t="s">
        <v>307</v>
      </c>
      <c r="E846" s="260"/>
      <c r="F846" s="260">
        <v>12.9</v>
      </c>
      <c r="G846" s="260">
        <v>14.5</v>
      </c>
      <c r="H846" s="260">
        <v>10</v>
      </c>
      <c r="I846" s="260">
        <v>14.6</v>
      </c>
      <c r="J846" s="581">
        <v>12.3</v>
      </c>
      <c r="K846" s="260">
        <v>10</v>
      </c>
      <c r="L846" s="260">
        <v>10</v>
      </c>
      <c r="M846" s="443" t="s">
        <v>1349</v>
      </c>
    </row>
    <row r="847" spans="1:24" s="308" customFormat="1" x14ac:dyDescent="0.2">
      <c r="A847" s="309"/>
      <c r="B847" s="211">
        <v>610</v>
      </c>
      <c r="C847" s="212"/>
      <c r="D847" s="213" t="s">
        <v>768</v>
      </c>
      <c r="E847" s="221"/>
      <c r="F847" s="535">
        <v>13.1</v>
      </c>
      <c r="G847" s="535">
        <v>13</v>
      </c>
      <c r="H847" s="535">
        <v>19.7</v>
      </c>
      <c r="I847" s="535">
        <v>11.7</v>
      </c>
      <c r="J847" s="579">
        <v>5.4</v>
      </c>
      <c r="K847" s="535">
        <v>22.2</v>
      </c>
      <c r="L847" s="535">
        <v>22.2</v>
      </c>
      <c r="M847" s="443" t="s">
        <v>1349</v>
      </c>
    </row>
    <row r="848" spans="1:24" s="308" customFormat="1" x14ac:dyDescent="0.2">
      <c r="A848" s="309"/>
      <c r="B848" s="211">
        <v>610</v>
      </c>
      <c r="C848" s="212"/>
      <c r="D848" s="213" t="s">
        <v>769</v>
      </c>
      <c r="E848" s="221"/>
      <c r="F848" s="535">
        <v>39</v>
      </c>
      <c r="G848" s="535">
        <v>39.6</v>
      </c>
      <c r="H848" s="535">
        <v>62.5</v>
      </c>
      <c r="I848" s="535">
        <v>45</v>
      </c>
      <c r="J848" s="579">
        <v>34.200000000000003</v>
      </c>
      <c r="K848" s="535">
        <v>64.599999999999994</v>
      </c>
      <c r="L848" s="535">
        <v>64.599999999999994</v>
      </c>
      <c r="M848" s="443" t="s">
        <v>1349</v>
      </c>
      <c r="O848" s="407"/>
      <c r="P848" s="407"/>
      <c r="Q848" s="407"/>
      <c r="R848" s="407"/>
      <c r="S848" s="407"/>
      <c r="T848" s="407"/>
      <c r="U848" s="407"/>
      <c r="V848" s="407"/>
      <c r="W848" s="407"/>
      <c r="X848" s="407"/>
    </row>
    <row r="849" spans="1:24" x14ac:dyDescent="0.2">
      <c r="A849" s="204"/>
      <c r="B849" s="211">
        <v>630</v>
      </c>
      <c r="C849" s="212"/>
      <c r="D849" s="213" t="s">
        <v>390</v>
      </c>
      <c r="E849" s="221"/>
      <c r="F849" s="535">
        <v>8.6</v>
      </c>
      <c r="G849" s="535">
        <v>13.5</v>
      </c>
      <c r="H849" s="535">
        <v>13</v>
      </c>
      <c r="I849" s="535">
        <v>12.2</v>
      </c>
      <c r="J849" s="579">
        <v>12.3</v>
      </c>
      <c r="K849" s="535">
        <v>13</v>
      </c>
      <c r="L849" s="535">
        <v>13</v>
      </c>
      <c r="M849" s="443" t="s">
        <v>1349</v>
      </c>
      <c r="O849" s="407"/>
      <c r="P849" s="407"/>
      <c r="Q849" s="407"/>
      <c r="R849" s="407"/>
      <c r="S849" s="407"/>
      <c r="T849" s="407"/>
      <c r="U849" s="407"/>
      <c r="V849" s="407"/>
      <c r="W849" s="407"/>
      <c r="X849" s="407"/>
    </row>
    <row r="850" spans="1:24" s="308" customFormat="1" x14ac:dyDescent="0.2">
      <c r="A850" s="309"/>
      <c r="B850" s="211">
        <v>640</v>
      </c>
      <c r="C850" s="212"/>
      <c r="D850" s="213" t="s">
        <v>287</v>
      </c>
      <c r="E850" s="222"/>
      <c r="F850" s="536">
        <v>3.7</v>
      </c>
      <c r="G850" s="536">
        <v>2.4</v>
      </c>
      <c r="H850" s="536">
        <v>5</v>
      </c>
      <c r="I850" s="536">
        <v>5</v>
      </c>
      <c r="J850" s="536">
        <v>0</v>
      </c>
      <c r="K850" s="536">
        <v>0</v>
      </c>
      <c r="L850" s="536">
        <v>0</v>
      </c>
      <c r="M850" s="443"/>
      <c r="O850" s="407"/>
      <c r="P850" s="407"/>
      <c r="Q850" s="407"/>
      <c r="R850" s="407"/>
      <c r="S850" s="407"/>
      <c r="T850" s="407"/>
      <c r="U850" s="407"/>
      <c r="V850" s="407"/>
      <c r="W850" s="407"/>
      <c r="X850" s="407"/>
    </row>
    <row r="851" spans="1:24" s="308" customFormat="1" x14ac:dyDescent="0.2">
      <c r="A851" s="309"/>
      <c r="B851" s="211">
        <v>630</v>
      </c>
      <c r="C851" s="212"/>
      <c r="D851" s="213" t="s">
        <v>770</v>
      </c>
      <c r="E851" s="222"/>
      <c r="F851" s="536">
        <v>0</v>
      </c>
      <c r="G851" s="536">
        <v>5.0999999999999996</v>
      </c>
      <c r="H851" s="536">
        <v>0</v>
      </c>
      <c r="I851" s="536">
        <v>4.8</v>
      </c>
      <c r="J851" s="580">
        <v>6.6</v>
      </c>
      <c r="K851" s="536">
        <v>7.1</v>
      </c>
      <c r="L851" s="536">
        <v>7.1</v>
      </c>
      <c r="M851" s="443" t="s">
        <v>1349</v>
      </c>
      <c r="O851" s="407"/>
      <c r="P851" s="407"/>
      <c r="Q851" s="407"/>
      <c r="R851" s="407"/>
      <c r="S851" s="407"/>
      <c r="T851" s="407"/>
      <c r="U851" s="407"/>
      <c r="V851" s="407"/>
      <c r="W851" s="407"/>
      <c r="X851" s="407"/>
    </row>
    <row r="852" spans="1:24" s="308" customFormat="1" x14ac:dyDescent="0.2">
      <c r="A852" s="309"/>
      <c r="B852" s="211">
        <v>630</v>
      </c>
      <c r="C852" s="212"/>
      <c r="D852" s="213" t="s">
        <v>771</v>
      </c>
      <c r="E852" s="222"/>
      <c r="F852" s="536">
        <v>0</v>
      </c>
      <c r="G852" s="536">
        <v>0</v>
      </c>
      <c r="H852" s="536">
        <v>0</v>
      </c>
      <c r="I852" s="536">
        <v>5.4</v>
      </c>
      <c r="J852" s="580">
        <v>2.6</v>
      </c>
      <c r="K852" s="536">
        <v>9.1999999999999993</v>
      </c>
      <c r="L852" s="536">
        <v>9.1999999999999993</v>
      </c>
      <c r="M852" s="443" t="s">
        <v>1349</v>
      </c>
    </row>
    <row r="853" spans="1:24" s="308" customFormat="1" x14ac:dyDescent="0.2">
      <c r="A853" s="309"/>
      <c r="B853" s="211">
        <v>630</v>
      </c>
      <c r="C853" s="212"/>
      <c r="D853" s="213" t="s">
        <v>858</v>
      </c>
      <c r="E853" s="222"/>
      <c r="F853" s="536">
        <v>10.4</v>
      </c>
      <c r="G853" s="536">
        <v>0</v>
      </c>
      <c r="H853" s="536">
        <v>0</v>
      </c>
      <c r="I853" s="536">
        <v>0</v>
      </c>
      <c r="J853" s="536">
        <v>0</v>
      </c>
      <c r="K853" s="536">
        <v>10</v>
      </c>
      <c r="L853" s="536">
        <v>10</v>
      </c>
      <c r="M853" s="443"/>
      <c r="O853" s="407"/>
      <c r="P853" s="407"/>
      <c r="Q853" s="407"/>
      <c r="R853" s="407"/>
      <c r="S853" s="407"/>
      <c r="T853" s="407"/>
      <c r="U853" s="407"/>
      <c r="V853" s="407"/>
      <c r="W853" s="407"/>
      <c r="X853" s="407"/>
    </row>
    <row r="854" spans="1:24" s="407" customFormat="1" x14ac:dyDescent="0.2">
      <c r="A854" s="399"/>
      <c r="B854" s="211">
        <v>630</v>
      </c>
      <c r="C854" s="212"/>
      <c r="D854" s="213" t="s">
        <v>1192</v>
      </c>
      <c r="E854" s="221"/>
      <c r="F854" s="535">
        <v>12.3</v>
      </c>
      <c r="G854" s="535">
        <v>0</v>
      </c>
      <c r="H854" s="535">
        <v>0</v>
      </c>
      <c r="I854" s="535">
        <v>0</v>
      </c>
      <c r="J854" s="535">
        <v>0</v>
      </c>
      <c r="K854" s="535">
        <v>0</v>
      </c>
      <c r="L854" s="535">
        <v>0</v>
      </c>
      <c r="M854" s="443"/>
    </row>
    <row r="855" spans="1:24" s="407" customFormat="1" x14ac:dyDescent="0.2">
      <c r="A855" s="399"/>
      <c r="B855" s="211">
        <v>640</v>
      </c>
      <c r="C855" s="212"/>
      <c r="D855" s="213" t="s">
        <v>1194</v>
      </c>
      <c r="E855" s="221"/>
      <c r="F855" s="535">
        <v>0.5</v>
      </c>
      <c r="G855" s="535">
        <v>0.8</v>
      </c>
      <c r="H855" s="535">
        <v>0.9</v>
      </c>
      <c r="I855" s="535">
        <v>0.9</v>
      </c>
      <c r="J855" s="535">
        <v>1.2</v>
      </c>
      <c r="K855" s="535">
        <v>0</v>
      </c>
      <c r="L855" s="535">
        <v>0</v>
      </c>
      <c r="M855" s="443"/>
      <c r="O855" s="308"/>
      <c r="P855" s="308"/>
      <c r="Q855" s="308"/>
      <c r="R855" s="308"/>
      <c r="S855" s="308"/>
      <c r="T855" s="308"/>
      <c r="U855" s="308"/>
      <c r="V855" s="308"/>
      <c r="W855" s="308"/>
      <c r="X855" s="308"/>
    </row>
    <row r="856" spans="1:24" s="407" customFormat="1" x14ac:dyDescent="0.2">
      <c r="A856" s="399"/>
      <c r="B856" s="211">
        <v>610</v>
      </c>
      <c r="C856" s="212"/>
      <c r="D856" s="213" t="s">
        <v>1037</v>
      </c>
      <c r="E856" s="221"/>
      <c r="F856" s="535">
        <v>0</v>
      </c>
      <c r="G856" s="535">
        <v>0</v>
      </c>
      <c r="H856" s="535">
        <v>0</v>
      </c>
      <c r="I856" s="535">
        <v>0</v>
      </c>
      <c r="J856" s="535">
        <v>0</v>
      </c>
      <c r="K856" s="535">
        <v>0</v>
      </c>
      <c r="L856" s="535">
        <v>0</v>
      </c>
      <c r="M856" s="443"/>
    </row>
    <row r="857" spans="1:24" s="407" customFormat="1" x14ac:dyDescent="0.2">
      <c r="A857" s="399"/>
      <c r="B857" s="211">
        <v>610</v>
      </c>
      <c r="C857" s="212"/>
      <c r="D857" s="213" t="s">
        <v>1286</v>
      </c>
      <c r="E857" s="221"/>
      <c r="F857" s="535">
        <v>0</v>
      </c>
      <c r="G857" s="535">
        <v>0</v>
      </c>
      <c r="H857" s="535">
        <v>4.9000000000000004</v>
      </c>
      <c r="I857" s="535">
        <v>5.0999999999999996</v>
      </c>
      <c r="J857" s="535">
        <v>0</v>
      </c>
      <c r="K857" s="535">
        <v>0</v>
      </c>
      <c r="L857" s="535">
        <v>0</v>
      </c>
      <c r="M857" s="443"/>
    </row>
    <row r="858" spans="1:24" s="308" customFormat="1" x14ac:dyDescent="0.2">
      <c r="A858" s="309"/>
      <c r="B858" s="211">
        <v>600</v>
      </c>
      <c r="C858" s="212"/>
      <c r="D858" s="213" t="s">
        <v>1091</v>
      </c>
      <c r="E858" s="221"/>
      <c r="F858" s="535">
        <v>22.7</v>
      </c>
      <c r="G858" s="535">
        <v>19.600000000000001</v>
      </c>
      <c r="H858" s="535">
        <v>0</v>
      </c>
      <c r="I858" s="535">
        <v>0</v>
      </c>
      <c r="J858" s="535">
        <v>0</v>
      </c>
      <c r="K858" s="535">
        <v>0</v>
      </c>
      <c r="L858" s="535">
        <v>0</v>
      </c>
      <c r="M858" s="443"/>
      <c r="O858" s="407"/>
      <c r="P858" s="407"/>
      <c r="Q858" s="407"/>
      <c r="R858" s="407"/>
      <c r="S858" s="407"/>
      <c r="T858" s="407"/>
      <c r="U858" s="407"/>
      <c r="V858" s="407"/>
      <c r="W858" s="407"/>
      <c r="X858" s="407"/>
    </row>
    <row r="859" spans="1:24" s="407" customFormat="1" x14ac:dyDescent="0.2">
      <c r="A859" s="399"/>
      <c r="B859" s="211">
        <v>610</v>
      </c>
      <c r="C859" s="212"/>
      <c r="D859" s="213" t="s">
        <v>1130</v>
      </c>
      <c r="E859" s="221"/>
      <c r="F859" s="535">
        <v>74.599999999999994</v>
      </c>
      <c r="G859" s="535">
        <v>64.599999999999994</v>
      </c>
      <c r="H859" s="535">
        <v>60</v>
      </c>
      <c r="I859" s="535">
        <v>58</v>
      </c>
      <c r="J859" s="535">
        <v>129.4</v>
      </c>
      <c r="K859" s="535">
        <v>129.4</v>
      </c>
      <c r="L859" s="535">
        <v>129.4</v>
      </c>
      <c r="M859" s="443"/>
    </row>
    <row r="860" spans="1:24" s="407" customFormat="1" x14ac:dyDescent="0.2">
      <c r="A860" s="399"/>
      <c r="B860" s="211">
        <v>610</v>
      </c>
      <c r="C860" s="212"/>
      <c r="D860" s="516" t="s">
        <v>1320</v>
      </c>
      <c r="E860" s="535"/>
      <c r="F860" s="535">
        <v>0</v>
      </c>
      <c r="G860" s="535">
        <v>0</v>
      </c>
      <c r="H860" s="535">
        <v>0</v>
      </c>
      <c r="I860" s="535">
        <v>50</v>
      </c>
      <c r="J860" s="535">
        <v>0</v>
      </c>
      <c r="K860" s="535">
        <v>0</v>
      </c>
      <c r="L860" s="535">
        <v>0</v>
      </c>
      <c r="M860" s="443"/>
    </row>
    <row r="861" spans="1:24" s="407" customFormat="1" x14ac:dyDescent="0.2">
      <c r="A861" s="399"/>
      <c r="B861" s="211">
        <v>630</v>
      </c>
      <c r="C861" s="212"/>
      <c r="D861" s="516" t="s">
        <v>1275</v>
      </c>
      <c r="E861" s="535"/>
      <c r="F861" s="535">
        <v>0</v>
      </c>
      <c r="G861" s="535">
        <v>9.9</v>
      </c>
      <c r="H861" s="535">
        <v>0</v>
      </c>
      <c r="I861" s="535">
        <v>0</v>
      </c>
      <c r="J861" s="535">
        <v>0</v>
      </c>
      <c r="K861" s="535">
        <v>0</v>
      </c>
      <c r="L861" s="535">
        <v>0</v>
      </c>
      <c r="M861" s="443"/>
    </row>
    <row r="862" spans="1:24" s="407" customFormat="1" x14ac:dyDescent="0.2">
      <c r="A862" s="399"/>
      <c r="B862" s="211">
        <v>630</v>
      </c>
      <c r="C862" s="212"/>
      <c r="D862" s="516" t="s">
        <v>1226</v>
      </c>
      <c r="E862" s="221"/>
      <c r="F862" s="535">
        <v>39.200000000000003</v>
      </c>
      <c r="G862" s="535">
        <v>0</v>
      </c>
      <c r="H862" s="535">
        <v>0</v>
      </c>
      <c r="I862" s="535">
        <v>0</v>
      </c>
      <c r="J862" s="579">
        <v>83.5</v>
      </c>
      <c r="K862" s="535">
        <v>0</v>
      </c>
      <c r="L862" s="535">
        <v>0</v>
      </c>
      <c r="M862" s="443" t="s">
        <v>1349</v>
      </c>
      <c r="O862" s="453"/>
      <c r="P862" s="453"/>
      <c r="Q862" s="453"/>
      <c r="R862" s="453"/>
      <c r="S862" s="453"/>
      <c r="T862" s="453"/>
      <c r="U862" s="453"/>
      <c r="V862" s="453"/>
      <c r="W862" s="453"/>
      <c r="X862" s="453"/>
    </row>
    <row r="863" spans="1:24" s="308" customFormat="1" ht="12" customHeight="1" x14ac:dyDescent="0.2">
      <c r="A863" s="309"/>
      <c r="B863" s="211">
        <v>630</v>
      </c>
      <c r="C863" s="212"/>
      <c r="D863" s="516" t="s">
        <v>1211</v>
      </c>
      <c r="E863" s="221"/>
      <c r="F863" s="535">
        <v>5.6</v>
      </c>
      <c r="G863" s="535">
        <v>0</v>
      </c>
      <c r="H863" s="535">
        <v>0</v>
      </c>
      <c r="I863" s="535">
        <v>0</v>
      </c>
      <c r="J863" s="535">
        <v>0</v>
      </c>
      <c r="K863" s="535">
        <v>0</v>
      </c>
      <c r="L863" s="535">
        <v>0</v>
      </c>
      <c r="M863" s="443"/>
    </row>
    <row r="864" spans="1:24" s="407" customFormat="1" x14ac:dyDescent="0.2">
      <c r="A864" s="399"/>
      <c r="B864" s="455">
        <v>630</v>
      </c>
      <c r="C864" s="456"/>
      <c r="D864" s="483" t="s">
        <v>975</v>
      </c>
      <c r="E864" s="389"/>
      <c r="F864" s="535">
        <v>2.7</v>
      </c>
      <c r="G864" s="535">
        <v>7.1</v>
      </c>
      <c r="H864" s="535">
        <v>0</v>
      </c>
      <c r="I864" s="535">
        <v>5.5</v>
      </c>
      <c r="J864" s="579">
        <v>6.7</v>
      </c>
      <c r="K864" s="535">
        <v>5.6</v>
      </c>
      <c r="L864" s="535">
        <v>5.6</v>
      </c>
      <c r="M864" s="443" t="s">
        <v>1349</v>
      </c>
      <c r="O864" s="206"/>
      <c r="P864" s="206"/>
      <c r="Q864" s="206"/>
      <c r="R864" s="206"/>
      <c r="S864" s="206"/>
      <c r="T864" s="206"/>
      <c r="U864" s="206"/>
      <c r="V864" s="206"/>
      <c r="W864" s="206"/>
      <c r="X864" s="206"/>
    </row>
    <row r="865" spans="1:24" s="407" customFormat="1" x14ac:dyDescent="0.2">
      <c r="A865" s="399"/>
      <c r="B865" s="504">
        <v>610</v>
      </c>
      <c r="C865" s="505"/>
      <c r="D865" s="454" t="s">
        <v>1167</v>
      </c>
      <c r="E865" s="449"/>
      <c r="F865" s="536">
        <v>6</v>
      </c>
      <c r="G865" s="536">
        <v>0</v>
      </c>
      <c r="H865" s="536">
        <v>0</v>
      </c>
      <c r="I865" s="536">
        <v>0</v>
      </c>
      <c r="J865" s="536">
        <v>0</v>
      </c>
      <c r="K865" s="536">
        <v>0</v>
      </c>
      <c r="L865" s="536">
        <v>0</v>
      </c>
      <c r="M865" s="443"/>
      <c r="O865" s="308"/>
      <c r="P865" s="308"/>
      <c r="Q865" s="308"/>
      <c r="R865" s="308"/>
      <c r="S865" s="308"/>
      <c r="T865" s="308"/>
      <c r="U865" s="308"/>
      <c r="V865" s="308"/>
      <c r="W865" s="308"/>
      <c r="X865" s="308"/>
    </row>
    <row r="866" spans="1:24" s="407" customFormat="1" x14ac:dyDescent="0.2">
      <c r="A866" s="399"/>
      <c r="B866" s="504">
        <v>640</v>
      </c>
      <c r="C866" s="505"/>
      <c r="D866" s="454" t="s">
        <v>1187</v>
      </c>
      <c r="E866" s="449"/>
      <c r="F866" s="536">
        <v>2.1</v>
      </c>
      <c r="G866" s="536">
        <v>5</v>
      </c>
      <c r="H866" s="536">
        <v>0</v>
      </c>
      <c r="I866" s="536">
        <v>5</v>
      </c>
      <c r="J866" s="536">
        <v>5</v>
      </c>
      <c r="K866" s="536">
        <v>0</v>
      </c>
      <c r="L866" s="536">
        <v>0</v>
      </c>
      <c r="M866" s="443"/>
      <c r="O866" s="308"/>
      <c r="P866" s="308"/>
      <c r="Q866" s="308"/>
      <c r="R866" s="308"/>
      <c r="S866" s="308"/>
      <c r="T866" s="308"/>
      <c r="U866" s="308"/>
      <c r="V866" s="308"/>
      <c r="W866" s="308"/>
      <c r="X866" s="308"/>
    </row>
    <row r="867" spans="1:24" s="407" customFormat="1" x14ac:dyDescent="0.2">
      <c r="A867" s="399"/>
      <c r="B867" s="504">
        <v>600</v>
      </c>
      <c r="C867" s="505"/>
      <c r="D867" s="454" t="s">
        <v>1356</v>
      </c>
      <c r="E867" s="449"/>
      <c r="F867" s="536">
        <v>0</v>
      </c>
      <c r="G867" s="536">
        <v>28.5</v>
      </c>
      <c r="H867" s="536">
        <v>0</v>
      </c>
      <c r="I867" s="536">
        <v>0</v>
      </c>
      <c r="J867" s="580">
        <v>1</v>
      </c>
      <c r="K867" s="536">
        <v>0</v>
      </c>
      <c r="L867" s="536">
        <v>0</v>
      </c>
      <c r="M867" s="443" t="s">
        <v>1349</v>
      </c>
    </row>
    <row r="868" spans="1:24" s="407" customFormat="1" x14ac:dyDescent="0.2">
      <c r="A868" s="399"/>
      <c r="B868" s="504"/>
      <c r="C868" s="505"/>
      <c r="D868" s="454" t="s">
        <v>1358</v>
      </c>
      <c r="E868" s="449"/>
      <c r="F868" s="536">
        <v>0</v>
      </c>
      <c r="G868" s="536">
        <v>0</v>
      </c>
      <c r="H868" s="536">
        <v>0</v>
      </c>
      <c r="I868" s="536">
        <v>0</v>
      </c>
      <c r="J868" s="580">
        <v>1</v>
      </c>
      <c r="K868" s="536">
        <v>0</v>
      </c>
      <c r="L868" s="536">
        <v>0</v>
      </c>
      <c r="M868" s="443" t="s">
        <v>1349</v>
      </c>
    </row>
    <row r="869" spans="1:24" s="407" customFormat="1" x14ac:dyDescent="0.2">
      <c r="A869" s="399"/>
      <c r="B869" s="504">
        <v>630</v>
      </c>
      <c r="C869" s="505"/>
      <c r="D869" s="454" t="s">
        <v>1281</v>
      </c>
      <c r="E869" s="449"/>
      <c r="F869" s="536">
        <v>0</v>
      </c>
      <c r="G869" s="536">
        <v>17.399999999999999</v>
      </c>
      <c r="H869" s="536">
        <v>0</v>
      </c>
      <c r="I869" s="536">
        <v>0.4</v>
      </c>
      <c r="J869" s="536">
        <v>0</v>
      </c>
      <c r="K869" s="536">
        <v>0</v>
      </c>
      <c r="L869" s="536">
        <v>0</v>
      </c>
      <c r="M869" s="443"/>
    </row>
    <row r="870" spans="1:24" s="407" customFormat="1" x14ac:dyDescent="0.2">
      <c r="A870" s="399"/>
      <c r="B870" s="504">
        <v>700</v>
      </c>
      <c r="C870" s="505"/>
      <c r="D870" s="454" t="s">
        <v>1230</v>
      </c>
      <c r="E870" s="449"/>
      <c r="F870" s="536">
        <v>3.4</v>
      </c>
      <c r="G870" s="536">
        <v>0</v>
      </c>
      <c r="H870" s="536">
        <v>0</v>
      </c>
      <c r="I870" s="536">
        <v>0</v>
      </c>
      <c r="J870" s="536">
        <v>0</v>
      </c>
      <c r="K870" s="536">
        <v>0</v>
      </c>
      <c r="L870" s="536">
        <v>0</v>
      </c>
      <c r="M870" s="443"/>
      <c r="O870" s="308"/>
      <c r="P870" s="308"/>
      <c r="Q870" s="308"/>
      <c r="R870" s="308"/>
      <c r="S870" s="308"/>
      <c r="T870" s="308"/>
      <c r="U870" s="308"/>
      <c r="V870" s="308"/>
      <c r="W870" s="308"/>
      <c r="X870" s="308"/>
    </row>
    <row r="871" spans="1:24" s="407" customFormat="1" x14ac:dyDescent="0.2">
      <c r="A871" s="399"/>
      <c r="B871" s="504">
        <v>700</v>
      </c>
      <c r="C871" s="505"/>
      <c r="D871" s="542" t="s">
        <v>1259</v>
      </c>
      <c r="E871" s="450"/>
      <c r="F871" s="536">
        <v>73.8</v>
      </c>
      <c r="G871" s="536">
        <v>0</v>
      </c>
      <c r="H871" s="536">
        <v>0</v>
      </c>
      <c r="I871" s="536">
        <v>0</v>
      </c>
      <c r="J871" s="536">
        <v>0</v>
      </c>
      <c r="K871" s="536">
        <v>0</v>
      </c>
      <c r="L871" s="536">
        <v>0</v>
      </c>
      <c r="M871" s="443"/>
    </row>
    <row r="872" spans="1:24" s="453" customFormat="1" ht="13.5" thickBot="1" x14ac:dyDescent="0.25">
      <c r="A872" s="451"/>
      <c r="B872" s="262">
        <v>630</v>
      </c>
      <c r="C872" s="263"/>
      <c r="D872" s="267" t="s">
        <v>1281</v>
      </c>
      <c r="E872" s="264"/>
      <c r="F872" s="536">
        <v>0</v>
      </c>
      <c r="G872" s="536">
        <v>0</v>
      </c>
      <c r="H872" s="536">
        <v>0</v>
      </c>
      <c r="I872" s="536">
        <v>12.6</v>
      </c>
      <c r="J872" s="580">
        <v>12</v>
      </c>
      <c r="K872" s="536">
        <v>0</v>
      </c>
      <c r="L872" s="536">
        <v>0</v>
      </c>
      <c r="M872" s="443" t="s">
        <v>1349</v>
      </c>
      <c r="O872" s="407"/>
      <c r="P872" s="407"/>
      <c r="Q872" s="407"/>
      <c r="R872" s="407"/>
      <c r="S872" s="407"/>
      <c r="T872" s="407"/>
      <c r="U872" s="407"/>
      <c r="V872" s="407"/>
      <c r="W872" s="407"/>
      <c r="X872" s="407"/>
    </row>
    <row r="873" spans="1:24" s="308" customFormat="1" ht="13.5" thickBot="1" x14ac:dyDescent="0.25">
      <c r="A873" s="309"/>
      <c r="B873" s="376" t="s">
        <v>799</v>
      </c>
      <c r="C873" s="489"/>
      <c r="D873" s="525" t="s">
        <v>1065</v>
      </c>
      <c r="E873" s="313"/>
      <c r="F873" s="506">
        <f t="shared" ref="F873" si="418">SUM(F874:F877)</f>
        <v>839.49999999999989</v>
      </c>
      <c r="G873" s="506">
        <f t="shared" ref="G873" si="419">SUM(G874:G877)</f>
        <v>868.69999999999993</v>
      </c>
      <c r="H873" s="506">
        <f t="shared" ref="H873" si="420">SUM(H874:H877)</f>
        <v>951.5</v>
      </c>
      <c r="I873" s="506">
        <f t="shared" ref="I873" si="421">SUM(I874:I877)</f>
        <v>975.5</v>
      </c>
      <c r="J873" s="506">
        <f t="shared" ref="J873" si="422">SUM(J874:J877)</f>
        <v>1013</v>
      </c>
      <c r="K873" s="506">
        <f t="shared" ref="K873:L873" si="423">SUM(K874:K877)</f>
        <v>1004.1</v>
      </c>
      <c r="L873" s="506">
        <f t="shared" si="423"/>
        <v>1004.1</v>
      </c>
      <c r="M873" s="452"/>
    </row>
    <row r="874" spans="1:24" x14ac:dyDescent="0.2">
      <c r="A874" s="207"/>
      <c r="B874" s="257">
        <v>610</v>
      </c>
      <c r="C874" s="258"/>
      <c r="D874" s="259" t="s">
        <v>115</v>
      </c>
      <c r="E874" s="260"/>
      <c r="F874" s="260">
        <v>552</v>
      </c>
      <c r="G874" s="260">
        <v>554</v>
      </c>
      <c r="H874" s="260">
        <v>614</v>
      </c>
      <c r="I874" s="260">
        <v>600.5</v>
      </c>
      <c r="J874" s="581">
        <v>629.4</v>
      </c>
      <c r="K874" s="260">
        <v>643</v>
      </c>
      <c r="L874" s="260">
        <v>643</v>
      </c>
      <c r="M874" s="443" t="s">
        <v>1349</v>
      </c>
      <c r="O874" s="308"/>
      <c r="P874" s="308"/>
      <c r="Q874" s="308"/>
      <c r="R874" s="308"/>
      <c r="S874" s="308"/>
      <c r="T874" s="308"/>
      <c r="U874" s="308"/>
      <c r="V874" s="308"/>
      <c r="W874" s="308"/>
      <c r="X874" s="308"/>
    </row>
    <row r="875" spans="1:24" s="308" customFormat="1" x14ac:dyDescent="0.2">
      <c r="A875" s="309"/>
      <c r="B875" s="211">
        <v>620</v>
      </c>
      <c r="C875" s="212"/>
      <c r="D875" s="213" t="s">
        <v>116</v>
      </c>
      <c r="E875" s="221"/>
      <c r="F875" s="535">
        <v>203.9</v>
      </c>
      <c r="G875" s="535">
        <v>204.4</v>
      </c>
      <c r="H875" s="535">
        <v>218.7</v>
      </c>
      <c r="I875" s="535">
        <v>221.9</v>
      </c>
      <c r="J875" s="579">
        <v>238.8</v>
      </c>
      <c r="K875" s="535">
        <v>227</v>
      </c>
      <c r="L875" s="535">
        <v>227</v>
      </c>
      <c r="M875" s="443" t="s">
        <v>1349</v>
      </c>
    </row>
    <row r="876" spans="1:24" s="308" customFormat="1" x14ac:dyDescent="0.2">
      <c r="A876" s="309"/>
      <c r="B876" s="262">
        <v>630</v>
      </c>
      <c r="C876" s="263"/>
      <c r="D876" s="267" t="s">
        <v>117</v>
      </c>
      <c r="E876" s="268"/>
      <c r="F876" s="268">
        <v>82.8</v>
      </c>
      <c r="G876" s="268">
        <v>106.9</v>
      </c>
      <c r="H876" s="268">
        <v>116.8</v>
      </c>
      <c r="I876" s="268">
        <v>151.1</v>
      </c>
      <c r="J876" s="586">
        <v>142.80000000000001</v>
      </c>
      <c r="K876" s="268">
        <v>132.1</v>
      </c>
      <c r="L876" s="268">
        <v>132.1</v>
      </c>
      <c r="M876" s="443" t="s">
        <v>1349</v>
      </c>
      <c r="O876" s="206"/>
      <c r="P876" s="206"/>
      <c r="Q876" s="206"/>
      <c r="R876" s="206"/>
      <c r="S876" s="206"/>
      <c r="T876" s="206"/>
      <c r="U876" s="206"/>
      <c r="V876" s="206"/>
      <c r="W876" s="206"/>
      <c r="X876" s="206"/>
    </row>
    <row r="877" spans="1:24" s="308" customFormat="1" ht="13.5" thickBot="1" x14ac:dyDescent="0.25">
      <c r="A877" s="309"/>
      <c r="B877" s="490">
        <v>640</v>
      </c>
      <c r="C877" s="491"/>
      <c r="D877" s="492" t="s">
        <v>603</v>
      </c>
      <c r="E877" s="264"/>
      <c r="F877" s="264">
        <v>0.8</v>
      </c>
      <c r="G877" s="264">
        <v>3.4</v>
      </c>
      <c r="H877" s="264">
        <v>2</v>
      </c>
      <c r="I877" s="264">
        <v>2</v>
      </c>
      <c r="J877" s="264">
        <v>2</v>
      </c>
      <c r="K877" s="264">
        <v>2</v>
      </c>
      <c r="L877" s="264">
        <v>2</v>
      </c>
      <c r="M877" s="443"/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</row>
    <row r="878" spans="1:24" s="407" customFormat="1" ht="13.5" thickBot="1" x14ac:dyDescent="0.25">
      <c r="A878" s="399"/>
      <c r="B878" s="265" t="s">
        <v>1066</v>
      </c>
      <c r="C878" s="256"/>
      <c r="D878" s="269"/>
      <c r="E878" s="254"/>
      <c r="F878" s="254">
        <f t="shared" ref="F878:L878" si="424">SUM(F879:F901)</f>
        <v>53.8</v>
      </c>
      <c r="G878" s="254">
        <f>SUM(G879+G880+G881+G882+G883+G884+G885+G886+G887+G888+G889+G890+G891+G892+G893+G894+G895+G896+G897+G898+G901)</f>
        <v>62.600000000000009</v>
      </c>
      <c r="H878" s="254">
        <f t="shared" si="424"/>
        <v>30</v>
      </c>
      <c r="I878" s="254">
        <f>SUM(I879:I901)</f>
        <v>62.3</v>
      </c>
      <c r="J878" s="254">
        <f t="shared" si="424"/>
        <v>66.099999999999994</v>
      </c>
      <c r="K878" s="254">
        <f t="shared" si="424"/>
        <v>33</v>
      </c>
      <c r="L878" s="254">
        <f t="shared" si="424"/>
        <v>33</v>
      </c>
      <c r="M878" s="443"/>
      <c r="O878" s="308"/>
      <c r="P878" s="308"/>
      <c r="Q878" s="308"/>
      <c r="R878" s="308"/>
      <c r="S878" s="308"/>
      <c r="T878" s="308"/>
      <c r="U878" s="308"/>
      <c r="V878" s="308"/>
      <c r="W878" s="308"/>
      <c r="X878" s="308"/>
    </row>
    <row r="879" spans="1:24" s="308" customFormat="1" x14ac:dyDescent="0.2">
      <c r="A879" s="309"/>
      <c r="B879" s="257">
        <v>630</v>
      </c>
      <c r="C879" s="258"/>
      <c r="D879" s="259" t="s">
        <v>307</v>
      </c>
      <c r="E879" s="260"/>
      <c r="F879" s="260">
        <v>9.9</v>
      </c>
      <c r="G879" s="260">
        <v>8.8000000000000007</v>
      </c>
      <c r="H879" s="260">
        <v>6</v>
      </c>
      <c r="I879" s="260">
        <v>8</v>
      </c>
      <c r="J879" s="581">
        <v>8.6</v>
      </c>
      <c r="K879" s="260">
        <v>6</v>
      </c>
      <c r="L879" s="260">
        <v>6</v>
      </c>
      <c r="M879" s="443" t="s">
        <v>1349</v>
      </c>
    </row>
    <row r="880" spans="1:24" s="308" customFormat="1" x14ac:dyDescent="0.2">
      <c r="A880" s="307"/>
      <c r="B880" s="211">
        <v>610</v>
      </c>
      <c r="C880" s="212"/>
      <c r="D880" s="213" t="s">
        <v>768</v>
      </c>
      <c r="E880" s="221"/>
      <c r="F880" s="535">
        <v>14.9</v>
      </c>
      <c r="G880" s="535">
        <v>14.3</v>
      </c>
      <c r="H880" s="535">
        <v>14</v>
      </c>
      <c r="I880" s="535">
        <v>12.6</v>
      </c>
      <c r="J880" s="579">
        <v>8.1999999999999993</v>
      </c>
      <c r="K880" s="535">
        <v>16</v>
      </c>
      <c r="L880" s="535">
        <v>16</v>
      </c>
      <c r="M880" s="443" t="s">
        <v>1349</v>
      </c>
    </row>
    <row r="881" spans="1:24" s="308" customFormat="1" x14ac:dyDescent="0.2">
      <c r="A881" s="307"/>
      <c r="B881" s="211">
        <v>610</v>
      </c>
      <c r="C881" s="212"/>
      <c r="D881" s="213" t="s">
        <v>1234</v>
      </c>
      <c r="E881" s="221"/>
      <c r="F881" s="535">
        <v>0.4</v>
      </c>
      <c r="G881" s="535">
        <v>0</v>
      </c>
      <c r="H881" s="535">
        <v>0</v>
      </c>
      <c r="I881" s="535">
        <v>0</v>
      </c>
      <c r="J881" s="535">
        <v>0</v>
      </c>
      <c r="K881" s="535">
        <v>0</v>
      </c>
      <c r="L881" s="535">
        <v>0</v>
      </c>
      <c r="M881" s="443"/>
      <c r="O881" s="407"/>
      <c r="P881" s="407"/>
      <c r="Q881" s="407"/>
      <c r="R881" s="407"/>
      <c r="S881" s="407"/>
      <c r="T881" s="407"/>
      <c r="U881" s="407"/>
      <c r="V881" s="407"/>
      <c r="W881" s="407"/>
      <c r="X881" s="407"/>
    </row>
    <row r="882" spans="1:24" x14ac:dyDescent="0.2">
      <c r="A882" s="207"/>
      <c r="B882" s="262">
        <v>630</v>
      </c>
      <c r="C882" s="263"/>
      <c r="D882" s="267" t="s">
        <v>392</v>
      </c>
      <c r="E882" s="268"/>
      <c r="F882" s="268">
        <v>2.9</v>
      </c>
      <c r="G882" s="268">
        <v>4.5999999999999996</v>
      </c>
      <c r="H882" s="268">
        <v>3</v>
      </c>
      <c r="I882" s="268">
        <v>2.9</v>
      </c>
      <c r="J882" s="586">
        <v>4</v>
      </c>
      <c r="K882" s="268">
        <v>3</v>
      </c>
      <c r="L882" s="268">
        <v>3</v>
      </c>
      <c r="M882" s="443" t="s">
        <v>1349</v>
      </c>
      <c r="O882" s="407"/>
      <c r="P882" s="407"/>
      <c r="Q882" s="407"/>
      <c r="R882" s="407"/>
      <c r="S882" s="407"/>
      <c r="T882" s="407"/>
      <c r="U882" s="407"/>
      <c r="V882" s="407"/>
      <c r="W882" s="407"/>
      <c r="X882" s="407"/>
    </row>
    <row r="883" spans="1:24" x14ac:dyDescent="0.2">
      <c r="A883" s="207"/>
      <c r="B883" s="211">
        <v>640</v>
      </c>
      <c r="C883" s="212"/>
      <c r="D883" s="213" t="s">
        <v>287</v>
      </c>
      <c r="E883" s="221"/>
      <c r="F883" s="535">
        <v>5.6</v>
      </c>
      <c r="G883" s="535">
        <v>4.7</v>
      </c>
      <c r="H883" s="535">
        <v>0</v>
      </c>
      <c r="I883" s="535">
        <v>5.3</v>
      </c>
      <c r="J883" s="535">
        <v>0</v>
      </c>
      <c r="K883" s="535">
        <v>0</v>
      </c>
      <c r="L883" s="535">
        <v>0</v>
      </c>
      <c r="M883" s="443"/>
      <c r="O883" s="308"/>
      <c r="P883" s="308"/>
      <c r="Q883" s="308"/>
      <c r="R883" s="308"/>
      <c r="S883" s="308"/>
      <c r="T883" s="308"/>
      <c r="U883" s="308"/>
      <c r="V883" s="308"/>
      <c r="W883" s="308"/>
      <c r="X883" s="308"/>
    </row>
    <row r="884" spans="1:24" s="308" customFormat="1" x14ac:dyDescent="0.2">
      <c r="A884" s="309"/>
      <c r="B884" s="211">
        <v>630</v>
      </c>
      <c r="C884" s="212"/>
      <c r="D884" s="213" t="s">
        <v>770</v>
      </c>
      <c r="E884" s="222"/>
      <c r="F884" s="536">
        <v>0</v>
      </c>
      <c r="G884" s="536">
        <v>4.4000000000000004</v>
      </c>
      <c r="H884" s="536">
        <v>4</v>
      </c>
      <c r="I884" s="536">
        <v>2.2999999999999998</v>
      </c>
      <c r="J884" s="580">
        <v>4.2</v>
      </c>
      <c r="K884" s="536">
        <v>4</v>
      </c>
      <c r="L884" s="536">
        <v>4</v>
      </c>
      <c r="M884" s="443" t="s">
        <v>1349</v>
      </c>
      <c r="O884" s="407"/>
      <c r="P884" s="407"/>
      <c r="Q884" s="407"/>
      <c r="R884" s="407"/>
      <c r="S884" s="407"/>
      <c r="T884" s="407"/>
      <c r="U884" s="407"/>
      <c r="V884" s="407"/>
      <c r="W884" s="407"/>
      <c r="X884" s="407"/>
    </row>
    <row r="885" spans="1:24" s="308" customFormat="1" x14ac:dyDescent="0.2">
      <c r="A885" s="309"/>
      <c r="B885" s="262">
        <v>630</v>
      </c>
      <c r="C885" s="263"/>
      <c r="D885" s="267" t="s">
        <v>771</v>
      </c>
      <c r="E885" s="264"/>
      <c r="F885" s="264">
        <v>0</v>
      </c>
      <c r="G885" s="264">
        <v>0</v>
      </c>
      <c r="H885" s="264">
        <v>2</v>
      </c>
      <c r="I885" s="264">
        <v>3.5</v>
      </c>
      <c r="J885" s="587">
        <v>3.9</v>
      </c>
      <c r="K885" s="264">
        <v>2</v>
      </c>
      <c r="L885" s="264">
        <v>2</v>
      </c>
      <c r="M885" s="443" t="s">
        <v>1349</v>
      </c>
      <c r="O885" s="407"/>
      <c r="P885" s="407"/>
      <c r="Q885" s="407"/>
      <c r="R885" s="407"/>
      <c r="S885" s="407"/>
      <c r="T885" s="407"/>
      <c r="U885" s="407"/>
      <c r="V885" s="407"/>
      <c r="W885" s="407"/>
      <c r="X885" s="407"/>
    </row>
    <row r="886" spans="1:24" s="308" customFormat="1" x14ac:dyDescent="0.2">
      <c r="A886" s="307"/>
      <c r="B886" s="262">
        <v>630</v>
      </c>
      <c r="C886" s="263"/>
      <c r="D886" s="267" t="s">
        <v>858</v>
      </c>
      <c r="E886" s="264"/>
      <c r="F886" s="264">
        <v>8.8000000000000007</v>
      </c>
      <c r="G886" s="264">
        <v>0</v>
      </c>
      <c r="H886" s="264">
        <v>0</v>
      </c>
      <c r="I886" s="264">
        <v>0</v>
      </c>
      <c r="J886" s="264">
        <v>0</v>
      </c>
      <c r="K886" s="264">
        <v>0</v>
      </c>
      <c r="L886" s="264">
        <v>0</v>
      </c>
      <c r="M886" s="443"/>
      <c r="O886" s="407"/>
      <c r="P886" s="407"/>
      <c r="Q886" s="407"/>
      <c r="R886" s="407"/>
      <c r="S886" s="407"/>
      <c r="T886" s="407"/>
      <c r="U886" s="407"/>
      <c r="V886" s="407"/>
      <c r="W886" s="407"/>
      <c r="X886" s="407"/>
    </row>
    <row r="887" spans="1:24" s="407" customFormat="1" x14ac:dyDescent="0.2">
      <c r="A887" s="406"/>
      <c r="B887" s="262">
        <v>630</v>
      </c>
      <c r="C887" s="263"/>
      <c r="D887" s="267" t="s">
        <v>1192</v>
      </c>
      <c r="E887" s="268"/>
      <c r="F887" s="268">
        <v>7.3</v>
      </c>
      <c r="G887" s="268">
        <v>0</v>
      </c>
      <c r="H887" s="268">
        <v>0</v>
      </c>
      <c r="I887" s="268">
        <v>0</v>
      </c>
      <c r="J887" s="268">
        <v>0</v>
      </c>
      <c r="K887" s="268">
        <v>0</v>
      </c>
      <c r="L887" s="268">
        <v>0</v>
      </c>
      <c r="M887" s="443"/>
    </row>
    <row r="888" spans="1:24" s="407" customFormat="1" x14ac:dyDescent="0.2">
      <c r="A888" s="406"/>
      <c r="B888" s="262">
        <v>630</v>
      </c>
      <c r="C888" s="263"/>
      <c r="D888" s="267" t="s">
        <v>1194</v>
      </c>
      <c r="E888" s="268"/>
      <c r="F888" s="268">
        <v>0.4</v>
      </c>
      <c r="G888" s="268">
        <v>0.7</v>
      </c>
      <c r="H888" s="268">
        <v>1</v>
      </c>
      <c r="I888" s="268">
        <v>0.8</v>
      </c>
      <c r="J888" s="268">
        <v>1.2</v>
      </c>
      <c r="K888" s="268">
        <v>0</v>
      </c>
      <c r="L888" s="268">
        <v>0</v>
      </c>
      <c r="M888" s="443"/>
    </row>
    <row r="889" spans="1:24" s="407" customFormat="1" x14ac:dyDescent="0.2">
      <c r="A889" s="406"/>
      <c r="B889" s="262">
        <v>610</v>
      </c>
      <c r="C889" s="263"/>
      <c r="D889" s="213" t="s">
        <v>1321</v>
      </c>
      <c r="E889" s="268"/>
      <c r="F889" s="268">
        <v>0</v>
      </c>
      <c r="G889" s="268">
        <v>0</v>
      </c>
      <c r="H889" s="268">
        <v>0</v>
      </c>
      <c r="I889" s="268">
        <v>0.2</v>
      </c>
      <c r="J889" s="268">
        <v>0</v>
      </c>
      <c r="K889" s="268">
        <v>0</v>
      </c>
      <c r="L889" s="268">
        <v>0</v>
      </c>
      <c r="M889" s="443"/>
    </row>
    <row r="890" spans="1:24" s="407" customFormat="1" x14ac:dyDescent="0.2">
      <c r="A890" s="406"/>
      <c r="B890" s="262">
        <v>640</v>
      </c>
      <c r="C890" s="263"/>
      <c r="D890" s="267" t="s">
        <v>965</v>
      </c>
      <c r="E890" s="268"/>
      <c r="F890" s="268">
        <v>0</v>
      </c>
      <c r="G890" s="268">
        <v>0</v>
      </c>
      <c r="H890" s="268">
        <v>0</v>
      </c>
      <c r="I890" s="268">
        <v>0</v>
      </c>
      <c r="J890" s="268">
        <v>0</v>
      </c>
      <c r="K890" s="268">
        <v>0</v>
      </c>
      <c r="L890" s="268">
        <v>0</v>
      </c>
      <c r="M890" s="443"/>
    </row>
    <row r="891" spans="1:24" s="407" customFormat="1" x14ac:dyDescent="0.2">
      <c r="A891" s="406"/>
      <c r="B891" s="262">
        <v>630</v>
      </c>
      <c r="C891" s="263"/>
      <c r="D891" s="267" t="s">
        <v>1211</v>
      </c>
      <c r="E891" s="268"/>
      <c r="F891" s="268">
        <v>2.6</v>
      </c>
      <c r="G891" s="268">
        <v>0</v>
      </c>
      <c r="H891" s="268">
        <v>0</v>
      </c>
      <c r="I891" s="268">
        <v>0</v>
      </c>
      <c r="J891" s="268">
        <v>0</v>
      </c>
      <c r="K891" s="268">
        <v>0</v>
      </c>
      <c r="L891" s="268">
        <v>0</v>
      </c>
      <c r="M891" s="443"/>
      <c r="O891" s="308"/>
      <c r="P891" s="308"/>
      <c r="Q891" s="308"/>
      <c r="R891" s="308"/>
      <c r="S891" s="308"/>
      <c r="T891" s="308"/>
      <c r="U891" s="308"/>
      <c r="V891" s="308"/>
      <c r="W891" s="308"/>
      <c r="X891" s="308"/>
    </row>
    <row r="892" spans="1:24" s="407" customFormat="1" x14ac:dyDescent="0.2">
      <c r="A892" s="406"/>
      <c r="B892" s="262">
        <v>630</v>
      </c>
      <c r="C892" s="263"/>
      <c r="D892" s="267" t="s">
        <v>1277</v>
      </c>
      <c r="E892" s="268"/>
      <c r="F892" s="268">
        <v>0</v>
      </c>
      <c r="G892" s="268">
        <v>0</v>
      </c>
      <c r="H892" s="268">
        <v>0</v>
      </c>
      <c r="I892" s="268">
        <v>0</v>
      </c>
      <c r="J892" s="268">
        <v>0</v>
      </c>
      <c r="K892" s="268">
        <v>0</v>
      </c>
      <c r="L892" s="268">
        <v>0</v>
      </c>
      <c r="M892" s="443"/>
    </row>
    <row r="893" spans="1:24" s="407" customFormat="1" x14ac:dyDescent="0.2">
      <c r="A893" s="406"/>
      <c r="B893" s="262">
        <v>640</v>
      </c>
      <c r="C893" s="263"/>
      <c r="D893" s="267" t="s">
        <v>1279</v>
      </c>
      <c r="E893" s="268"/>
      <c r="F893" s="268">
        <v>0</v>
      </c>
      <c r="G893" s="268">
        <v>0</v>
      </c>
      <c r="H893" s="268">
        <v>0</v>
      </c>
      <c r="I893" s="268">
        <v>0</v>
      </c>
      <c r="J893" s="268">
        <v>0</v>
      </c>
      <c r="K893" s="268">
        <v>0</v>
      </c>
      <c r="L893" s="268">
        <v>0</v>
      </c>
      <c r="M893" s="443"/>
    </row>
    <row r="894" spans="1:24" s="407" customFormat="1" x14ac:dyDescent="0.2">
      <c r="A894" s="399"/>
      <c r="B894" s="211">
        <v>630</v>
      </c>
      <c r="C894" s="212"/>
      <c r="D894" s="213" t="s">
        <v>975</v>
      </c>
      <c r="E894" s="222"/>
      <c r="F894" s="536">
        <v>1</v>
      </c>
      <c r="G894" s="536">
        <v>1.3</v>
      </c>
      <c r="H894" s="536">
        <v>0</v>
      </c>
      <c r="I894" s="536">
        <v>2</v>
      </c>
      <c r="J894" s="536">
        <v>2</v>
      </c>
      <c r="K894" s="536">
        <v>2</v>
      </c>
      <c r="L894" s="536">
        <v>2</v>
      </c>
      <c r="M894" s="434"/>
      <c r="O894" s="308"/>
      <c r="P894" s="308"/>
      <c r="Q894" s="308"/>
      <c r="R894" s="308"/>
      <c r="S894" s="308"/>
      <c r="T894" s="308"/>
      <c r="U894" s="308"/>
      <c r="V894" s="308"/>
      <c r="W894" s="308"/>
      <c r="X894" s="308"/>
    </row>
    <row r="895" spans="1:24" s="407" customFormat="1" x14ac:dyDescent="0.2">
      <c r="A895" s="399"/>
      <c r="B895" s="211">
        <v>600</v>
      </c>
      <c r="C895" s="212"/>
      <c r="D895" s="213" t="s">
        <v>1322</v>
      </c>
      <c r="E895" s="536"/>
      <c r="F895" s="536">
        <v>0</v>
      </c>
      <c r="G895" s="536">
        <v>0</v>
      </c>
      <c r="H895" s="536">
        <v>0</v>
      </c>
      <c r="I895" s="536">
        <v>11.5</v>
      </c>
      <c r="J895" s="536">
        <v>23.1</v>
      </c>
      <c r="K895" s="536">
        <v>0</v>
      </c>
      <c r="L895" s="536">
        <v>0</v>
      </c>
      <c r="M895" s="434"/>
    </row>
    <row r="896" spans="1:24" s="407" customFormat="1" x14ac:dyDescent="0.2">
      <c r="A896" s="399"/>
      <c r="B896" s="211">
        <v>600</v>
      </c>
      <c r="C896" s="212"/>
      <c r="D896" s="213" t="s">
        <v>1276</v>
      </c>
      <c r="E896" s="536"/>
      <c r="F896" s="536">
        <v>0</v>
      </c>
      <c r="G896" s="536">
        <v>8.3000000000000007</v>
      </c>
      <c r="H896" s="536">
        <v>0</v>
      </c>
      <c r="I896" s="536">
        <v>0</v>
      </c>
      <c r="J896" s="536">
        <v>0</v>
      </c>
      <c r="K896" s="536">
        <v>0</v>
      </c>
      <c r="L896" s="536">
        <v>0</v>
      </c>
      <c r="M896" s="434"/>
    </row>
    <row r="897" spans="1:24" s="407" customFormat="1" x14ac:dyDescent="0.2">
      <c r="A897" s="399"/>
      <c r="B897" s="211">
        <v>600</v>
      </c>
      <c r="C897" s="212"/>
      <c r="D897" s="213" t="s">
        <v>1323</v>
      </c>
      <c r="E897" s="536"/>
      <c r="F897" s="536">
        <v>0</v>
      </c>
      <c r="G897" s="536">
        <v>0</v>
      </c>
      <c r="H897" s="536">
        <v>0</v>
      </c>
      <c r="I897" s="264">
        <v>0.6</v>
      </c>
      <c r="J897" s="536">
        <v>0</v>
      </c>
      <c r="K897" s="536">
        <v>0</v>
      </c>
      <c r="L897" s="536">
        <v>0</v>
      </c>
      <c r="M897" s="434"/>
    </row>
    <row r="898" spans="1:24" s="407" customFormat="1" x14ac:dyDescent="0.2">
      <c r="A898" s="399"/>
      <c r="B898" s="211">
        <v>600</v>
      </c>
      <c r="C898" s="212"/>
      <c r="D898" s="213" t="s">
        <v>1324</v>
      </c>
      <c r="E898" s="536"/>
      <c r="F898" s="536">
        <v>0</v>
      </c>
      <c r="G898" s="536">
        <v>0</v>
      </c>
      <c r="H898" s="536">
        <v>0</v>
      </c>
      <c r="I898" s="264">
        <v>1.3</v>
      </c>
      <c r="J898" s="536">
        <v>0</v>
      </c>
      <c r="K898" s="536">
        <v>0</v>
      </c>
      <c r="L898" s="536">
        <v>0</v>
      </c>
      <c r="M898" s="434"/>
    </row>
    <row r="899" spans="1:24" s="407" customFormat="1" hidden="1" x14ac:dyDescent="0.2">
      <c r="A899" s="399"/>
      <c r="B899" s="211">
        <v>640</v>
      </c>
      <c r="C899" s="212"/>
      <c r="D899" s="213" t="s">
        <v>1039</v>
      </c>
      <c r="E899" s="222"/>
      <c r="F899" s="536">
        <v>0</v>
      </c>
      <c r="G899" s="536">
        <v>0</v>
      </c>
      <c r="H899" s="536">
        <v>0</v>
      </c>
      <c r="I899" s="264"/>
      <c r="J899" s="536">
        <v>0</v>
      </c>
      <c r="K899" s="536">
        <v>0</v>
      </c>
      <c r="L899" s="536">
        <v>0</v>
      </c>
      <c r="M899" s="434"/>
      <c r="O899" s="308"/>
      <c r="P899" s="308"/>
      <c r="Q899" s="308"/>
      <c r="R899" s="308"/>
      <c r="S899" s="308"/>
      <c r="T899" s="308"/>
      <c r="U899" s="308"/>
      <c r="V899" s="308"/>
      <c r="W899" s="308"/>
      <c r="X899" s="308"/>
    </row>
    <row r="900" spans="1:24" s="407" customFormat="1" hidden="1" x14ac:dyDescent="0.2">
      <c r="A900" s="399"/>
      <c r="B900" s="211">
        <v>640</v>
      </c>
      <c r="C900" s="212"/>
      <c r="D900" s="213" t="s">
        <v>1276</v>
      </c>
      <c r="E900" s="222"/>
      <c r="F900" s="536">
        <v>0</v>
      </c>
      <c r="G900" s="536">
        <v>8.3000000000000007</v>
      </c>
      <c r="H900" s="536">
        <v>0</v>
      </c>
      <c r="I900" s="264"/>
      <c r="J900" s="536">
        <v>0</v>
      </c>
      <c r="K900" s="536">
        <v>0</v>
      </c>
      <c r="L900" s="536">
        <v>0</v>
      </c>
      <c r="M900" s="434"/>
      <c r="O900" s="308"/>
      <c r="P900" s="308"/>
      <c r="Q900" s="308"/>
      <c r="R900" s="308"/>
      <c r="S900" s="308"/>
      <c r="T900" s="308"/>
      <c r="U900" s="308"/>
      <c r="V900" s="308"/>
      <c r="W900" s="308"/>
      <c r="X900" s="308"/>
    </row>
    <row r="901" spans="1:24" s="308" customFormat="1" ht="13.5" thickBot="1" x14ac:dyDescent="0.25">
      <c r="A901" s="309"/>
      <c r="B901" s="262">
        <v>640</v>
      </c>
      <c r="C901" s="263"/>
      <c r="D901" s="267" t="s">
        <v>1281</v>
      </c>
      <c r="E901" s="264"/>
      <c r="F901" s="264">
        <v>0</v>
      </c>
      <c r="G901" s="264">
        <v>15.5</v>
      </c>
      <c r="H901" s="264">
        <v>0</v>
      </c>
      <c r="I901" s="264">
        <v>11.3</v>
      </c>
      <c r="J901" s="587">
        <v>10.9</v>
      </c>
      <c r="K901" s="264">
        <v>0</v>
      </c>
      <c r="L901" s="264">
        <v>0</v>
      </c>
      <c r="M901" s="443" t="s">
        <v>1349</v>
      </c>
      <c r="O901" s="407"/>
      <c r="P901" s="407"/>
      <c r="Q901" s="407"/>
      <c r="R901" s="407"/>
      <c r="S901" s="407"/>
      <c r="T901" s="407"/>
      <c r="U901" s="407"/>
      <c r="V901" s="407"/>
      <c r="W901" s="407"/>
      <c r="X901" s="407"/>
    </row>
    <row r="902" spans="1:24" s="308" customFormat="1" ht="13.5" thickBot="1" x14ac:dyDescent="0.25">
      <c r="A902" s="309"/>
      <c r="B902" s="318"/>
      <c r="C902" s="319"/>
      <c r="D902" s="320" t="s">
        <v>773</v>
      </c>
      <c r="E902" s="321"/>
      <c r="F902" s="572">
        <f t="shared" ref="F902" si="425">SUM(F903+F908)</f>
        <v>155.10000000000002</v>
      </c>
      <c r="G902" s="572">
        <f t="shared" ref="G902" si="426">SUM(G903+G908)</f>
        <v>171.2</v>
      </c>
      <c r="H902" s="572">
        <f>SUM(H903+H908)</f>
        <v>185.5</v>
      </c>
      <c r="I902" s="572">
        <f>SUM(I903+I908)</f>
        <v>185.5</v>
      </c>
      <c r="J902" s="572">
        <f>SUM(J903+J908)</f>
        <v>201.10000000000002</v>
      </c>
      <c r="K902" s="572">
        <f t="shared" ref="K902:L902" si="427">SUM(K903+K908)</f>
        <v>223.5</v>
      </c>
      <c r="L902" s="572">
        <f t="shared" si="427"/>
        <v>213</v>
      </c>
      <c r="M902" s="432"/>
    </row>
    <row r="903" spans="1:24" x14ac:dyDescent="0.2">
      <c r="A903" s="207"/>
      <c r="B903" s="257"/>
      <c r="C903" s="258"/>
      <c r="D903" s="257" t="s">
        <v>772</v>
      </c>
      <c r="E903" s="315"/>
      <c r="F903" s="573">
        <f t="shared" ref="F903" si="428">SUM(F904:F907)</f>
        <v>88.7</v>
      </c>
      <c r="G903" s="573">
        <f t="shared" ref="G903" si="429">SUM(G904:G907)</f>
        <v>101.2</v>
      </c>
      <c r="H903" s="573">
        <f>SUM(H904:H907)</f>
        <v>108.5</v>
      </c>
      <c r="I903" s="573">
        <f>SUM(I904:I907)</f>
        <v>108.5</v>
      </c>
      <c r="J903" s="573">
        <f>SUM(J904:J907)</f>
        <v>128.50000000000003</v>
      </c>
      <c r="K903" s="573">
        <f t="shared" ref="K903:L903" si="430">SUM(K904:K907)</f>
        <v>144.69999999999999</v>
      </c>
      <c r="L903" s="573">
        <f t="shared" si="430"/>
        <v>134.19999999999999</v>
      </c>
      <c r="M903" s="443"/>
    </row>
    <row r="904" spans="1:24" s="308" customFormat="1" x14ac:dyDescent="0.2">
      <c r="A904" s="309"/>
      <c r="B904" s="347">
        <v>610</v>
      </c>
      <c r="C904" s="219"/>
      <c r="D904" s="213" t="s">
        <v>115</v>
      </c>
      <c r="E904" s="222"/>
      <c r="F904" s="536">
        <v>59.1</v>
      </c>
      <c r="G904" s="536">
        <v>66.8</v>
      </c>
      <c r="H904" s="536">
        <v>72.599999999999994</v>
      </c>
      <c r="I904" s="536">
        <v>72.599999999999994</v>
      </c>
      <c r="J904" s="536">
        <v>86.7</v>
      </c>
      <c r="K904" s="536">
        <v>90.6</v>
      </c>
      <c r="L904" s="536">
        <v>90.6</v>
      </c>
      <c r="M904" s="443"/>
      <c r="O904" s="206"/>
      <c r="P904" s="206"/>
      <c r="Q904" s="206"/>
      <c r="R904" s="206"/>
      <c r="S904" s="206"/>
      <c r="T904" s="206"/>
      <c r="U904" s="206"/>
      <c r="V904" s="206"/>
      <c r="W904" s="206"/>
      <c r="X904" s="206"/>
    </row>
    <row r="905" spans="1:24" s="308" customFormat="1" x14ac:dyDescent="0.2">
      <c r="A905" s="309"/>
      <c r="B905" s="347">
        <v>620</v>
      </c>
      <c r="C905" s="219"/>
      <c r="D905" s="213" t="s">
        <v>116</v>
      </c>
      <c r="E905" s="221"/>
      <c r="F905" s="535">
        <v>22.1</v>
      </c>
      <c r="G905" s="535">
        <v>25.2</v>
      </c>
      <c r="H905" s="535">
        <v>26.8</v>
      </c>
      <c r="I905" s="535">
        <v>26.8</v>
      </c>
      <c r="J905" s="535">
        <v>32.1</v>
      </c>
      <c r="K905" s="535">
        <v>36.299999999999997</v>
      </c>
      <c r="L905" s="535">
        <v>33.5</v>
      </c>
      <c r="M905" s="443"/>
    </row>
    <row r="906" spans="1:24" s="308" customFormat="1" x14ac:dyDescent="0.2">
      <c r="A906" s="309"/>
      <c r="B906" s="347">
        <v>630</v>
      </c>
      <c r="C906" s="212"/>
      <c r="D906" s="213" t="s">
        <v>117</v>
      </c>
      <c r="E906" s="222"/>
      <c r="F906" s="536">
        <v>7.5</v>
      </c>
      <c r="G906" s="536">
        <v>8.9</v>
      </c>
      <c r="H906" s="536">
        <v>8.6999999999999993</v>
      </c>
      <c r="I906" s="536">
        <v>8.6999999999999993</v>
      </c>
      <c r="J906" s="536">
        <v>9.3000000000000007</v>
      </c>
      <c r="K906" s="536">
        <v>9.6999999999999993</v>
      </c>
      <c r="L906" s="536">
        <v>9.6999999999999993</v>
      </c>
      <c r="M906" s="443"/>
    </row>
    <row r="907" spans="1:24" s="407" customFormat="1" x14ac:dyDescent="0.2">
      <c r="A907" s="399"/>
      <c r="B907" s="270">
        <v>640</v>
      </c>
      <c r="C907" s="263"/>
      <c r="D907" s="267" t="s">
        <v>604</v>
      </c>
      <c r="E907" s="268"/>
      <c r="F907" s="268">
        <v>0</v>
      </c>
      <c r="G907" s="268">
        <v>0.3</v>
      </c>
      <c r="H907" s="268">
        <v>0.4</v>
      </c>
      <c r="I907" s="268">
        <v>0.4</v>
      </c>
      <c r="J907" s="268">
        <v>0.4</v>
      </c>
      <c r="K907" s="268">
        <v>8.1</v>
      </c>
      <c r="L907" s="268">
        <v>0.4</v>
      </c>
      <c r="M907" s="443"/>
      <c r="O907" s="308"/>
      <c r="P907" s="308"/>
      <c r="Q907" s="308"/>
      <c r="R907" s="308"/>
      <c r="S907" s="308"/>
      <c r="T907" s="308"/>
      <c r="U907" s="308"/>
      <c r="V907" s="308"/>
      <c r="W907" s="308"/>
      <c r="X907" s="308"/>
    </row>
    <row r="908" spans="1:24" s="308" customFormat="1" x14ac:dyDescent="0.2">
      <c r="A908" s="309"/>
      <c r="B908" s="270"/>
      <c r="C908" s="263"/>
      <c r="D908" s="262" t="s">
        <v>1067</v>
      </c>
      <c r="E908" s="268"/>
      <c r="F908" s="574">
        <f t="shared" ref="F908" si="431">SUM(F909:F913)</f>
        <v>66.400000000000006</v>
      </c>
      <c r="G908" s="574">
        <f t="shared" ref="G908" si="432">SUM(G909:G913)</f>
        <v>70</v>
      </c>
      <c r="H908" s="574">
        <f>SUM(H909:H913)</f>
        <v>77</v>
      </c>
      <c r="I908" s="574">
        <f>SUM(I909:I913)</f>
        <v>77</v>
      </c>
      <c r="J908" s="574">
        <f>SUM(J909:J913)</f>
        <v>72.599999999999994</v>
      </c>
      <c r="K908" s="574">
        <f t="shared" ref="K908" si="433">SUM(K909:K913)</f>
        <v>78.8</v>
      </c>
      <c r="L908" s="574">
        <f t="shared" ref="L908" si="434">SUM(L909:L913)</f>
        <v>78.8</v>
      </c>
      <c r="M908" s="443"/>
      <c r="O908" s="350"/>
      <c r="P908" s="350"/>
      <c r="Q908" s="350"/>
      <c r="R908" s="350"/>
      <c r="S908" s="350"/>
      <c r="T908" s="350"/>
      <c r="U908" s="350"/>
      <c r="V908" s="350"/>
      <c r="W908" s="350"/>
      <c r="X908" s="350"/>
    </row>
    <row r="909" spans="1:24" x14ac:dyDescent="0.2">
      <c r="A909" s="207"/>
      <c r="B909" s="347">
        <v>610</v>
      </c>
      <c r="C909" s="219"/>
      <c r="D909" s="213" t="s">
        <v>115</v>
      </c>
      <c r="E909" s="222"/>
      <c r="F909" s="536">
        <v>45.2</v>
      </c>
      <c r="G909" s="536">
        <v>49.3</v>
      </c>
      <c r="H909" s="536">
        <v>53</v>
      </c>
      <c r="I909" s="536">
        <v>53</v>
      </c>
      <c r="J909" s="536">
        <v>50</v>
      </c>
      <c r="K909" s="536">
        <v>54</v>
      </c>
      <c r="L909" s="536">
        <v>54</v>
      </c>
      <c r="M909" s="432"/>
      <c r="O909" s="308"/>
      <c r="P909" s="308"/>
      <c r="Q909" s="308"/>
      <c r="R909" s="308"/>
      <c r="S909" s="308"/>
      <c r="T909" s="308"/>
      <c r="U909" s="308"/>
      <c r="V909" s="308"/>
      <c r="W909" s="308"/>
      <c r="X909" s="308"/>
    </row>
    <row r="910" spans="1:24" x14ac:dyDescent="0.2">
      <c r="A910" s="204"/>
      <c r="B910" s="347">
        <v>620</v>
      </c>
      <c r="C910" s="219"/>
      <c r="D910" s="213" t="s">
        <v>116</v>
      </c>
      <c r="E910" s="221"/>
      <c r="F910" s="535">
        <v>16</v>
      </c>
      <c r="G910" s="535">
        <v>17.2</v>
      </c>
      <c r="H910" s="535">
        <v>20</v>
      </c>
      <c r="I910" s="535">
        <v>20</v>
      </c>
      <c r="J910" s="535">
        <v>18.5</v>
      </c>
      <c r="K910" s="535">
        <v>20.5</v>
      </c>
      <c r="L910" s="535">
        <v>20.5</v>
      </c>
      <c r="M910" s="443"/>
    </row>
    <row r="911" spans="1:24" s="308" customFormat="1" x14ac:dyDescent="0.2">
      <c r="A911" s="307"/>
      <c r="B911" s="347">
        <v>630</v>
      </c>
      <c r="C911" s="212"/>
      <c r="D911" s="213" t="s">
        <v>117</v>
      </c>
      <c r="E911" s="222"/>
      <c r="F911" s="536">
        <v>2.5</v>
      </c>
      <c r="G911" s="536">
        <v>2.6</v>
      </c>
      <c r="H911" s="536">
        <v>3.2</v>
      </c>
      <c r="I911" s="536">
        <v>3.2</v>
      </c>
      <c r="J911" s="536">
        <v>3.3</v>
      </c>
      <c r="K911" s="536">
        <v>3.5</v>
      </c>
      <c r="L911" s="536">
        <v>3.5</v>
      </c>
      <c r="M911" s="443"/>
    </row>
    <row r="912" spans="1:24" s="308" customFormat="1" x14ac:dyDescent="0.2">
      <c r="A912" s="307"/>
      <c r="B912" s="270">
        <v>640</v>
      </c>
      <c r="C912" s="263"/>
      <c r="D912" s="267" t="s">
        <v>995</v>
      </c>
      <c r="E912" s="268"/>
      <c r="F912" s="268">
        <v>0</v>
      </c>
      <c r="G912" s="268">
        <v>0</v>
      </c>
      <c r="H912" s="268">
        <v>0</v>
      </c>
      <c r="I912" s="268">
        <v>0</v>
      </c>
      <c r="J912" s="268">
        <v>0</v>
      </c>
      <c r="K912" s="268">
        <v>0</v>
      </c>
      <c r="L912" s="268">
        <v>0</v>
      </c>
      <c r="M912" s="443"/>
    </row>
    <row r="913" spans="1:24" s="308" customFormat="1" ht="13.5" thickBot="1" x14ac:dyDescent="0.25">
      <c r="A913" s="307"/>
      <c r="B913" s="270">
        <v>640</v>
      </c>
      <c r="C913" s="263"/>
      <c r="D913" s="267" t="s">
        <v>604</v>
      </c>
      <c r="E913" s="268"/>
      <c r="F913" s="268">
        <v>2.7</v>
      </c>
      <c r="G913" s="268">
        <v>0.9</v>
      </c>
      <c r="H913" s="268">
        <v>0.8</v>
      </c>
      <c r="I913" s="268">
        <v>0.8</v>
      </c>
      <c r="J913" s="268">
        <v>0.8</v>
      </c>
      <c r="K913" s="268">
        <v>0.8</v>
      </c>
      <c r="L913" s="268">
        <v>0.8</v>
      </c>
      <c r="M913" s="434"/>
    </row>
    <row r="914" spans="1:24" s="350" customFormat="1" ht="13.5" thickBot="1" x14ac:dyDescent="0.25">
      <c r="A914" s="445"/>
      <c r="B914" s="318"/>
      <c r="C914" s="319"/>
      <c r="D914" s="320" t="s">
        <v>306</v>
      </c>
      <c r="E914" s="321"/>
      <c r="F914" s="321">
        <f t="shared" ref="F914" si="435">SUM(F915+F923)</f>
        <v>294.89999999999998</v>
      </c>
      <c r="G914" s="321">
        <f t="shared" ref="G914" si="436">SUM(G915+G923)</f>
        <v>321.5</v>
      </c>
      <c r="H914" s="321">
        <f>SUM(H915+H923)</f>
        <v>331.6</v>
      </c>
      <c r="I914" s="321">
        <f>SUM(I915+I923)</f>
        <v>396.6</v>
      </c>
      <c r="J914" s="321">
        <f>SUM(J915+J923)</f>
        <v>293.20000000000005</v>
      </c>
      <c r="K914" s="321">
        <f t="shared" ref="K914:L914" si="437">SUM(K915+K923)</f>
        <v>312.90000000000003</v>
      </c>
      <c r="L914" s="321">
        <f t="shared" si="437"/>
        <v>312.8</v>
      </c>
      <c r="M914" s="443"/>
      <c r="O914" s="407"/>
      <c r="P914" s="407"/>
      <c r="Q914" s="407"/>
      <c r="R914" s="407"/>
      <c r="S914" s="407"/>
      <c r="T914" s="407"/>
      <c r="U914" s="407"/>
      <c r="V914" s="407"/>
      <c r="W914" s="407"/>
      <c r="X914" s="407"/>
    </row>
    <row r="915" spans="1:24" s="308" customFormat="1" x14ac:dyDescent="0.2">
      <c r="A915" s="307"/>
      <c r="B915" s="526"/>
      <c r="C915" s="527"/>
      <c r="D915" s="528" t="s">
        <v>774</v>
      </c>
      <c r="E915" s="463"/>
      <c r="F915" s="574">
        <f>SUM(F916:F920)</f>
        <v>189</v>
      </c>
      <c r="G915" s="574">
        <f t="shared" ref="G915" si="438">SUM(G916:G920)</f>
        <v>156.4</v>
      </c>
      <c r="H915" s="574">
        <f t="shared" ref="H915" si="439">SUM(H916:H920)</f>
        <v>166.6</v>
      </c>
      <c r="I915" s="574">
        <f t="shared" ref="I915" si="440">SUM(I916:I920)</f>
        <v>231.6</v>
      </c>
      <c r="J915" s="574">
        <f t="shared" ref="J915" si="441">SUM(J916:J920)</f>
        <v>142.70000000000002</v>
      </c>
      <c r="K915" s="574">
        <f t="shared" ref="K915:L915" si="442">SUM(K916:K920)</f>
        <v>122.10000000000001</v>
      </c>
      <c r="L915" s="574">
        <f t="shared" si="442"/>
        <v>122.10000000000001</v>
      </c>
      <c r="M915" s="443"/>
      <c r="O915" s="407"/>
      <c r="P915" s="407"/>
      <c r="Q915" s="407"/>
      <c r="R915" s="407"/>
      <c r="S915" s="407"/>
      <c r="T915" s="407"/>
      <c r="U915" s="407"/>
      <c r="V915" s="407"/>
      <c r="W915" s="407"/>
      <c r="X915" s="407"/>
    </row>
    <row r="916" spans="1:24" x14ac:dyDescent="0.2">
      <c r="A916" s="204"/>
      <c r="B916" s="348">
        <v>610</v>
      </c>
      <c r="C916" s="316"/>
      <c r="D916" s="582" t="s">
        <v>50</v>
      </c>
      <c r="E916" s="222"/>
      <c r="F916" s="536">
        <v>58.6</v>
      </c>
      <c r="G916" s="536">
        <v>59.4</v>
      </c>
      <c r="H916" s="536">
        <v>62.6</v>
      </c>
      <c r="I916" s="536">
        <v>62.6</v>
      </c>
      <c r="J916" s="536">
        <v>60</v>
      </c>
      <c r="K916" s="536">
        <v>67</v>
      </c>
      <c r="L916" s="536">
        <v>67</v>
      </c>
      <c r="M916" s="443"/>
      <c r="O916" s="350"/>
      <c r="P916" s="350"/>
      <c r="Q916" s="350"/>
      <c r="R916" s="350"/>
      <c r="S916" s="350"/>
      <c r="T916" s="350"/>
      <c r="U916" s="350"/>
      <c r="V916" s="350"/>
      <c r="W916" s="350"/>
      <c r="X916" s="350"/>
    </row>
    <row r="917" spans="1:24" s="308" customFormat="1" x14ac:dyDescent="0.2">
      <c r="A917" s="307"/>
      <c r="B917" s="317">
        <v>620</v>
      </c>
      <c r="C917" s="316"/>
      <c r="D917" s="582" t="s">
        <v>116</v>
      </c>
      <c r="E917" s="222"/>
      <c r="F917" s="536">
        <v>22</v>
      </c>
      <c r="G917" s="536">
        <v>22.1</v>
      </c>
      <c r="H917" s="536">
        <v>23.1</v>
      </c>
      <c r="I917" s="536">
        <v>23.1</v>
      </c>
      <c r="J917" s="536">
        <v>23.3</v>
      </c>
      <c r="K917" s="536">
        <v>24.7</v>
      </c>
      <c r="L917" s="536">
        <v>24.7</v>
      </c>
      <c r="M917" s="443"/>
    </row>
    <row r="918" spans="1:24" s="308" customFormat="1" x14ac:dyDescent="0.2">
      <c r="A918" s="307"/>
      <c r="B918" s="447">
        <v>630</v>
      </c>
      <c r="C918" s="448"/>
      <c r="D918" s="583" t="s">
        <v>117</v>
      </c>
      <c r="E918" s="449"/>
      <c r="F918" s="536">
        <v>23.9</v>
      </c>
      <c r="G918" s="536">
        <v>23.9</v>
      </c>
      <c r="H918" s="536">
        <v>30.5</v>
      </c>
      <c r="I918" s="536">
        <v>30.5</v>
      </c>
      <c r="J918" s="536">
        <v>27.5</v>
      </c>
      <c r="K918" s="536">
        <v>0</v>
      </c>
      <c r="L918" s="536">
        <v>0</v>
      </c>
      <c r="M918" s="443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</row>
    <row r="919" spans="1:24" s="308" customFormat="1" x14ac:dyDescent="0.2">
      <c r="A919" s="307"/>
      <c r="B919" s="447">
        <v>630</v>
      </c>
      <c r="C919" s="448"/>
      <c r="D919" s="583" t="s">
        <v>974</v>
      </c>
      <c r="E919" s="449"/>
      <c r="F919" s="536">
        <v>84.4</v>
      </c>
      <c r="G919" s="536">
        <v>51</v>
      </c>
      <c r="H919" s="536">
        <v>50</v>
      </c>
      <c r="I919" s="536">
        <v>115</v>
      </c>
      <c r="J919" s="536">
        <v>30</v>
      </c>
      <c r="K919" s="536">
        <v>30</v>
      </c>
      <c r="L919" s="536">
        <v>30</v>
      </c>
      <c r="M919" s="443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</row>
    <row r="920" spans="1:24" s="407" customFormat="1" x14ac:dyDescent="0.2">
      <c r="A920" s="406"/>
      <c r="B920" s="447">
        <v>640</v>
      </c>
      <c r="C920" s="448"/>
      <c r="D920" s="583" t="s">
        <v>604</v>
      </c>
      <c r="E920" s="449"/>
      <c r="F920" s="536">
        <v>0.1</v>
      </c>
      <c r="G920" s="536">
        <v>0</v>
      </c>
      <c r="H920" s="536">
        <v>0.4</v>
      </c>
      <c r="I920" s="536">
        <v>0.4</v>
      </c>
      <c r="J920" s="536">
        <v>1.9</v>
      </c>
      <c r="K920" s="536">
        <v>0.4</v>
      </c>
      <c r="L920" s="536">
        <v>0.4</v>
      </c>
      <c r="M920" s="443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</row>
    <row r="921" spans="1:24" s="407" customFormat="1" x14ac:dyDescent="0.2">
      <c r="A921" s="406">
        <v>700</v>
      </c>
      <c r="B921" s="447">
        <v>700</v>
      </c>
      <c r="C921" s="448"/>
      <c r="D921" s="584" t="s">
        <v>1040</v>
      </c>
      <c r="E921" s="449"/>
      <c r="F921" s="536">
        <v>5.8</v>
      </c>
      <c r="G921" s="536">
        <v>0</v>
      </c>
      <c r="H921" s="536">
        <v>0</v>
      </c>
      <c r="I921" s="536">
        <v>0</v>
      </c>
      <c r="J921" s="536">
        <v>0</v>
      </c>
      <c r="K921" s="536">
        <v>0</v>
      </c>
      <c r="L921" s="536">
        <v>0</v>
      </c>
      <c r="M921" s="443"/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</row>
    <row r="922" spans="1:24" s="350" customFormat="1" x14ac:dyDescent="0.2">
      <c r="A922" s="445"/>
      <c r="B922" s="447">
        <v>700</v>
      </c>
      <c r="C922" s="448"/>
      <c r="D922" s="584" t="s">
        <v>1040</v>
      </c>
      <c r="E922" s="449"/>
      <c r="F922" s="536">
        <v>6</v>
      </c>
      <c r="G922" s="536">
        <v>0</v>
      </c>
      <c r="H922" s="536">
        <v>0</v>
      </c>
      <c r="I922" s="536">
        <v>0</v>
      </c>
      <c r="J922" s="536">
        <v>0</v>
      </c>
      <c r="K922" s="536">
        <v>0</v>
      </c>
      <c r="L922" s="536">
        <v>0</v>
      </c>
      <c r="M922" s="443"/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</row>
    <row r="923" spans="1:24" s="308" customFormat="1" x14ac:dyDescent="0.2">
      <c r="A923" s="307"/>
      <c r="B923" s="317"/>
      <c r="C923" s="316"/>
      <c r="D923" s="262" t="s">
        <v>1068</v>
      </c>
      <c r="E923" s="222"/>
      <c r="F923" s="570">
        <f>SUM(F924:F928)</f>
        <v>105.9</v>
      </c>
      <c r="G923" s="570">
        <f t="shared" ref="G923" si="443">SUM(G924:G928)</f>
        <v>165.10000000000002</v>
      </c>
      <c r="H923" s="570">
        <f t="shared" ref="H923" si="444">SUM(H924:H928)</f>
        <v>165</v>
      </c>
      <c r="I923" s="570">
        <f t="shared" ref="I923" si="445">SUM(I924:I928)</f>
        <v>165</v>
      </c>
      <c r="J923" s="570">
        <f t="shared" ref="J923" si="446">SUM(J924:J928)</f>
        <v>150.5</v>
      </c>
      <c r="K923" s="570">
        <f t="shared" ref="K923:L923" si="447">SUM(K924:K928)</f>
        <v>190.8</v>
      </c>
      <c r="L923" s="570">
        <f t="shared" si="447"/>
        <v>190.70000000000002</v>
      </c>
      <c r="M923" s="443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</row>
    <row r="924" spans="1:24" x14ac:dyDescent="0.2">
      <c r="A924" s="204"/>
      <c r="B924" s="348">
        <v>610</v>
      </c>
      <c r="C924" s="348"/>
      <c r="D924" s="582" t="s">
        <v>50</v>
      </c>
      <c r="E924" s="222"/>
      <c r="F924" s="536">
        <v>36.799999999999997</v>
      </c>
      <c r="G924" s="536">
        <v>42.3</v>
      </c>
      <c r="H924" s="536">
        <v>46.2</v>
      </c>
      <c r="I924" s="536">
        <v>46.2</v>
      </c>
      <c r="J924" s="536">
        <v>32.5</v>
      </c>
      <c r="K924" s="536">
        <v>49.5</v>
      </c>
      <c r="L924" s="536">
        <v>49.5</v>
      </c>
      <c r="M924" s="432"/>
      <c r="O924" s="224"/>
      <c r="P924" s="224"/>
      <c r="Q924" s="224"/>
      <c r="R924" s="224"/>
      <c r="S924" s="224"/>
      <c r="T924" s="224"/>
      <c r="U924" s="224"/>
      <c r="V924" s="224"/>
      <c r="W924" s="224"/>
      <c r="X924" s="224"/>
    </row>
    <row r="925" spans="1:24" x14ac:dyDescent="0.2">
      <c r="A925" s="204"/>
      <c r="B925" s="317">
        <v>620</v>
      </c>
      <c r="C925" s="316"/>
      <c r="D925" s="582" t="s">
        <v>116</v>
      </c>
      <c r="E925" s="222"/>
      <c r="F925" s="536">
        <v>12.8</v>
      </c>
      <c r="G925" s="536">
        <v>14.6</v>
      </c>
      <c r="H925" s="536">
        <v>16.399999999999999</v>
      </c>
      <c r="I925" s="536">
        <v>16.399999999999999</v>
      </c>
      <c r="J925" s="536">
        <v>11.7</v>
      </c>
      <c r="K925" s="536">
        <v>17.8</v>
      </c>
      <c r="L925" s="536">
        <v>17.8</v>
      </c>
      <c r="M925" s="443"/>
    </row>
    <row r="926" spans="1:24" x14ac:dyDescent="0.2">
      <c r="A926" s="207"/>
      <c r="B926" s="317">
        <v>630</v>
      </c>
      <c r="C926" s="316"/>
      <c r="D926" s="582" t="s">
        <v>117</v>
      </c>
      <c r="E926" s="222"/>
      <c r="F926" s="535">
        <v>19.899999999999999</v>
      </c>
      <c r="G926" s="535">
        <v>25.4</v>
      </c>
      <c r="H926" s="535">
        <v>31.7</v>
      </c>
      <c r="I926" s="535">
        <v>31.7</v>
      </c>
      <c r="J926" s="535">
        <v>25.8</v>
      </c>
      <c r="K926" s="535">
        <v>42.7</v>
      </c>
      <c r="L926" s="535">
        <v>42.6</v>
      </c>
      <c r="M926" s="443"/>
    </row>
    <row r="927" spans="1:24" x14ac:dyDescent="0.2">
      <c r="A927" s="207"/>
      <c r="B927" s="447">
        <v>630</v>
      </c>
      <c r="C927" s="448"/>
      <c r="D927" s="583" t="s">
        <v>974</v>
      </c>
      <c r="E927" s="450"/>
      <c r="F927" s="268">
        <v>34.4</v>
      </c>
      <c r="G927" s="268">
        <v>82</v>
      </c>
      <c r="H927" s="268">
        <v>70</v>
      </c>
      <c r="I927" s="268">
        <v>70</v>
      </c>
      <c r="J927" s="268">
        <v>80</v>
      </c>
      <c r="K927" s="268">
        <v>80</v>
      </c>
      <c r="L927" s="268">
        <v>80</v>
      </c>
      <c r="M927" s="443"/>
    </row>
    <row r="928" spans="1:24" x14ac:dyDescent="0.2">
      <c r="A928" s="207"/>
      <c r="B928" s="317">
        <v>640</v>
      </c>
      <c r="C928" s="515"/>
      <c r="D928" s="492" t="s">
        <v>604</v>
      </c>
      <c r="E928" s="264"/>
      <c r="F928" s="264">
        <v>2</v>
      </c>
      <c r="G928" s="264">
        <v>0.8</v>
      </c>
      <c r="H928" s="264">
        <v>0.7</v>
      </c>
      <c r="I928" s="264">
        <v>0.7</v>
      </c>
      <c r="J928" s="264">
        <v>0.5</v>
      </c>
      <c r="K928" s="264">
        <v>0.8</v>
      </c>
      <c r="L928" s="264">
        <v>0.8</v>
      </c>
      <c r="M928" s="237"/>
    </row>
    <row r="929" spans="1:24" ht="11.25" customHeight="1" thickBot="1" x14ac:dyDescent="0.25">
      <c r="A929" s="207"/>
      <c r="B929" s="514">
        <v>700</v>
      </c>
      <c r="C929" s="515"/>
      <c r="D929" s="492" t="s">
        <v>1040</v>
      </c>
      <c r="E929" s="264"/>
      <c r="F929" s="536">
        <v>6.1</v>
      </c>
      <c r="G929" s="264">
        <v>0</v>
      </c>
      <c r="H929" s="264">
        <v>0</v>
      </c>
      <c r="I929" s="264">
        <v>0</v>
      </c>
      <c r="J929" s="264">
        <v>0</v>
      </c>
      <c r="K929" s="264">
        <v>0</v>
      </c>
      <c r="L929" s="264">
        <v>0</v>
      </c>
      <c r="M929" s="443"/>
    </row>
    <row r="930" spans="1:24" s="224" customFormat="1" ht="13.5" thickBot="1" x14ac:dyDescent="0.25">
      <c r="A930" s="204"/>
      <c r="B930" s="375" t="s">
        <v>422</v>
      </c>
      <c r="C930" s="529"/>
      <c r="D930" s="530"/>
      <c r="E930" s="531"/>
      <c r="F930" s="575">
        <f t="shared" ref="F930" si="448">SUM(F931:F932)</f>
        <v>57</v>
      </c>
      <c r="G930" s="576">
        <f t="shared" ref="G930" si="449">SUM(G931:G932)</f>
        <v>85.3</v>
      </c>
      <c r="H930" s="576">
        <f t="shared" ref="H930" si="450">SUM(H931:H932)</f>
        <v>38</v>
      </c>
      <c r="I930" s="576">
        <f t="shared" ref="I930" si="451">SUM(I931:I932)</f>
        <v>38</v>
      </c>
      <c r="J930" s="576">
        <f t="shared" ref="J930" si="452">SUM(J931:J932)</f>
        <v>83</v>
      </c>
      <c r="K930" s="576">
        <f t="shared" ref="K930:L930" si="453">SUM(K931:K932)</f>
        <v>108</v>
      </c>
      <c r="L930" s="576">
        <f t="shared" si="453"/>
        <v>108</v>
      </c>
      <c r="M930" s="443"/>
    </row>
    <row r="931" spans="1:24" x14ac:dyDescent="0.2">
      <c r="A931" s="207"/>
      <c r="B931" s="257"/>
      <c r="C931" s="258">
        <v>637014</v>
      </c>
      <c r="D931" s="259" t="s">
        <v>632</v>
      </c>
      <c r="E931" s="261"/>
      <c r="F931" s="261">
        <v>51.9</v>
      </c>
      <c r="G931" s="261">
        <v>80.3</v>
      </c>
      <c r="H931" s="261">
        <v>30</v>
      </c>
      <c r="I931" s="261">
        <v>30</v>
      </c>
      <c r="J931" s="585">
        <v>75</v>
      </c>
      <c r="K931" s="261">
        <v>100</v>
      </c>
      <c r="L931" s="261">
        <v>100</v>
      </c>
      <c r="M931" s="443" t="s">
        <v>1349</v>
      </c>
      <c r="O931" s="224"/>
      <c r="P931" s="224"/>
      <c r="Q931" s="224"/>
      <c r="R931" s="224"/>
      <c r="S931" s="224"/>
      <c r="T931" s="224"/>
      <c r="U931" s="224"/>
      <c r="V931" s="224"/>
      <c r="W931" s="224"/>
      <c r="X931" s="224"/>
    </row>
    <row r="932" spans="1:24" ht="13.5" thickBot="1" x14ac:dyDescent="0.25">
      <c r="A932" s="242"/>
      <c r="B932" s="262"/>
      <c r="C932" s="263">
        <v>633009</v>
      </c>
      <c r="D932" s="267" t="s">
        <v>636</v>
      </c>
      <c r="E932" s="264"/>
      <c r="F932" s="264">
        <v>5.0999999999999996</v>
      </c>
      <c r="G932" s="264">
        <v>5</v>
      </c>
      <c r="H932" s="264">
        <v>8</v>
      </c>
      <c r="I932" s="264">
        <v>8</v>
      </c>
      <c r="J932" s="264">
        <v>8</v>
      </c>
      <c r="K932" s="264">
        <v>8</v>
      </c>
      <c r="L932" s="264">
        <v>8</v>
      </c>
      <c r="M932" s="443"/>
      <c r="O932" s="224"/>
      <c r="P932" s="224"/>
      <c r="Q932" s="224"/>
      <c r="R932" s="224"/>
      <c r="S932" s="224"/>
      <c r="T932" s="224"/>
      <c r="U932" s="224"/>
      <c r="V932" s="224"/>
      <c r="W932" s="224"/>
      <c r="X932" s="224"/>
    </row>
    <row r="933" spans="1:24" ht="13.5" thickBot="1" x14ac:dyDescent="0.25">
      <c r="A933" s="207"/>
      <c r="B933" s="318"/>
      <c r="C933" s="494"/>
      <c r="D933" s="495" t="s">
        <v>241</v>
      </c>
      <c r="E933" s="321"/>
      <c r="F933" s="321">
        <f t="shared" ref="F933" si="454">SUM(F934:F939)</f>
        <v>442</v>
      </c>
      <c r="G933" s="321">
        <f t="shared" ref="G933" si="455">SUM(G934:G939)</f>
        <v>504.48399999999998</v>
      </c>
      <c r="H933" s="321">
        <f>SUM(H934:H939)</f>
        <v>576.5</v>
      </c>
      <c r="I933" s="321">
        <f>SUM(I934:I939)</f>
        <v>576.5</v>
      </c>
      <c r="J933" s="321">
        <f>SUM(J934:J939)</f>
        <v>571.79999999999995</v>
      </c>
      <c r="K933" s="321">
        <f t="shared" ref="K933:L933" si="456">SUM(K934:K939)</f>
        <v>614.9</v>
      </c>
      <c r="L933" s="321">
        <f t="shared" si="456"/>
        <v>615.9</v>
      </c>
      <c r="M933" s="443"/>
    </row>
    <row r="934" spans="1:24" ht="13.5" thickBot="1" x14ac:dyDescent="0.25">
      <c r="A934" s="225"/>
      <c r="B934" s="257"/>
      <c r="C934" s="258">
        <v>610</v>
      </c>
      <c r="D934" s="259" t="s">
        <v>115</v>
      </c>
      <c r="E934" s="261"/>
      <c r="F934" s="261">
        <v>227.9</v>
      </c>
      <c r="G934" s="261">
        <v>329.9</v>
      </c>
      <c r="H934" s="261">
        <v>366.2</v>
      </c>
      <c r="I934" s="261">
        <v>365.5</v>
      </c>
      <c r="J934" s="261">
        <v>364.2</v>
      </c>
      <c r="K934" s="261">
        <v>399.5</v>
      </c>
      <c r="L934" s="261">
        <v>399.5</v>
      </c>
      <c r="M934" s="443"/>
    </row>
    <row r="935" spans="1:24" x14ac:dyDescent="0.2">
      <c r="A935" s="204"/>
      <c r="B935" s="211"/>
      <c r="C935" s="212">
        <v>620</v>
      </c>
      <c r="D935" s="213" t="s">
        <v>116</v>
      </c>
      <c r="E935" s="222"/>
      <c r="F935" s="536">
        <v>106</v>
      </c>
      <c r="G935" s="536">
        <v>120.026</v>
      </c>
      <c r="H935" s="536">
        <v>135.30000000000001</v>
      </c>
      <c r="I935" s="536">
        <v>135</v>
      </c>
      <c r="J935" s="536">
        <v>137.5</v>
      </c>
      <c r="K935" s="536">
        <v>147.6</v>
      </c>
      <c r="L935" s="536">
        <v>147.6</v>
      </c>
      <c r="M935" s="443"/>
    </row>
    <row r="936" spans="1:24" s="224" customFormat="1" x14ac:dyDescent="0.2">
      <c r="A936" s="241"/>
      <c r="B936" s="211"/>
      <c r="C936" s="212">
        <v>630</v>
      </c>
      <c r="D936" s="213" t="s">
        <v>117</v>
      </c>
      <c r="E936" s="222"/>
      <c r="F936" s="264">
        <v>42.1</v>
      </c>
      <c r="G936" s="264">
        <v>46</v>
      </c>
      <c r="H936" s="264">
        <v>73</v>
      </c>
      <c r="I936" s="264">
        <v>73</v>
      </c>
      <c r="J936" s="264">
        <v>59.2</v>
      </c>
      <c r="K936" s="264">
        <v>65.8</v>
      </c>
      <c r="L936" s="264">
        <v>66.8</v>
      </c>
      <c r="M936" s="443"/>
      <c r="O936" s="206"/>
      <c r="P936" s="206"/>
      <c r="Q936" s="206"/>
      <c r="R936" s="206"/>
      <c r="S936" s="206"/>
      <c r="T936" s="206"/>
      <c r="U936" s="206"/>
      <c r="V936" s="206"/>
      <c r="W936" s="206"/>
      <c r="X936" s="206"/>
    </row>
    <row r="937" spans="1:24" s="224" customFormat="1" x14ac:dyDescent="0.2">
      <c r="A937" s="241"/>
      <c r="B937" s="262"/>
      <c r="C937" s="263">
        <v>642</v>
      </c>
      <c r="D937" s="267" t="s">
        <v>691</v>
      </c>
      <c r="E937" s="264"/>
      <c r="F937" s="264">
        <v>2.4</v>
      </c>
      <c r="G937" s="264">
        <v>8.5579999999999998</v>
      </c>
      <c r="H937" s="264">
        <v>2</v>
      </c>
      <c r="I937" s="264">
        <v>3</v>
      </c>
      <c r="J937" s="264">
        <v>10.9</v>
      </c>
      <c r="K937" s="264">
        <v>2</v>
      </c>
      <c r="L937" s="264">
        <v>2</v>
      </c>
      <c r="M937" s="443"/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</row>
    <row r="938" spans="1:24" s="224" customFormat="1" x14ac:dyDescent="0.2">
      <c r="A938" s="241"/>
      <c r="B938" s="262"/>
      <c r="C938" s="263">
        <v>610</v>
      </c>
      <c r="D938" s="267" t="s">
        <v>1053</v>
      </c>
      <c r="E938" s="268"/>
      <c r="F938" s="268">
        <v>63.6</v>
      </c>
      <c r="G938" s="268">
        <v>0</v>
      </c>
      <c r="H938" s="268">
        <v>0</v>
      </c>
      <c r="I938" s="268">
        <v>0</v>
      </c>
      <c r="J938" s="268">
        <v>0</v>
      </c>
      <c r="K938" s="268">
        <v>0</v>
      </c>
      <c r="L938" s="268">
        <v>0</v>
      </c>
      <c r="M938" s="443"/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</row>
    <row r="939" spans="1:24" ht="13.5" thickBot="1" x14ac:dyDescent="0.25">
      <c r="A939" s="496"/>
      <c r="B939" s="262"/>
      <c r="C939" s="263">
        <v>700</v>
      </c>
      <c r="D939" s="267" t="s">
        <v>1088</v>
      </c>
      <c r="E939" s="268"/>
      <c r="F939" s="268">
        <v>0</v>
      </c>
      <c r="G939" s="268">
        <v>0</v>
      </c>
      <c r="H939" s="268">
        <v>0</v>
      </c>
      <c r="I939" s="268">
        <v>0</v>
      </c>
      <c r="J939" s="268">
        <v>0</v>
      </c>
      <c r="K939" s="268">
        <v>0</v>
      </c>
      <c r="L939" s="268">
        <v>0</v>
      </c>
      <c r="M939" s="443"/>
    </row>
    <row r="940" spans="1:24" ht="13.5" thickBot="1" x14ac:dyDescent="0.25">
      <c r="A940" s="226"/>
      <c r="B940" s="318"/>
      <c r="C940" s="494"/>
      <c r="D940" s="320" t="s">
        <v>1058</v>
      </c>
      <c r="E940" s="321"/>
      <c r="F940" s="321">
        <f>SUM(F941:F952)</f>
        <v>645.0999999999998</v>
      </c>
      <c r="G940" s="321">
        <f t="shared" ref="G940" si="457">SUM(G941:G952)</f>
        <v>709.3</v>
      </c>
      <c r="H940" s="321">
        <f>SUM(H941:H952)</f>
        <v>744.49999999999989</v>
      </c>
      <c r="I940" s="321">
        <f>SUM(I941:I955)</f>
        <v>804.4</v>
      </c>
      <c r="J940" s="321">
        <f>SUM(J941:J952)</f>
        <v>796.3</v>
      </c>
      <c r="K940" s="321">
        <f t="shared" ref="K940:L940" si="458">SUM(K941:K952)</f>
        <v>764.9</v>
      </c>
      <c r="L940" s="321">
        <f t="shared" si="458"/>
        <v>786.1</v>
      </c>
      <c r="M940" s="432"/>
    </row>
    <row r="941" spans="1:24" x14ac:dyDescent="0.2">
      <c r="A941" s="226"/>
      <c r="B941" s="257"/>
      <c r="C941" s="258">
        <v>610</v>
      </c>
      <c r="D941" s="259" t="s">
        <v>115</v>
      </c>
      <c r="E941" s="261"/>
      <c r="F941" s="260">
        <v>384.7</v>
      </c>
      <c r="G941" s="260">
        <v>409.5</v>
      </c>
      <c r="H941" s="260">
        <v>448.8</v>
      </c>
      <c r="I941" s="260">
        <v>448.8</v>
      </c>
      <c r="J941" s="260">
        <v>375.5</v>
      </c>
      <c r="K941" s="260">
        <v>456.5</v>
      </c>
      <c r="L941" s="260">
        <v>472.3</v>
      </c>
      <c r="M941" s="485"/>
    </row>
    <row r="942" spans="1:24" x14ac:dyDescent="0.2">
      <c r="A942" s="226"/>
      <c r="B942" s="211"/>
      <c r="C942" s="212">
        <v>620</v>
      </c>
      <c r="D942" s="213" t="s">
        <v>116</v>
      </c>
      <c r="E942" s="222"/>
      <c r="F942" s="535">
        <v>138.6</v>
      </c>
      <c r="G942" s="535">
        <v>147.4</v>
      </c>
      <c r="H942" s="535">
        <v>167</v>
      </c>
      <c r="I942" s="535">
        <v>167</v>
      </c>
      <c r="J942" s="535">
        <v>138</v>
      </c>
      <c r="K942" s="535">
        <v>170</v>
      </c>
      <c r="L942" s="535">
        <v>175.8</v>
      </c>
      <c r="M942" s="443"/>
    </row>
    <row r="943" spans="1:24" x14ac:dyDescent="0.2">
      <c r="A943" s="226"/>
      <c r="B943" s="211"/>
      <c r="C943" s="212">
        <v>630</v>
      </c>
      <c r="D943" s="213" t="s">
        <v>117</v>
      </c>
      <c r="E943" s="203"/>
      <c r="F943" s="535">
        <v>52.3</v>
      </c>
      <c r="G943" s="535">
        <v>60.2</v>
      </c>
      <c r="H943" s="535">
        <v>92.3</v>
      </c>
      <c r="I943" s="535">
        <v>94.6</v>
      </c>
      <c r="J943" s="579">
        <v>74.599999999999994</v>
      </c>
      <c r="K943" s="535">
        <v>97.3</v>
      </c>
      <c r="L943" s="535">
        <v>98.2</v>
      </c>
      <c r="M943" s="443" t="s">
        <v>1349</v>
      </c>
    </row>
    <row r="944" spans="1:24" x14ac:dyDescent="0.2">
      <c r="A944" s="226"/>
      <c r="B944" s="211"/>
      <c r="C944" s="212">
        <v>642015</v>
      </c>
      <c r="D944" s="213" t="s">
        <v>611</v>
      </c>
      <c r="E944" s="221"/>
      <c r="F944" s="535">
        <v>6.4</v>
      </c>
      <c r="G944" s="535">
        <v>7.3</v>
      </c>
      <c r="H944" s="535">
        <v>5.9</v>
      </c>
      <c r="I944" s="535">
        <v>5.9</v>
      </c>
      <c r="J944" s="535">
        <v>4.4000000000000004</v>
      </c>
      <c r="K944" s="535">
        <v>10.6</v>
      </c>
      <c r="L944" s="535">
        <v>9.3000000000000007</v>
      </c>
      <c r="M944" s="443"/>
    </row>
    <row r="945" spans="1:13" x14ac:dyDescent="0.2">
      <c r="A945" s="226"/>
      <c r="B945" s="211"/>
      <c r="C945" s="212">
        <v>630</v>
      </c>
      <c r="D945" s="213" t="s">
        <v>1060</v>
      </c>
      <c r="E945" s="221"/>
      <c r="F945" s="535">
        <v>3</v>
      </c>
      <c r="G945" s="535">
        <v>12</v>
      </c>
      <c r="H945" s="535">
        <v>0</v>
      </c>
      <c r="I945" s="535">
        <v>0</v>
      </c>
      <c r="J945" s="535">
        <v>0</v>
      </c>
      <c r="K945" s="535">
        <v>0</v>
      </c>
      <c r="L945" s="535">
        <v>0</v>
      </c>
      <c r="M945" s="443"/>
    </row>
    <row r="946" spans="1:13" x14ac:dyDescent="0.2">
      <c r="A946" s="226"/>
      <c r="B946" s="211"/>
      <c r="C946" s="212">
        <v>630</v>
      </c>
      <c r="D946" s="213" t="s">
        <v>1213</v>
      </c>
      <c r="E946" s="221"/>
      <c r="F946" s="535">
        <v>1</v>
      </c>
      <c r="G946" s="535">
        <v>0</v>
      </c>
      <c r="H946" s="535">
        <v>0</v>
      </c>
      <c r="I946" s="535">
        <v>0</v>
      </c>
      <c r="J946" s="535">
        <v>0</v>
      </c>
      <c r="K946" s="535">
        <v>0</v>
      </c>
      <c r="L946" s="535">
        <v>0</v>
      </c>
      <c r="M946" s="443"/>
    </row>
    <row r="947" spans="1:13" x14ac:dyDescent="0.2">
      <c r="A947" s="226"/>
      <c r="B947" s="211"/>
      <c r="C947" s="212">
        <v>630</v>
      </c>
      <c r="D947" s="213" t="s">
        <v>390</v>
      </c>
      <c r="E947" s="535"/>
      <c r="F947" s="535">
        <v>0</v>
      </c>
      <c r="G947" s="535">
        <v>0</v>
      </c>
      <c r="H947" s="535">
        <v>0</v>
      </c>
      <c r="I947" s="535">
        <v>0.8</v>
      </c>
      <c r="J947" s="579">
        <v>2</v>
      </c>
      <c r="K947" s="535">
        <v>0</v>
      </c>
      <c r="L947" s="535">
        <v>0</v>
      </c>
      <c r="M947" s="443" t="s">
        <v>1349</v>
      </c>
    </row>
    <row r="948" spans="1:13" x14ac:dyDescent="0.2">
      <c r="A948" s="226"/>
      <c r="B948" s="211"/>
      <c r="C948" s="212">
        <v>633009</v>
      </c>
      <c r="D948" s="213" t="s">
        <v>605</v>
      </c>
      <c r="E948" s="221"/>
      <c r="F948" s="535">
        <v>0.3</v>
      </c>
      <c r="G948" s="535">
        <v>0.4</v>
      </c>
      <c r="H948" s="535">
        <v>0.5</v>
      </c>
      <c r="I948" s="535">
        <v>0.5</v>
      </c>
      <c r="J948" s="535">
        <v>0.5</v>
      </c>
      <c r="K948" s="535">
        <v>0.5</v>
      </c>
      <c r="L948" s="535">
        <v>0.5</v>
      </c>
      <c r="M948" s="432"/>
    </row>
    <row r="949" spans="1:13" x14ac:dyDescent="0.2">
      <c r="A949" s="226"/>
      <c r="B949" s="211"/>
      <c r="C949" s="212"/>
      <c r="D949" s="213" t="s">
        <v>633</v>
      </c>
      <c r="E949" s="221"/>
      <c r="F949" s="535">
        <v>44.2</v>
      </c>
      <c r="G949" s="535">
        <v>5.5</v>
      </c>
      <c r="H949" s="535">
        <v>30</v>
      </c>
      <c r="I949" s="535">
        <v>30</v>
      </c>
      <c r="J949" s="535">
        <v>30</v>
      </c>
      <c r="K949" s="535">
        <v>30</v>
      </c>
      <c r="L949" s="535">
        <v>30</v>
      </c>
      <c r="M949" s="432"/>
    </row>
    <row r="950" spans="1:13" x14ac:dyDescent="0.2">
      <c r="A950" s="226"/>
      <c r="B950" s="211"/>
      <c r="C950" s="212"/>
      <c r="D950" s="213" t="s">
        <v>1345</v>
      </c>
      <c r="E950" s="535"/>
      <c r="F950" s="535">
        <v>0</v>
      </c>
      <c r="G950" s="535">
        <v>0</v>
      </c>
      <c r="H950" s="535">
        <v>0</v>
      </c>
      <c r="I950" s="535">
        <v>0</v>
      </c>
      <c r="J950" s="535">
        <v>75.900000000000006</v>
      </c>
      <c r="K950" s="535">
        <v>0</v>
      </c>
      <c r="L950" s="535">
        <v>0</v>
      </c>
      <c r="M950" s="432"/>
    </row>
    <row r="951" spans="1:13" x14ac:dyDescent="0.2">
      <c r="A951" s="226"/>
      <c r="B951" s="211">
        <v>630</v>
      </c>
      <c r="C951" s="212">
        <v>633009</v>
      </c>
      <c r="D951" s="213" t="s">
        <v>602</v>
      </c>
      <c r="E951" s="221"/>
      <c r="F951" s="535">
        <v>13.3</v>
      </c>
      <c r="G951" s="535">
        <v>34.4</v>
      </c>
      <c r="H951" s="535">
        <v>0</v>
      </c>
      <c r="I951" s="535">
        <v>53.7</v>
      </c>
      <c r="J951" s="579">
        <v>95.4</v>
      </c>
      <c r="K951" s="535">
        <v>0</v>
      </c>
      <c r="L951" s="535">
        <v>0</v>
      </c>
      <c r="M951" s="443" t="s">
        <v>1349</v>
      </c>
    </row>
    <row r="952" spans="1:13" x14ac:dyDescent="0.2">
      <c r="A952" s="226"/>
      <c r="B952" s="211"/>
      <c r="C952" s="212">
        <v>630</v>
      </c>
      <c r="D952" s="213" t="s">
        <v>1228</v>
      </c>
      <c r="E952" s="221"/>
      <c r="F952" s="535">
        <v>1.3</v>
      </c>
      <c r="G952" s="535">
        <v>32.6</v>
      </c>
      <c r="H952" s="535">
        <v>0</v>
      </c>
      <c r="I952" s="535">
        <v>0</v>
      </c>
      <c r="J952" s="535">
        <v>0</v>
      </c>
      <c r="K952" s="535">
        <v>0</v>
      </c>
      <c r="L952" s="535">
        <v>0</v>
      </c>
      <c r="M952" s="443"/>
    </row>
    <row r="953" spans="1:13" x14ac:dyDescent="0.2">
      <c r="A953" s="226"/>
      <c r="B953" s="211"/>
      <c r="C953" s="212">
        <v>630</v>
      </c>
      <c r="D953" s="213" t="s">
        <v>1325</v>
      </c>
      <c r="E953" s="535"/>
      <c r="F953" s="535">
        <v>0</v>
      </c>
      <c r="G953" s="535">
        <v>0</v>
      </c>
      <c r="H953" s="535">
        <v>0</v>
      </c>
      <c r="I953" s="535">
        <v>0.6</v>
      </c>
      <c r="J953" s="535">
        <v>0</v>
      </c>
      <c r="K953" s="535">
        <v>0</v>
      </c>
      <c r="L953" s="535">
        <v>0</v>
      </c>
      <c r="M953" s="443"/>
    </row>
    <row r="954" spans="1:13" x14ac:dyDescent="0.2">
      <c r="A954" s="226"/>
      <c r="B954" s="211"/>
      <c r="C954" s="212">
        <v>630</v>
      </c>
      <c r="D954" s="213" t="s">
        <v>1326</v>
      </c>
      <c r="E954" s="535"/>
      <c r="F954" s="535">
        <v>0</v>
      </c>
      <c r="G954" s="535">
        <v>0</v>
      </c>
      <c r="H954" s="535">
        <v>0</v>
      </c>
      <c r="I954" s="535">
        <v>2.5</v>
      </c>
      <c r="J954" s="535">
        <v>0</v>
      </c>
      <c r="K954" s="535">
        <v>0</v>
      </c>
      <c r="L954" s="535">
        <v>0</v>
      </c>
      <c r="M954" s="443"/>
    </row>
    <row r="955" spans="1:13" x14ac:dyDescent="0.2">
      <c r="A955" s="226"/>
      <c r="B955" s="211">
        <v>700</v>
      </c>
      <c r="C955" s="212">
        <v>700</v>
      </c>
      <c r="D955" s="213" t="s">
        <v>1170</v>
      </c>
      <c r="E955" s="221"/>
      <c r="F955" s="535">
        <v>5.6</v>
      </c>
      <c r="G955" s="535">
        <v>0</v>
      </c>
      <c r="H955" s="535">
        <v>0</v>
      </c>
      <c r="I955" s="535">
        <v>0</v>
      </c>
      <c r="J955" s="535">
        <v>0</v>
      </c>
      <c r="K955" s="535">
        <v>0</v>
      </c>
      <c r="L955" s="535">
        <v>0</v>
      </c>
      <c r="M955" s="443"/>
    </row>
    <row r="956" spans="1:13" x14ac:dyDescent="0.2">
      <c r="A956" s="226"/>
      <c r="B956" s="285"/>
      <c r="C956" s="286"/>
      <c r="D956" s="275" t="s">
        <v>242</v>
      </c>
      <c r="E956" s="276"/>
      <c r="F956" s="276">
        <f t="shared" ref="F956" si="459">F957+F958+F959+F960</f>
        <v>0</v>
      </c>
      <c r="G956" s="276">
        <f t="shared" ref="G956" si="460">G957+G958+G959+G960</f>
        <v>0</v>
      </c>
      <c r="H956" s="276">
        <f t="shared" ref="H956" si="461">H957+H958+H959+H960</f>
        <v>0</v>
      </c>
      <c r="I956" s="276">
        <f t="shared" ref="I956" si="462">I957+I958+I959+I960</f>
        <v>0</v>
      </c>
      <c r="J956" s="276">
        <f t="shared" ref="J956" si="463">J957+J958+J959+J960</f>
        <v>0</v>
      </c>
      <c r="K956" s="276">
        <f t="shared" ref="K956:L956" si="464">K957+K958+K959+K960</f>
        <v>0</v>
      </c>
      <c r="L956" s="276">
        <f t="shared" si="464"/>
        <v>0</v>
      </c>
      <c r="M956" s="443"/>
    </row>
    <row r="957" spans="1:13" x14ac:dyDescent="0.2">
      <c r="A957" s="226"/>
      <c r="B957" s="211"/>
      <c r="C957" s="212"/>
      <c r="D957" s="213" t="s">
        <v>407</v>
      </c>
      <c r="E957" s="222"/>
      <c r="F957" s="536">
        <v>0</v>
      </c>
      <c r="G957" s="536">
        <v>0</v>
      </c>
      <c r="H957" s="536">
        <v>0</v>
      </c>
      <c r="I957" s="536">
        <v>0</v>
      </c>
      <c r="J957" s="536">
        <v>0</v>
      </c>
      <c r="K957" s="536">
        <v>0</v>
      </c>
      <c r="L957" s="536">
        <v>0</v>
      </c>
      <c r="M957" s="206"/>
    </row>
    <row r="958" spans="1:13" x14ac:dyDescent="0.2">
      <c r="A958" s="226"/>
      <c r="B958" s="211"/>
      <c r="C958" s="212"/>
      <c r="D958" s="213" t="s">
        <v>618</v>
      </c>
      <c r="E958" s="222"/>
      <c r="F958" s="536">
        <v>0</v>
      </c>
      <c r="G958" s="536">
        <v>0</v>
      </c>
      <c r="H958" s="536">
        <v>0</v>
      </c>
      <c r="I958" s="536">
        <v>0</v>
      </c>
      <c r="J958" s="536">
        <v>0</v>
      </c>
      <c r="K958" s="536">
        <v>0</v>
      </c>
      <c r="L958" s="536">
        <v>0</v>
      </c>
      <c r="M958" s="301"/>
    </row>
    <row r="959" spans="1:13" x14ac:dyDescent="0.2">
      <c r="A959" s="226"/>
      <c r="B959" s="211"/>
      <c r="C959" s="212"/>
      <c r="D959" s="213" t="s">
        <v>1159</v>
      </c>
      <c r="E959" s="222"/>
      <c r="F959" s="536">
        <v>0</v>
      </c>
      <c r="G959" s="536">
        <v>0</v>
      </c>
      <c r="H959" s="536">
        <v>0</v>
      </c>
      <c r="I959" s="536">
        <v>0</v>
      </c>
      <c r="J959" s="536">
        <v>0</v>
      </c>
      <c r="K959" s="536">
        <v>0</v>
      </c>
      <c r="L959" s="536">
        <v>0</v>
      </c>
      <c r="M959" s="301"/>
    </row>
    <row r="960" spans="1:13" x14ac:dyDescent="0.2">
      <c r="A960" s="226"/>
      <c r="B960" s="211"/>
      <c r="C960" s="212"/>
      <c r="D960" s="213" t="s">
        <v>1160</v>
      </c>
      <c r="E960" s="222"/>
      <c r="F960" s="536">
        <v>0</v>
      </c>
      <c r="G960" s="536">
        <v>0</v>
      </c>
      <c r="H960" s="536">
        <v>0</v>
      </c>
      <c r="I960" s="536">
        <v>0</v>
      </c>
      <c r="J960" s="536">
        <v>0</v>
      </c>
      <c r="K960" s="536">
        <v>0</v>
      </c>
      <c r="L960" s="536">
        <v>0</v>
      </c>
      <c r="M960" s="304"/>
    </row>
    <row r="961" spans="1:14" x14ac:dyDescent="0.2">
      <c r="A961" s="226"/>
      <c r="B961" s="285"/>
      <c r="C961" s="286"/>
      <c r="D961" s="275" t="s">
        <v>243</v>
      </c>
      <c r="E961" s="299"/>
      <c r="F961" s="299"/>
      <c r="G961" s="299"/>
      <c r="H961" s="299"/>
      <c r="I961" s="299"/>
      <c r="J961" s="299"/>
      <c r="K961" s="299"/>
      <c r="L961" s="299"/>
      <c r="M961" s="301"/>
    </row>
    <row r="962" spans="1:14" x14ac:dyDescent="0.2">
      <c r="A962" s="226"/>
      <c r="B962" s="211"/>
      <c r="C962" s="212"/>
      <c r="D962" s="213" t="s">
        <v>244</v>
      </c>
      <c r="E962" s="221"/>
      <c r="F962" s="535">
        <f t="shared" ref="F962:L962" si="465">SUM(F5)</f>
        <v>7087.9999999999991</v>
      </c>
      <c r="G962" s="535">
        <f t="shared" si="465"/>
        <v>7290.4000000000015</v>
      </c>
      <c r="H962" s="535">
        <f t="shared" si="465"/>
        <v>8041.0999999999985</v>
      </c>
      <c r="I962" s="535">
        <f t="shared" si="465"/>
        <v>8340.5999999999985</v>
      </c>
      <c r="J962" s="535">
        <f t="shared" si="465"/>
        <v>8589.9</v>
      </c>
      <c r="K962" s="535">
        <f t="shared" si="465"/>
        <v>8082.4</v>
      </c>
      <c r="L962" s="535">
        <f t="shared" si="465"/>
        <v>8370.1</v>
      </c>
      <c r="M962" s="301"/>
    </row>
    <row r="963" spans="1:14" x14ac:dyDescent="0.2">
      <c r="A963" s="226"/>
      <c r="B963" s="211"/>
      <c r="C963" s="212"/>
      <c r="D963" s="213" t="s">
        <v>245</v>
      </c>
      <c r="E963" s="221"/>
      <c r="F963" s="535">
        <f t="shared" ref="F963:L963" si="466">SUM(F238)</f>
        <v>2810.5000000000005</v>
      </c>
      <c r="G963" s="535">
        <f t="shared" si="466"/>
        <v>3229.4</v>
      </c>
      <c r="H963" s="535">
        <f t="shared" si="466"/>
        <v>3455.8</v>
      </c>
      <c r="I963" s="535">
        <f t="shared" si="466"/>
        <v>3565.5000000000009</v>
      </c>
      <c r="J963" s="535">
        <f t="shared" si="466"/>
        <v>3759.5000000000005</v>
      </c>
      <c r="K963" s="535">
        <f t="shared" si="466"/>
        <v>3396.3</v>
      </c>
      <c r="L963" s="535">
        <f t="shared" si="466"/>
        <v>3742.8000000000006</v>
      </c>
      <c r="M963" s="301"/>
    </row>
    <row r="964" spans="1:14" ht="13.5" thickBot="1" x14ac:dyDescent="0.25">
      <c r="A964" s="228"/>
      <c r="B964" s="211"/>
      <c r="C964" s="212"/>
      <c r="D964" s="213" t="s">
        <v>246</v>
      </c>
      <c r="E964" s="223"/>
      <c r="F964" s="223">
        <f t="shared" ref="F964" si="467">SUM(F962-F963)</f>
        <v>4277.4999999999982</v>
      </c>
      <c r="G964" s="223">
        <f t="shared" ref="G964" si="468">SUM(G962-G963)</f>
        <v>4061.0000000000014</v>
      </c>
      <c r="H964" s="223">
        <f t="shared" ref="H964" si="469">SUM(H962-H963)</f>
        <v>4585.2999999999984</v>
      </c>
      <c r="I964" s="223">
        <f t="shared" ref="I964" si="470">SUM(I962-I963)</f>
        <v>4775.0999999999976</v>
      </c>
      <c r="J964" s="223">
        <f t="shared" ref="J964" si="471">SUM(J962-J963)</f>
        <v>4830.3999999999996</v>
      </c>
      <c r="K964" s="223">
        <f t="shared" ref="K964:L964" si="472">SUM(K962-K963)</f>
        <v>4686.0999999999995</v>
      </c>
      <c r="L964" s="223">
        <f t="shared" si="472"/>
        <v>4627.2999999999993</v>
      </c>
      <c r="M964" s="301"/>
    </row>
    <row r="965" spans="1:14" x14ac:dyDescent="0.2">
      <c r="A965" s="207"/>
      <c r="B965" s="211"/>
      <c r="C965" s="212"/>
      <c r="D965" s="213" t="s">
        <v>247</v>
      </c>
      <c r="E965" s="221"/>
      <c r="F965" s="535">
        <f t="shared" ref="F965:L965" si="473">SUM(F173)</f>
        <v>362.3</v>
      </c>
      <c r="G965" s="535">
        <f t="shared" si="473"/>
        <v>485.9</v>
      </c>
      <c r="H965" s="535">
        <f t="shared" si="473"/>
        <v>3305.3</v>
      </c>
      <c r="I965" s="535">
        <f t="shared" si="473"/>
        <v>1510.1</v>
      </c>
      <c r="J965" s="535">
        <f t="shared" si="473"/>
        <v>1186.3</v>
      </c>
      <c r="K965" s="535">
        <f t="shared" si="473"/>
        <v>0</v>
      </c>
      <c r="L965" s="535">
        <f t="shared" si="473"/>
        <v>0</v>
      </c>
      <c r="M965" s="302"/>
      <c r="N965" s="237"/>
    </row>
    <row r="966" spans="1:14" x14ac:dyDescent="0.2">
      <c r="A966" s="207"/>
      <c r="B966" s="211"/>
      <c r="C966" s="212"/>
      <c r="D966" s="213" t="s">
        <v>1094</v>
      </c>
      <c r="E966" s="221"/>
      <c r="F966" s="535">
        <v>0</v>
      </c>
      <c r="G966" s="535">
        <v>0</v>
      </c>
      <c r="H966" s="535">
        <v>0</v>
      </c>
      <c r="I966" s="535">
        <v>0</v>
      </c>
      <c r="J966" s="535">
        <v>0</v>
      </c>
      <c r="K966" s="535">
        <v>0</v>
      </c>
      <c r="L966" s="535">
        <v>0</v>
      </c>
      <c r="M966" s="301"/>
      <c r="N966" s="237"/>
    </row>
    <row r="967" spans="1:14" x14ac:dyDescent="0.2">
      <c r="A967" s="207"/>
      <c r="B967" s="211"/>
      <c r="C967" s="212"/>
      <c r="D967" s="213" t="s">
        <v>248</v>
      </c>
      <c r="E967" s="223"/>
      <c r="F967" s="535">
        <f t="shared" ref="F967:L967" si="474">SUM(F731)</f>
        <v>1160.1999999999998</v>
      </c>
      <c r="G967" s="535">
        <f t="shared" si="474"/>
        <v>875.30000000000007</v>
      </c>
      <c r="H967" s="535">
        <f t="shared" si="474"/>
        <v>3937</v>
      </c>
      <c r="I967" s="535">
        <f t="shared" si="474"/>
        <v>2019.7</v>
      </c>
      <c r="J967" s="535">
        <f t="shared" si="474"/>
        <v>1515.5</v>
      </c>
      <c r="K967" s="535">
        <f t="shared" si="474"/>
        <v>0</v>
      </c>
      <c r="L967" s="535">
        <f t="shared" si="474"/>
        <v>0</v>
      </c>
      <c r="M967" s="301"/>
    </row>
    <row r="968" spans="1:14" x14ac:dyDescent="0.2">
      <c r="A968" s="207"/>
      <c r="B968" s="211"/>
      <c r="C968" s="212"/>
      <c r="D968" s="213" t="s">
        <v>1157</v>
      </c>
      <c r="E968" s="223"/>
      <c r="F968" s="535">
        <f>SUM(F870+F871+F872+F921+F922+F929+F955)</f>
        <v>100.69999999999999</v>
      </c>
      <c r="G968" s="535">
        <f>SUM(G921+G922+G929)</f>
        <v>0</v>
      </c>
      <c r="H968" s="535">
        <f>SUM(H921+H922+H929+H870)</f>
        <v>0</v>
      </c>
      <c r="I968" s="535">
        <f>SUM(I921+I922+I929+I870)</f>
        <v>0</v>
      </c>
      <c r="J968" s="535">
        <f>SUM(J921+J922+J929+J870)</f>
        <v>0</v>
      </c>
      <c r="K968" s="535">
        <f>SUM(K921+K922+K929+K870)</f>
        <v>0</v>
      </c>
      <c r="L968" s="535">
        <f>SUM(L921+L922+L929+L870)</f>
        <v>0</v>
      </c>
      <c r="M968" s="301"/>
    </row>
    <row r="969" spans="1:14" x14ac:dyDescent="0.2">
      <c r="A969" s="226"/>
      <c r="B969" s="211"/>
      <c r="C969" s="212"/>
      <c r="D969" s="213" t="s">
        <v>249</v>
      </c>
      <c r="E969" s="223"/>
      <c r="F969" s="223">
        <f>SUM(F965-F967)</f>
        <v>-797.89999999999986</v>
      </c>
      <c r="G969" s="223">
        <f t="shared" ref="G969" si="475">SUM(G965-G967-G968)</f>
        <v>-389.40000000000009</v>
      </c>
      <c r="H969" s="223">
        <f t="shared" ref="H969" si="476">SUM(H965-H967-H968)</f>
        <v>-631.69999999999982</v>
      </c>
      <c r="I969" s="223">
        <f t="shared" ref="I969" si="477">SUM(I965-I967-I968)</f>
        <v>-509.60000000000014</v>
      </c>
      <c r="J969" s="223">
        <f t="shared" ref="J969" si="478">SUM(J965-J967-J968)</f>
        <v>-329.20000000000005</v>
      </c>
      <c r="K969" s="223">
        <f t="shared" ref="K969:L969" si="479">SUM(K965-K967-K968)</f>
        <v>0</v>
      </c>
      <c r="L969" s="223">
        <f t="shared" si="479"/>
        <v>0</v>
      </c>
      <c r="M969" s="301"/>
    </row>
    <row r="970" spans="1:14" x14ac:dyDescent="0.2">
      <c r="A970" s="226"/>
      <c r="B970" s="211"/>
      <c r="C970" s="212"/>
      <c r="D970" s="213" t="s">
        <v>1093</v>
      </c>
      <c r="E970" s="203"/>
      <c r="F970" s="223">
        <f t="shared" ref="F970:L970" si="480">SUM(F202)</f>
        <v>425.4</v>
      </c>
      <c r="G970" s="223">
        <f t="shared" si="480"/>
        <v>279.7</v>
      </c>
      <c r="H970" s="223">
        <f t="shared" si="480"/>
        <v>209.8</v>
      </c>
      <c r="I970" s="223">
        <f t="shared" si="480"/>
        <v>221</v>
      </c>
      <c r="J970" s="223">
        <f t="shared" si="480"/>
        <v>179.4</v>
      </c>
      <c r="K970" s="223">
        <f t="shared" si="480"/>
        <v>194.1</v>
      </c>
      <c r="L970" s="223">
        <f t="shared" si="480"/>
        <v>194.1</v>
      </c>
      <c r="M970" s="301"/>
    </row>
    <row r="971" spans="1:14" x14ac:dyDescent="0.2">
      <c r="A971" s="227"/>
      <c r="B971" s="211"/>
      <c r="C971" s="212"/>
      <c r="D971" s="213" t="s">
        <v>1095</v>
      </c>
      <c r="E971" s="203"/>
      <c r="F971" s="203">
        <f t="shared" ref="F971:L971" si="481">SUM(F836)</f>
        <v>3886.3</v>
      </c>
      <c r="G971" s="203">
        <f t="shared" si="481"/>
        <v>4160.384</v>
      </c>
      <c r="H971" s="203">
        <f t="shared" si="481"/>
        <v>4302.2999999999993</v>
      </c>
      <c r="I971" s="203">
        <f t="shared" si="481"/>
        <v>4606.8</v>
      </c>
      <c r="J971" s="203">
        <f t="shared" si="481"/>
        <v>4706.7</v>
      </c>
      <c r="K971" s="203">
        <f t="shared" si="481"/>
        <v>4678.3999999999996</v>
      </c>
      <c r="L971" s="203">
        <f t="shared" si="481"/>
        <v>4690</v>
      </c>
      <c r="M971" s="302"/>
      <c r="N971" s="237"/>
    </row>
    <row r="972" spans="1:14" x14ac:dyDescent="0.2">
      <c r="A972" s="560"/>
      <c r="B972" s="285"/>
      <c r="C972" s="287"/>
      <c r="D972" s="305" t="s">
        <v>1290</v>
      </c>
      <c r="E972" s="277"/>
      <c r="F972" s="277">
        <f t="shared" ref="F972" si="482">SUM(F962+F970-F963-F971)</f>
        <v>816.59999999999764</v>
      </c>
      <c r="G972" s="277">
        <f>SUM(G962+G970-G963-G971)</f>
        <v>180.31600000000071</v>
      </c>
      <c r="H972" s="277">
        <f t="shared" ref="H972" si="483">SUM(H962+H970-H963-H971)</f>
        <v>492.79999999999836</v>
      </c>
      <c r="I972" s="277">
        <f t="shared" ref="I972" si="484">SUM(I962+I970-I963-I971)</f>
        <v>389.29999999999745</v>
      </c>
      <c r="J972" s="277">
        <f t="shared" ref="J972" si="485">SUM(J962+J970-J963-J971)</f>
        <v>303.09999999999945</v>
      </c>
      <c r="K972" s="277">
        <f t="shared" ref="K972:L972" si="486">SUM(K962+K970-K963-K971)</f>
        <v>201.80000000000018</v>
      </c>
      <c r="L972" s="277">
        <f t="shared" si="486"/>
        <v>131.39999999999964</v>
      </c>
      <c r="M972" s="302"/>
      <c r="N972" s="237"/>
    </row>
    <row r="973" spans="1:14" x14ac:dyDescent="0.2">
      <c r="B973" s="285"/>
      <c r="C973" s="287"/>
      <c r="D973" s="305" t="s">
        <v>736</v>
      </c>
      <c r="E973" s="277"/>
      <c r="F973" s="277">
        <f>SUM(F964+F969+F970-F971)</f>
        <v>18.699999999998454</v>
      </c>
      <c r="G973" s="277">
        <f>SUM(G964+G969+G970-G971)</f>
        <v>-209.08399999999892</v>
      </c>
      <c r="H973" s="277">
        <f t="shared" ref="H973" si="487">SUM(H964+H969+H970-H971)</f>
        <v>-138.90000000000055</v>
      </c>
      <c r="I973" s="277">
        <f t="shared" ref="I973" si="488">SUM(I964+I969+I970-I971)</f>
        <v>-120.30000000000291</v>
      </c>
      <c r="J973" s="277">
        <f t="shared" ref="J973" si="489">SUM(J964+J969+J970-J971)</f>
        <v>-26.100000000000364</v>
      </c>
      <c r="K973" s="277">
        <f t="shared" ref="K973:L973" si="490">SUM(K964+K969+K970-K971)</f>
        <v>201.80000000000018</v>
      </c>
      <c r="L973" s="277">
        <f t="shared" si="490"/>
        <v>131.39999999999964</v>
      </c>
      <c r="M973" s="301"/>
    </row>
    <row r="974" spans="1:14" x14ac:dyDescent="0.2">
      <c r="A974" s="207"/>
      <c r="B974" s="211"/>
      <c r="C974" s="212"/>
      <c r="D974" s="213" t="s">
        <v>269</v>
      </c>
      <c r="E974" s="222"/>
      <c r="F974" s="535">
        <v>0</v>
      </c>
      <c r="G974" s="535">
        <v>0</v>
      </c>
      <c r="H974" s="535">
        <v>0</v>
      </c>
      <c r="I974" s="535">
        <v>0</v>
      </c>
      <c r="J974" s="535">
        <v>0</v>
      </c>
      <c r="K974" s="535">
        <v>0</v>
      </c>
      <c r="L974" s="535">
        <v>0</v>
      </c>
      <c r="M974" s="432"/>
    </row>
    <row r="975" spans="1:14" ht="12.75" customHeight="1" x14ac:dyDescent="0.2">
      <c r="B975" s="229"/>
      <c r="C975" s="230"/>
      <c r="D975" s="231" t="s">
        <v>242</v>
      </c>
      <c r="E975" s="222"/>
      <c r="F975" s="535">
        <f>F956</f>
        <v>0</v>
      </c>
      <c r="G975" s="535">
        <v>0</v>
      </c>
      <c r="H975" s="535">
        <f>H956</f>
        <v>0</v>
      </c>
      <c r="I975" s="535">
        <f>I956</f>
        <v>0</v>
      </c>
      <c r="J975" s="535">
        <f>J956</f>
        <v>0</v>
      </c>
      <c r="K975" s="535">
        <f t="shared" ref="K975:L975" si="491">K956</f>
        <v>0</v>
      </c>
      <c r="L975" s="535">
        <f t="shared" si="491"/>
        <v>0</v>
      </c>
      <c r="M975" s="432"/>
    </row>
    <row r="976" spans="1:14" ht="12.75" customHeight="1" x14ac:dyDescent="0.2">
      <c r="B976" s="211"/>
      <c r="C976" s="212"/>
      <c r="D976" s="213" t="s">
        <v>250</v>
      </c>
      <c r="E976" s="221"/>
      <c r="F976" s="535">
        <f t="shared" ref="F976:L976" si="492">SUM(F142)</f>
        <v>1031.8000000000002</v>
      </c>
      <c r="G976" s="535">
        <f t="shared" si="492"/>
        <v>736.40000000000009</v>
      </c>
      <c r="H976" s="535">
        <f t="shared" si="492"/>
        <v>346.6</v>
      </c>
      <c r="I976" s="535">
        <f t="shared" si="492"/>
        <v>328</v>
      </c>
      <c r="J976" s="535">
        <f t="shared" si="492"/>
        <v>268.89999999999998</v>
      </c>
      <c r="K976" s="535">
        <f t="shared" si="492"/>
        <v>68.599999999999994</v>
      </c>
      <c r="L976" s="535">
        <f t="shared" si="492"/>
        <v>68.599999999999994</v>
      </c>
      <c r="M976" s="432"/>
    </row>
    <row r="977" spans="1:24" x14ac:dyDescent="0.2">
      <c r="B977" s="211"/>
      <c r="C977" s="212"/>
      <c r="D977" s="213" t="s">
        <v>1158</v>
      </c>
      <c r="E977" s="221"/>
      <c r="F977" s="535">
        <v>0</v>
      </c>
      <c r="G977" s="535">
        <v>88.7</v>
      </c>
      <c r="H977" s="535">
        <v>0</v>
      </c>
      <c r="I977" s="535">
        <v>0</v>
      </c>
      <c r="J977" s="535">
        <v>0</v>
      </c>
      <c r="K977" s="535">
        <v>0</v>
      </c>
      <c r="L977" s="535">
        <v>0</v>
      </c>
      <c r="M977" s="432"/>
    </row>
    <row r="978" spans="1:24" x14ac:dyDescent="0.2">
      <c r="B978" s="211"/>
      <c r="C978" s="212"/>
      <c r="D978" s="213" t="s">
        <v>251</v>
      </c>
      <c r="E978" s="221"/>
      <c r="F978" s="535">
        <f t="shared" ref="F978:L978" si="493">SUM(F720)</f>
        <v>504.5</v>
      </c>
      <c r="G978" s="535">
        <f t="shared" si="493"/>
        <v>305.5</v>
      </c>
      <c r="H978" s="535">
        <f t="shared" si="493"/>
        <v>207.70000000000002</v>
      </c>
      <c r="I978" s="535">
        <f t="shared" si="493"/>
        <v>207.70000000000002</v>
      </c>
      <c r="J978" s="535">
        <f t="shared" si="493"/>
        <v>242.8</v>
      </c>
      <c r="K978" s="535">
        <f t="shared" si="493"/>
        <v>270.39999999999998</v>
      </c>
      <c r="L978" s="535">
        <f t="shared" si="493"/>
        <v>200</v>
      </c>
      <c r="M978" s="432"/>
      <c r="O978" s="462"/>
      <c r="P978" s="462"/>
      <c r="Q978" s="462"/>
      <c r="R978" s="462"/>
      <c r="S978" s="462"/>
      <c r="T978" s="462"/>
      <c r="U978" s="462"/>
      <c r="V978" s="462"/>
      <c r="W978" s="462"/>
      <c r="X978" s="462"/>
    </row>
    <row r="979" spans="1:24" x14ac:dyDescent="0.2">
      <c r="B979" s="285"/>
      <c r="C979" s="287"/>
      <c r="D979" s="305" t="s">
        <v>40</v>
      </c>
      <c r="E979" s="277"/>
      <c r="F979" s="276">
        <f>SUM(F976-F978)</f>
        <v>527.30000000000018</v>
      </c>
      <c r="G979" s="276">
        <f>SUM(G976+G977-G978)</f>
        <v>519.60000000000014</v>
      </c>
      <c r="H979" s="276">
        <f t="shared" ref="H979" si="494">SUM(H976-H978)</f>
        <v>138.9</v>
      </c>
      <c r="I979" s="276">
        <f t="shared" ref="I979" si="495">SUM(I976-I978)</f>
        <v>120.29999999999998</v>
      </c>
      <c r="J979" s="276">
        <f t="shared" ref="J979" si="496">SUM(J976-J978)</f>
        <v>26.099999999999966</v>
      </c>
      <c r="K979" s="276">
        <f t="shared" ref="K979:L979" si="497">SUM(K976-K978)</f>
        <v>-201.79999999999998</v>
      </c>
      <c r="L979" s="276">
        <f t="shared" si="497"/>
        <v>-131.4</v>
      </c>
    </row>
    <row r="980" spans="1:24" x14ac:dyDescent="0.2">
      <c r="F980" s="246"/>
      <c r="G980" s="246"/>
      <c r="H980" s="246"/>
      <c r="I980" s="246"/>
      <c r="J980" s="246"/>
      <c r="K980" s="246"/>
      <c r="L980" s="246"/>
    </row>
    <row r="981" spans="1:24" x14ac:dyDescent="0.2">
      <c r="C981" s="235"/>
      <c r="D981" s="236"/>
      <c r="F981" s="242"/>
      <c r="G981" s="242"/>
      <c r="I981" s="242"/>
    </row>
    <row r="982" spans="1:24" x14ac:dyDescent="0.2">
      <c r="E982" s="237" t="s">
        <v>624</v>
      </c>
      <c r="F982" s="427">
        <f>F962+F965+F970+F976+F977</f>
        <v>8907.5</v>
      </c>
      <c r="G982" s="427">
        <f>G962+G965+G970+G974+G976+G977</f>
        <v>8881.1000000000022</v>
      </c>
      <c r="H982" s="427">
        <f>H962+H965+H970+H974+H976</f>
        <v>11902.799999999997</v>
      </c>
      <c r="I982" s="427">
        <f>I962+I965+I970+I974+I976</f>
        <v>10399.699999999999</v>
      </c>
      <c r="J982" s="427">
        <f>J962+J965+J970+J974+J976</f>
        <v>10224.499999999998</v>
      </c>
      <c r="K982" s="427">
        <f t="shared" ref="K982:L982" si="498">K962+K965+K970+K974+K976</f>
        <v>8345.1</v>
      </c>
      <c r="L982" s="427">
        <f t="shared" si="498"/>
        <v>8632.8000000000011</v>
      </c>
    </row>
    <row r="983" spans="1:24" x14ac:dyDescent="0.2">
      <c r="E983" s="206" t="s">
        <v>625</v>
      </c>
      <c r="F983" s="427">
        <f>F963+F967+F968+F978+F971+F975</f>
        <v>8462.2000000000007</v>
      </c>
      <c r="G983" s="427">
        <f t="shared" ref="G983:J983" si="499">G963+G967+G978+G971+G975+G968</f>
        <v>8570.5839999999989</v>
      </c>
      <c r="H983" s="427">
        <f>H963+H967+H978+H971+H975+H968</f>
        <v>11902.8</v>
      </c>
      <c r="I983" s="427">
        <f>I963+I967+I978+I971+I975+I968</f>
        <v>10399.700000000001</v>
      </c>
      <c r="J983" s="427">
        <f t="shared" si="499"/>
        <v>10224.5</v>
      </c>
      <c r="K983" s="427">
        <f t="shared" ref="K983:L983" si="500">K963+K967+K978+K971+K975+K968</f>
        <v>8345.1</v>
      </c>
      <c r="L983" s="427">
        <f t="shared" si="500"/>
        <v>8632.8000000000011</v>
      </c>
    </row>
    <row r="984" spans="1:24" s="462" customFormat="1" x14ac:dyDescent="0.2">
      <c r="A984" s="460"/>
      <c r="B984" s="232"/>
      <c r="C984" s="209"/>
      <c r="D984" s="233"/>
      <c r="E984" s="206" t="s">
        <v>626</v>
      </c>
      <c r="F984" s="427">
        <f t="shared" ref="F984" si="501">F982-F983</f>
        <v>445.29999999999927</v>
      </c>
      <c r="G984" s="427">
        <f t="shared" ref="G984" si="502">G982-G983</f>
        <v>310.51600000000326</v>
      </c>
      <c r="H984" s="427">
        <f t="shared" ref="H984" si="503">H982-H983</f>
        <v>0</v>
      </c>
      <c r="I984" s="427">
        <f t="shared" ref="I984" si="504">I982-I983</f>
        <v>0</v>
      </c>
      <c r="J984" s="427">
        <f t="shared" ref="J984" si="505">J982-J983</f>
        <v>0</v>
      </c>
      <c r="K984" s="427">
        <f t="shared" ref="K984:L984" si="506">K982-K983</f>
        <v>0</v>
      </c>
      <c r="L984" s="427">
        <f t="shared" si="506"/>
        <v>0</v>
      </c>
      <c r="M984"/>
      <c r="O984" s="206"/>
      <c r="P984" s="206"/>
      <c r="Q984" s="206"/>
      <c r="R984" s="206"/>
      <c r="S984" s="206"/>
      <c r="T984" s="206"/>
      <c r="U984" s="206"/>
      <c r="V984" s="206"/>
      <c r="W984" s="206"/>
      <c r="X984" s="206"/>
    </row>
    <row r="985" spans="1:24" x14ac:dyDescent="0.2">
      <c r="G985" s="540"/>
      <c r="H985" s="427"/>
    </row>
    <row r="986" spans="1:24" x14ac:dyDescent="0.2">
      <c r="H986" s="532"/>
    </row>
    <row r="987" spans="1:24" x14ac:dyDescent="0.2">
      <c r="B987" s="209"/>
      <c r="E987" s="238"/>
      <c r="G987" s="562"/>
      <c r="H987" s="532"/>
    </row>
    <row r="988" spans="1:24" x14ac:dyDescent="0.2">
      <c r="B988" s="209"/>
      <c r="E988" s="238"/>
      <c r="G988" s="562"/>
      <c r="H988" s="532"/>
    </row>
    <row r="989" spans="1:24" x14ac:dyDescent="0.2">
      <c r="B989" s="461"/>
      <c r="C989" s="209" t="s">
        <v>1367</v>
      </c>
      <c r="D989" s="436"/>
      <c r="E989" s="436"/>
      <c r="F989" s="541"/>
      <c r="G989" s="562"/>
      <c r="H989" s="463"/>
      <c r="J989" s="493"/>
      <c r="K989" s="493"/>
      <c r="L989" s="493"/>
    </row>
    <row r="990" spans="1:24" x14ac:dyDescent="0.2">
      <c r="B990" s="239"/>
      <c r="C990" s="436" t="s">
        <v>1366</v>
      </c>
      <c r="D990" s="240"/>
      <c r="E990" s="240"/>
      <c r="G990" s="540"/>
      <c r="H990" s="533"/>
    </row>
    <row r="991" spans="1:24" x14ac:dyDescent="0.2">
      <c r="C991" s="351"/>
      <c r="H991" s="532"/>
    </row>
    <row r="992" spans="1:24" x14ac:dyDescent="0.2">
      <c r="H992" s="532"/>
    </row>
    <row r="993" spans="7:8" x14ac:dyDescent="0.2">
      <c r="H993" s="532"/>
    </row>
    <row r="994" spans="7:8" x14ac:dyDescent="0.2">
      <c r="H994" s="532"/>
    </row>
    <row r="995" spans="7:8" x14ac:dyDescent="0.2">
      <c r="H995" s="534"/>
    </row>
    <row r="996" spans="7:8" x14ac:dyDescent="0.2">
      <c r="G996" s="541"/>
      <c r="H996" s="532"/>
    </row>
    <row r="997" spans="7:8" x14ac:dyDescent="0.2">
      <c r="H997" s="532"/>
    </row>
    <row r="998" spans="7:8" x14ac:dyDescent="0.2">
      <c r="H998" s="533"/>
    </row>
    <row r="999" spans="7:8" x14ac:dyDescent="0.2">
      <c r="H999" s="532"/>
    </row>
    <row r="1000" spans="7:8" x14ac:dyDescent="0.2">
      <c r="H1000" s="532"/>
    </row>
    <row r="1001" spans="7:8" x14ac:dyDescent="0.2">
      <c r="H1001" s="532"/>
    </row>
    <row r="1002" spans="7:8" x14ac:dyDescent="0.2">
      <c r="H1002" s="532"/>
    </row>
    <row r="1003" spans="7:8" x14ac:dyDescent="0.2">
      <c r="H1003" s="533"/>
    </row>
    <row r="1004" spans="7:8" x14ac:dyDescent="0.2">
      <c r="H1004" s="533"/>
    </row>
    <row r="1005" spans="7:8" x14ac:dyDescent="0.2">
      <c r="H1005" s="533"/>
    </row>
    <row r="1006" spans="7:8" x14ac:dyDescent="0.2">
      <c r="H1006" s="533"/>
    </row>
    <row r="1007" spans="7:8" x14ac:dyDescent="0.2">
      <c r="H1007" s="532"/>
    </row>
    <row r="1008" spans="7:8" x14ac:dyDescent="0.2">
      <c r="H1008" s="532"/>
    </row>
    <row r="1009" spans="8:8" x14ac:dyDescent="0.2">
      <c r="H1009" s="532"/>
    </row>
    <row r="1010" spans="8:8" x14ac:dyDescent="0.2">
      <c r="H1010" s="532"/>
    </row>
    <row r="1011" spans="8:8" x14ac:dyDescent="0.2">
      <c r="H1011" s="532"/>
    </row>
    <row r="1012" spans="8:8" x14ac:dyDescent="0.2">
      <c r="H1012" s="533"/>
    </row>
    <row r="1013" spans="8:8" x14ac:dyDescent="0.2">
      <c r="H1013" s="246"/>
    </row>
    <row r="1015" spans="8:8" x14ac:dyDescent="0.2">
      <c r="H1015" s="427"/>
    </row>
    <row r="1016" spans="8:8" x14ac:dyDescent="0.2">
      <c r="H1016" s="427"/>
    </row>
    <row r="1017" spans="8:8" x14ac:dyDescent="0.2">
      <c r="H1017" s="427"/>
    </row>
    <row r="1018" spans="8:8" x14ac:dyDescent="0.2">
      <c r="H1018" s="246"/>
    </row>
    <row r="1024" spans="8:8" x14ac:dyDescent="0.2">
      <c r="H1024" s="493"/>
    </row>
  </sheetData>
  <phoneticPr fontId="0" type="noConversion"/>
  <printOptions headings="1" gridLines="1"/>
  <pageMargins left="0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2"/>
  <sheetViews>
    <sheetView topLeftCell="B1" workbookViewId="0">
      <pane ySplit="2" topLeftCell="A581" activePane="bottomLeft" state="frozen"/>
      <selection pane="bottomLeft" activeCell="B1" sqref="A1:XFD1048576"/>
    </sheetView>
  </sheetViews>
  <sheetFormatPr defaultRowHeight="12.75" x14ac:dyDescent="0.2"/>
  <cols>
    <col min="1" max="1" width="0.42578125" style="173" hidden="1" customWidth="1"/>
    <col min="2" max="2" width="3.28515625" style="179" customWidth="1"/>
    <col min="3" max="3" width="8.7109375" customWidth="1"/>
    <col min="4" max="4" width="32" customWidth="1"/>
    <col min="5" max="5" width="7.140625" customWidth="1"/>
    <col min="6" max="6" width="6.42578125" hidden="1" customWidth="1"/>
    <col min="7" max="8" width="0" hidden="1" customWidth="1"/>
    <col min="9" max="9" width="8" customWidth="1"/>
    <col min="10" max="10" width="7.140625" customWidth="1"/>
    <col min="11" max="11" width="8" customWidth="1"/>
    <col min="12" max="12" width="6.85546875" customWidth="1"/>
    <col min="13" max="13" width="7.140625" customWidth="1"/>
  </cols>
  <sheetData>
    <row r="1" spans="1:13" ht="24" customHeight="1" x14ac:dyDescent="0.2">
      <c r="A1" s="160"/>
      <c r="B1" s="175" t="s">
        <v>441</v>
      </c>
      <c r="C1" s="16"/>
      <c r="D1" s="16"/>
      <c r="E1" s="18"/>
      <c r="F1" s="18"/>
      <c r="G1" s="18"/>
      <c r="H1" s="18"/>
      <c r="I1" s="18"/>
      <c r="J1" s="18"/>
      <c r="K1" s="18"/>
      <c r="L1" s="18"/>
      <c r="M1" s="18"/>
    </row>
    <row r="2" spans="1:13" ht="23.25" customHeight="1" thickBot="1" x14ac:dyDescent="0.25">
      <c r="A2" s="161"/>
      <c r="B2" s="176" t="s">
        <v>0</v>
      </c>
      <c r="C2" s="600" t="s">
        <v>443</v>
      </c>
      <c r="D2" s="600"/>
      <c r="E2" s="600"/>
      <c r="F2" s="18"/>
      <c r="G2" s="18"/>
      <c r="H2" s="18"/>
      <c r="I2" s="16"/>
      <c r="J2" s="16"/>
      <c r="K2" s="133"/>
      <c r="L2" s="54"/>
      <c r="M2" s="54" t="s">
        <v>440</v>
      </c>
    </row>
    <row r="3" spans="1:13" ht="29.25" customHeight="1" thickBot="1" x14ac:dyDescent="0.25">
      <c r="A3" s="161"/>
      <c r="B3" s="177"/>
      <c r="C3" s="5"/>
      <c r="D3" s="132"/>
      <c r="E3" s="601" t="s">
        <v>512</v>
      </c>
      <c r="F3" s="602"/>
      <c r="G3" s="603"/>
      <c r="H3" s="604"/>
      <c r="I3" s="158" t="s">
        <v>437</v>
      </c>
      <c r="J3" s="159">
        <v>2012</v>
      </c>
      <c r="K3" s="158" t="s">
        <v>526</v>
      </c>
      <c r="L3" s="159">
        <v>2013</v>
      </c>
      <c r="M3" s="159">
        <v>2014</v>
      </c>
    </row>
    <row r="4" spans="1:13" ht="15.75" x14ac:dyDescent="0.25">
      <c r="A4" s="160"/>
      <c r="B4" s="131" t="s">
        <v>331</v>
      </c>
      <c r="C4" s="27"/>
      <c r="D4" s="28" t="s">
        <v>442</v>
      </c>
      <c r="E4" s="55"/>
      <c r="F4" s="55"/>
      <c r="G4" s="55"/>
      <c r="H4" s="56"/>
      <c r="I4" s="55"/>
      <c r="J4" s="55"/>
      <c r="K4" s="55"/>
      <c r="L4" s="55"/>
      <c r="M4" s="55"/>
    </row>
    <row r="5" spans="1:13" x14ac:dyDescent="0.2">
      <c r="A5" s="160"/>
      <c r="B5" s="22"/>
      <c r="C5" s="22"/>
      <c r="D5" s="22" t="s">
        <v>329</v>
      </c>
      <c r="E5" s="57">
        <f t="shared" ref="E5:J5" si="0">SUM(E6+E27+E78)</f>
        <v>4507.8</v>
      </c>
      <c r="F5" s="57">
        <f t="shared" si="0"/>
        <v>333.9</v>
      </c>
      <c r="G5" s="57">
        <f t="shared" si="0"/>
        <v>333.9</v>
      </c>
      <c r="H5" s="57">
        <f t="shared" si="0"/>
        <v>333.9</v>
      </c>
      <c r="I5" s="57">
        <f t="shared" si="0"/>
        <v>4067</v>
      </c>
      <c r="J5" s="57">
        <f t="shared" si="0"/>
        <v>4657.03</v>
      </c>
      <c r="K5" s="57">
        <f>SUM(K6+K27+K78)</f>
        <v>4657.03</v>
      </c>
      <c r="L5" s="57">
        <f>SUM(L6+L27+L78)</f>
        <v>4603.5999999999995</v>
      </c>
      <c r="M5" s="57">
        <f>SUM(M6+M27+M78)</f>
        <v>4649.5999999999995</v>
      </c>
    </row>
    <row r="6" spans="1:13" x14ac:dyDescent="0.2">
      <c r="A6" s="160"/>
      <c r="B6" s="22"/>
      <c r="C6" s="22"/>
      <c r="D6" s="22" t="s">
        <v>1</v>
      </c>
      <c r="E6" s="57">
        <f t="shared" ref="E6:M6" si="1">SUM(E8+E10+E18)</f>
        <v>1757.5</v>
      </c>
      <c r="F6" s="57">
        <f t="shared" si="1"/>
        <v>333.9</v>
      </c>
      <c r="G6" s="57">
        <f t="shared" si="1"/>
        <v>333.9</v>
      </c>
      <c r="H6" s="57">
        <f t="shared" si="1"/>
        <v>333.9</v>
      </c>
      <c r="I6" s="57">
        <f t="shared" si="1"/>
        <v>2147.9</v>
      </c>
      <c r="J6" s="57">
        <f t="shared" si="1"/>
        <v>2263.9</v>
      </c>
      <c r="K6" s="57">
        <f t="shared" si="1"/>
        <v>2263.9</v>
      </c>
      <c r="L6" s="57">
        <f t="shared" si="1"/>
        <v>2263.9</v>
      </c>
      <c r="M6" s="57">
        <f t="shared" si="1"/>
        <v>2263.9</v>
      </c>
    </row>
    <row r="7" spans="1:13" x14ac:dyDescent="0.2">
      <c r="A7" s="161"/>
      <c r="B7" s="23"/>
      <c r="C7" s="24"/>
      <c r="D7" s="24"/>
      <c r="E7" s="111"/>
      <c r="F7" s="58"/>
      <c r="G7" s="58"/>
      <c r="H7" s="59"/>
      <c r="I7" s="111"/>
      <c r="J7" s="58"/>
      <c r="K7" s="58"/>
      <c r="L7" s="58"/>
      <c r="M7" s="58"/>
    </row>
    <row r="8" spans="1:13" x14ac:dyDescent="0.2">
      <c r="A8" s="160"/>
      <c r="B8" s="23">
        <v>110</v>
      </c>
      <c r="C8" s="23"/>
      <c r="D8" s="23" t="s">
        <v>2</v>
      </c>
      <c r="E8" s="112">
        <f t="shared" ref="E8:M8" si="2">SUM(E9)</f>
        <v>1490</v>
      </c>
      <c r="F8" s="112">
        <f t="shared" si="2"/>
        <v>0</v>
      </c>
      <c r="G8" s="112">
        <f t="shared" si="2"/>
        <v>0</v>
      </c>
      <c r="H8" s="112">
        <f t="shared" si="2"/>
        <v>0</v>
      </c>
      <c r="I8" s="112">
        <f t="shared" si="2"/>
        <v>1801.5</v>
      </c>
      <c r="J8" s="112">
        <f t="shared" si="2"/>
        <v>1866.4</v>
      </c>
      <c r="K8" s="112">
        <f t="shared" si="2"/>
        <v>1866.4</v>
      </c>
      <c r="L8" s="112">
        <f t="shared" si="2"/>
        <v>1866.4</v>
      </c>
      <c r="M8" s="112">
        <f t="shared" si="2"/>
        <v>1866.4</v>
      </c>
    </row>
    <row r="9" spans="1:13" x14ac:dyDescent="0.2">
      <c r="A9" s="161"/>
      <c r="B9" s="23">
        <v>111</v>
      </c>
      <c r="C9" s="24"/>
      <c r="D9" s="24" t="s">
        <v>320</v>
      </c>
      <c r="E9" s="113">
        <v>1490</v>
      </c>
      <c r="F9" s="63"/>
      <c r="G9" s="63"/>
      <c r="H9" s="141"/>
      <c r="I9" s="113">
        <v>1801.5</v>
      </c>
      <c r="J9" s="63">
        <v>1866.4</v>
      </c>
      <c r="K9" s="63">
        <v>1866.4</v>
      </c>
      <c r="L9" s="63">
        <v>1866.4</v>
      </c>
      <c r="M9" s="63">
        <v>1866.4</v>
      </c>
    </row>
    <row r="10" spans="1:13" x14ac:dyDescent="0.2">
      <c r="A10" s="160"/>
      <c r="B10" s="23">
        <v>120</v>
      </c>
      <c r="C10" s="23"/>
      <c r="D10" s="23" t="s">
        <v>3</v>
      </c>
      <c r="E10" s="112">
        <f t="shared" ref="E10:M10" si="3">SUM(E11:E17)</f>
        <v>100.2</v>
      </c>
      <c r="F10" s="112">
        <f t="shared" si="3"/>
        <v>164.9</v>
      </c>
      <c r="G10" s="112">
        <f t="shared" si="3"/>
        <v>164.9</v>
      </c>
      <c r="H10" s="112">
        <f t="shared" si="3"/>
        <v>164.9</v>
      </c>
      <c r="I10" s="112">
        <f t="shared" si="3"/>
        <v>164.9</v>
      </c>
      <c r="J10" s="112">
        <f t="shared" si="3"/>
        <v>189.1</v>
      </c>
      <c r="K10" s="112">
        <f t="shared" si="3"/>
        <v>189.1</v>
      </c>
      <c r="L10" s="112">
        <f t="shared" si="3"/>
        <v>189.1</v>
      </c>
      <c r="M10" s="112">
        <f t="shared" si="3"/>
        <v>189.1</v>
      </c>
    </row>
    <row r="11" spans="1:13" x14ac:dyDescent="0.2">
      <c r="A11" s="160"/>
      <c r="B11" s="23"/>
      <c r="C11" s="62">
        <v>121001</v>
      </c>
      <c r="D11" s="62" t="s">
        <v>375</v>
      </c>
      <c r="E11" s="113">
        <v>10.4</v>
      </c>
      <c r="F11" s="113">
        <v>14.8</v>
      </c>
      <c r="G11" s="113">
        <v>14.8</v>
      </c>
      <c r="H11" s="113">
        <v>14.8</v>
      </c>
      <c r="I11" s="113">
        <v>11.9</v>
      </c>
      <c r="J11" s="63">
        <v>18.8</v>
      </c>
      <c r="K11" s="63">
        <v>18.8</v>
      </c>
      <c r="L11" s="63">
        <v>18.8</v>
      </c>
      <c r="M11" s="63">
        <v>18.8</v>
      </c>
    </row>
    <row r="12" spans="1:13" x14ac:dyDescent="0.2">
      <c r="A12" s="160"/>
      <c r="B12" s="23"/>
      <c r="C12" s="62">
        <v>121001</v>
      </c>
      <c r="D12" s="62" t="s">
        <v>376</v>
      </c>
      <c r="E12" s="113">
        <v>4.3</v>
      </c>
      <c r="F12" s="113">
        <v>32.799999999999997</v>
      </c>
      <c r="G12" s="113">
        <v>32.799999999999997</v>
      </c>
      <c r="H12" s="113">
        <v>32.799999999999997</v>
      </c>
      <c r="I12" s="113">
        <v>16.8</v>
      </c>
      <c r="J12" s="63">
        <v>34.799999999999997</v>
      </c>
      <c r="K12" s="63">
        <v>34.799999999999997</v>
      </c>
      <c r="L12" s="63">
        <v>34.799999999999997</v>
      </c>
      <c r="M12" s="63">
        <v>34.799999999999997</v>
      </c>
    </row>
    <row r="13" spans="1:13" x14ac:dyDescent="0.2">
      <c r="A13" s="160"/>
      <c r="B13" s="23"/>
      <c r="C13" s="62">
        <v>121002</v>
      </c>
      <c r="D13" s="24" t="s">
        <v>377</v>
      </c>
      <c r="E13" s="113">
        <v>30.5</v>
      </c>
      <c r="F13" s="113">
        <v>39.5</v>
      </c>
      <c r="G13" s="113">
        <v>39.5</v>
      </c>
      <c r="H13" s="113">
        <v>39.5</v>
      </c>
      <c r="I13" s="113">
        <v>34.9</v>
      </c>
      <c r="J13" s="63">
        <v>41</v>
      </c>
      <c r="K13" s="63">
        <v>41</v>
      </c>
      <c r="L13" s="63">
        <v>41</v>
      </c>
      <c r="M13" s="63">
        <v>41</v>
      </c>
    </row>
    <row r="14" spans="1:13" x14ac:dyDescent="0.2">
      <c r="A14" s="161"/>
      <c r="B14" s="23"/>
      <c r="C14" s="24">
        <v>121002</v>
      </c>
      <c r="D14" s="24" t="s">
        <v>378</v>
      </c>
      <c r="E14" s="113">
        <v>39.799999999999997</v>
      </c>
      <c r="F14" s="113">
        <v>70</v>
      </c>
      <c r="G14" s="113">
        <v>70</v>
      </c>
      <c r="H14" s="113">
        <v>70</v>
      </c>
      <c r="I14" s="113">
        <v>56.6</v>
      </c>
      <c r="J14" s="63">
        <v>71</v>
      </c>
      <c r="K14" s="63">
        <v>71</v>
      </c>
      <c r="L14" s="63">
        <v>71</v>
      </c>
      <c r="M14" s="63">
        <v>71</v>
      </c>
    </row>
    <row r="15" spans="1:13" x14ac:dyDescent="0.2">
      <c r="A15" s="161"/>
      <c r="B15" s="23"/>
      <c r="C15" s="24">
        <v>121003</v>
      </c>
      <c r="D15" s="24" t="s">
        <v>379</v>
      </c>
      <c r="E15" s="113">
        <v>4.0999999999999996</v>
      </c>
      <c r="F15" s="113">
        <v>5.5</v>
      </c>
      <c r="G15" s="113">
        <v>5.5</v>
      </c>
      <c r="H15" s="113">
        <v>5.5</v>
      </c>
      <c r="I15" s="113">
        <v>4.9000000000000004</v>
      </c>
      <c r="J15" s="63">
        <v>6</v>
      </c>
      <c r="K15" s="63">
        <v>6</v>
      </c>
      <c r="L15" s="63">
        <v>6</v>
      </c>
      <c r="M15" s="63">
        <v>6</v>
      </c>
    </row>
    <row r="16" spans="1:13" x14ac:dyDescent="0.2">
      <c r="A16" s="161"/>
      <c r="B16" s="23"/>
      <c r="C16" s="24">
        <v>121003</v>
      </c>
      <c r="D16" s="24" t="s">
        <v>380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2.2000000000000002</v>
      </c>
      <c r="J16" s="63">
        <v>3.3</v>
      </c>
      <c r="K16" s="63">
        <v>3.3</v>
      </c>
      <c r="L16" s="63">
        <v>3.3</v>
      </c>
      <c r="M16" s="63">
        <v>3.3</v>
      </c>
    </row>
    <row r="17" spans="1:13" x14ac:dyDescent="0.2">
      <c r="A17" s="161"/>
      <c r="B17" s="23"/>
      <c r="C17" s="24">
        <v>121003</v>
      </c>
      <c r="D17" s="24" t="s">
        <v>388</v>
      </c>
      <c r="E17" s="180">
        <v>9.1999999999999993</v>
      </c>
      <c r="F17" s="180">
        <v>0</v>
      </c>
      <c r="G17" s="180">
        <v>0</v>
      </c>
      <c r="H17" s="180">
        <v>0</v>
      </c>
      <c r="I17" s="180">
        <v>37.6</v>
      </c>
      <c r="J17" s="63">
        <v>14.2</v>
      </c>
      <c r="K17" s="63">
        <v>14.2</v>
      </c>
      <c r="L17" s="63">
        <v>14.2</v>
      </c>
      <c r="M17" s="63">
        <v>14.2</v>
      </c>
    </row>
    <row r="18" spans="1:13" x14ac:dyDescent="0.2">
      <c r="A18" s="160"/>
      <c r="B18" s="23">
        <v>130</v>
      </c>
      <c r="C18" s="23"/>
      <c r="D18" s="23" t="s">
        <v>4</v>
      </c>
      <c r="E18" s="112">
        <f t="shared" ref="E18:M18" si="4">SUM(E19)</f>
        <v>167.3</v>
      </c>
      <c r="F18" s="112">
        <f t="shared" si="4"/>
        <v>169</v>
      </c>
      <c r="G18" s="112">
        <f t="shared" si="4"/>
        <v>169</v>
      </c>
      <c r="H18" s="112">
        <f t="shared" si="4"/>
        <v>169</v>
      </c>
      <c r="I18" s="112">
        <f t="shared" si="4"/>
        <v>181.5</v>
      </c>
      <c r="J18" s="112">
        <f t="shared" si="4"/>
        <v>208.4</v>
      </c>
      <c r="K18" s="112">
        <f t="shared" si="4"/>
        <v>208.4</v>
      </c>
      <c r="L18" s="112">
        <f t="shared" si="4"/>
        <v>208.4</v>
      </c>
      <c r="M18" s="112">
        <f t="shared" si="4"/>
        <v>208.4</v>
      </c>
    </row>
    <row r="19" spans="1:13" x14ac:dyDescent="0.2">
      <c r="A19" s="161"/>
      <c r="B19" s="23">
        <v>133</v>
      </c>
      <c r="C19" s="24"/>
      <c r="D19" s="24" t="s">
        <v>321</v>
      </c>
      <c r="E19" s="116">
        <f t="shared" ref="E19:M19" si="5">SUM(E20:E26)</f>
        <v>167.3</v>
      </c>
      <c r="F19" s="116">
        <f t="shared" si="5"/>
        <v>169</v>
      </c>
      <c r="G19" s="116">
        <f t="shared" si="5"/>
        <v>169</v>
      </c>
      <c r="H19" s="116">
        <f t="shared" si="5"/>
        <v>169</v>
      </c>
      <c r="I19" s="116">
        <f t="shared" si="5"/>
        <v>181.5</v>
      </c>
      <c r="J19" s="116">
        <f t="shared" si="5"/>
        <v>208.4</v>
      </c>
      <c r="K19" s="116">
        <f t="shared" si="5"/>
        <v>208.4</v>
      </c>
      <c r="L19" s="116">
        <f t="shared" si="5"/>
        <v>208.4</v>
      </c>
      <c r="M19" s="116">
        <f t="shared" si="5"/>
        <v>208.4</v>
      </c>
    </row>
    <row r="20" spans="1:13" x14ac:dyDescent="0.2">
      <c r="A20" s="161"/>
      <c r="B20" s="23"/>
      <c r="C20" s="24">
        <v>133001</v>
      </c>
      <c r="D20" s="24" t="s">
        <v>5</v>
      </c>
      <c r="E20" s="113">
        <v>2.9</v>
      </c>
      <c r="F20" s="63"/>
      <c r="G20" s="63"/>
      <c r="H20" s="64"/>
      <c r="I20" s="113">
        <v>4.2</v>
      </c>
      <c r="J20" s="63">
        <v>4.8</v>
      </c>
      <c r="K20" s="63">
        <v>4.8</v>
      </c>
      <c r="L20" s="63">
        <v>4.8</v>
      </c>
      <c r="M20" s="63">
        <v>4.8</v>
      </c>
    </row>
    <row r="21" spans="1:13" x14ac:dyDescent="0.2">
      <c r="A21" s="161"/>
      <c r="B21" s="23"/>
      <c r="C21" s="24">
        <v>133003</v>
      </c>
      <c r="D21" s="24" t="s">
        <v>410</v>
      </c>
      <c r="E21" s="113">
        <v>0</v>
      </c>
      <c r="F21" s="63"/>
      <c r="G21" s="63"/>
      <c r="H21" s="64"/>
      <c r="I21" s="113">
        <v>0.3</v>
      </c>
      <c r="J21" s="63">
        <v>0.2</v>
      </c>
      <c r="K21" s="63">
        <v>0.2</v>
      </c>
      <c r="L21" s="63">
        <v>0.2</v>
      </c>
      <c r="M21" s="63">
        <v>0.2</v>
      </c>
    </row>
    <row r="22" spans="1:13" x14ac:dyDescent="0.2">
      <c r="A22" s="161"/>
      <c r="B22" s="23"/>
      <c r="C22" s="24">
        <v>133006</v>
      </c>
      <c r="D22" s="24" t="s">
        <v>415</v>
      </c>
      <c r="E22" s="113">
        <v>0</v>
      </c>
      <c r="F22" s="63"/>
      <c r="G22" s="63"/>
      <c r="H22" s="64"/>
      <c r="I22" s="113">
        <v>1.2</v>
      </c>
      <c r="J22" s="63">
        <v>1.4</v>
      </c>
      <c r="K22" s="63">
        <v>1.4</v>
      </c>
      <c r="L22" s="63">
        <v>1.4</v>
      </c>
      <c r="M22" s="63">
        <v>1.4</v>
      </c>
    </row>
    <row r="23" spans="1:13" x14ac:dyDescent="0.2">
      <c r="A23" s="161"/>
      <c r="B23" s="23"/>
      <c r="C23" s="24">
        <v>133012</v>
      </c>
      <c r="D23" s="24" t="s">
        <v>6</v>
      </c>
      <c r="E23" s="113">
        <v>9.6999999999999993</v>
      </c>
      <c r="F23" s="63"/>
      <c r="G23" s="63"/>
      <c r="H23" s="64"/>
      <c r="I23" s="113">
        <v>6.8</v>
      </c>
      <c r="J23" s="63">
        <v>7</v>
      </c>
      <c r="K23" s="63">
        <v>7</v>
      </c>
      <c r="L23" s="63">
        <v>7</v>
      </c>
      <c r="M23" s="63">
        <v>7</v>
      </c>
    </row>
    <row r="24" spans="1:13" x14ac:dyDescent="0.2">
      <c r="A24" s="161"/>
      <c r="B24" s="23"/>
      <c r="C24" s="24">
        <v>133013</v>
      </c>
      <c r="D24" s="24" t="s">
        <v>381</v>
      </c>
      <c r="E24" s="113">
        <v>106.7</v>
      </c>
      <c r="F24" s="113">
        <v>93.2</v>
      </c>
      <c r="G24" s="113">
        <v>93.2</v>
      </c>
      <c r="H24" s="113">
        <v>93.2</v>
      </c>
      <c r="I24" s="113">
        <v>93.2</v>
      </c>
      <c r="J24" s="63">
        <v>110</v>
      </c>
      <c r="K24" s="63">
        <v>110</v>
      </c>
      <c r="L24" s="63">
        <v>110</v>
      </c>
      <c r="M24" s="63">
        <v>110</v>
      </c>
    </row>
    <row r="25" spans="1:13" x14ac:dyDescent="0.2">
      <c r="A25" s="161"/>
      <c r="B25" s="23"/>
      <c r="C25" s="24">
        <v>133013</v>
      </c>
      <c r="D25" s="24" t="s">
        <v>382</v>
      </c>
      <c r="E25" s="113">
        <v>48</v>
      </c>
      <c r="F25" s="113">
        <v>38</v>
      </c>
      <c r="G25" s="113">
        <v>38</v>
      </c>
      <c r="H25" s="113">
        <v>38</v>
      </c>
      <c r="I25" s="113">
        <v>38</v>
      </c>
      <c r="J25" s="63">
        <v>50</v>
      </c>
      <c r="K25" s="63">
        <v>50</v>
      </c>
      <c r="L25" s="63">
        <v>50</v>
      </c>
      <c r="M25" s="63">
        <v>50</v>
      </c>
    </row>
    <row r="26" spans="1:13" x14ac:dyDescent="0.2">
      <c r="A26" s="161"/>
      <c r="B26" s="23"/>
      <c r="C26" s="24">
        <v>133013</v>
      </c>
      <c r="D26" s="24" t="s">
        <v>388</v>
      </c>
      <c r="E26" s="113">
        <v>0</v>
      </c>
      <c r="F26" s="113">
        <v>37.799999999999997</v>
      </c>
      <c r="G26" s="113">
        <v>37.799999999999997</v>
      </c>
      <c r="H26" s="113">
        <v>37.799999999999997</v>
      </c>
      <c r="I26" s="113">
        <v>37.799999999999997</v>
      </c>
      <c r="J26" s="63">
        <v>35</v>
      </c>
      <c r="K26" s="63">
        <v>35</v>
      </c>
      <c r="L26" s="63">
        <v>35</v>
      </c>
      <c r="M26" s="63">
        <v>35</v>
      </c>
    </row>
    <row r="27" spans="1:13" x14ac:dyDescent="0.2">
      <c r="A27" s="160"/>
      <c r="B27" s="128"/>
      <c r="C27" s="128"/>
      <c r="D27" s="128" t="s">
        <v>7</v>
      </c>
      <c r="E27" s="114">
        <f t="shared" ref="E27:M27" si="6">SUM(E28+E38+E44+E46+E68+E70)</f>
        <v>1010.4</v>
      </c>
      <c r="F27" s="114">
        <f t="shared" si="6"/>
        <v>0</v>
      </c>
      <c r="G27" s="114">
        <f t="shared" si="6"/>
        <v>0</v>
      </c>
      <c r="H27" s="114">
        <f t="shared" si="6"/>
        <v>0</v>
      </c>
      <c r="I27" s="114">
        <f t="shared" si="6"/>
        <v>299.70000000000005</v>
      </c>
      <c r="J27" s="114">
        <f t="shared" si="6"/>
        <v>516.19999999999993</v>
      </c>
      <c r="K27" s="114">
        <f t="shared" si="6"/>
        <v>516.19999999999993</v>
      </c>
      <c r="L27" s="114">
        <f t="shared" si="6"/>
        <v>516.19999999999993</v>
      </c>
      <c r="M27" s="114">
        <f t="shared" si="6"/>
        <v>516.19999999999993</v>
      </c>
    </row>
    <row r="28" spans="1:13" x14ac:dyDescent="0.2">
      <c r="A28" s="160"/>
      <c r="B28" s="23">
        <v>210</v>
      </c>
      <c r="C28" s="23"/>
      <c r="D28" s="23" t="s">
        <v>8</v>
      </c>
      <c r="E28" s="112">
        <f t="shared" ref="E28:M28" si="7">SUM(E29:E37)</f>
        <v>811.4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102.4</v>
      </c>
      <c r="J28" s="112">
        <f t="shared" si="7"/>
        <v>319</v>
      </c>
      <c r="K28" s="112">
        <f t="shared" si="7"/>
        <v>319</v>
      </c>
      <c r="L28" s="112">
        <f t="shared" si="7"/>
        <v>319</v>
      </c>
      <c r="M28" s="112">
        <f t="shared" si="7"/>
        <v>319</v>
      </c>
    </row>
    <row r="29" spans="1:13" x14ac:dyDescent="0.2">
      <c r="A29" s="161"/>
      <c r="B29" s="23"/>
      <c r="C29" s="24">
        <v>211003</v>
      </c>
      <c r="D29" s="24" t="s">
        <v>316</v>
      </c>
      <c r="E29" s="113">
        <v>0</v>
      </c>
      <c r="F29" s="63"/>
      <c r="G29" s="63"/>
      <c r="H29" s="64"/>
      <c r="I29" s="113">
        <v>0</v>
      </c>
      <c r="J29" s="63">
        <v>0</v>
      </c>
      <c r="K29" s="63">
        <v>0</v>
      </c>
      <c r="L29" s="63">
        <v>0</v>
      </c>
      <c r="M29" s="63">
        <v>0</v>
      </c>
    </row>
    <row r="30" spans="1:13" x14ac:dyDescent="0.2">
      <c r="A30" s="161"/>
      <c r="B30" s="23"/>
      <c r="C30" s="24">
        <v>211003</v>
      </c>
      <c r="D30" s="24" t="s">
        <v>317</v>
      </c>
      <c r="E30" s="113">
        <v>2.1</v>
      </c>
      <c r="F30" s="63"/>
      <c r="G30" s="63"/>
      <c r="H30" s="64"/>
      <c r="I30" s="113">
        <v>6.2</v>
      </c>
      <c r="J30" s="63">
        <v>6.2</v>
      </c>
      <c r="K30" s="63">
        <v>6.2</v>
      </c>
      <c r="L30" s="63">
        <v>6.2</v>
      </c>
      <c r="M30" s="63">
        <v>6.2</v>
      </c>
    </row>
    <row r="31" spans="1:13" x14ac:dyDescent="0.2">
      <c r="A31" s="161"/>
      <c r="B31" s="23"/>
      <c r="C31" s="24">
        <v>212002</v>
      </c>
      <c r="D31" s="24" t="s">
        <v>318</v>
      </c>
      <c r="E31" s="113">
        <v>49.6</v>
      </c>
      <c r="F31" s="63"/>
      <c r="G31" s="63"/>
      <c r="H31" s="64"/>
      <c r="I31" s="113">
        <v>35.5</v>
      </c>
      <c r="J31" s="63">
        <v>31.5</v>
      </c>
      <c r="K31" s="63">
        <v>31.5</v>
      </c>
      <c r="L31" s="63">
        <v>31.5</v>
      </c>
      <c r="M31" s="63">
        <v>31.5</v>
      </c>
    </row>
    <row r="32" spans="1:13" x14ac:dyDescent="0.2">
      <c r="A32" s="161"/>
      <c r="B32" s="23"/>
      <c r="C32" s="24">
        <v>2120031</v>
      </c>
      <c r="D32" s="24" t="s">
        <v>484</v>
      </c>
      <c r="E32" s="113">
        <v>15.6</v>
      </c>
      <c r="F32" s="63"/>
      <c r="G32" s="63"/>
      <c r="H32" s="64"/>
      <c r="I32" s="113">
        <v>12.9</v>
      </c>
      <c r="J32" s="63">
        <v>12.8</v>
      </c>
      <c r="K32" s="63">
        <v>12.8</v>
      </c>
      <c r="L32" s="63">
        <v>12.8</v>
      </c>
      <c r="M32" s="63">
        <v>12.8</v>
      </c>
    </row>
    <row r="33" spans="1:13" x14ac:dyDescent="0.2">
      <c r="A33" s="161"/>
      <c r="B33" s="23"/>
      <c r="C33" s="24">
        <v>2120032</v>
      </c>
      <c r="D33" s="24" t="s">
        <v>487</v>
      </c>
      <c r="E33" s="113">
        <v>0</v>
      </c>
      <c r="F33" s="63"/>
      <c r="G33" s="63"/>
      <c r="H33" s="141"/>
      <c r="I33" s="113">
        <v>1.9</v>
      </c>
      <c r="J33" s="63">
        <v>180</v>
      </c>
      <c r="K33" s="63">
        <v>180</v>
      </c>
      <c r="L33" s="63">
        <v>180</v>
      </c>
      <c r="M33" s="63">
        <v>180</v>
      </c>
    </row>
    <row r="34" spans="1:13" x14ac:dyDescent="0.2">
      <c r="A34" s="161"/>
      <c r="B34" s="23"/>
      <c r="C34" s="24">
        <v>2120033</v>
      </c>
      <c r="D34" s="24" t="s">
        <v>488</v>
      </c>
      <c r="E34" s="121">
        <v>0</v>
      </c>
      <c r="F34" s="63"/>
      <c r="G34" s="65"/>
      <c r="H34" s="141"/>
      <c r="I34" s="121">
        <v>0.8</v>
      </c>
      <c r="J34" s="65">
        <v>30</v>
      </c>
      <c r="K34" s="65">
        <v>30</v>
      </c>
      <c r="L34" s="65">
        <v>30</v>
      </c>
      <c r="M34" s="65">
        <v>30</v>
      </c>
    </row>
    <row r="35" spans="1:13" x14ac:dyDescent="0.2">
      <c r="A35" s="161"/>
      <c r="B35" s="23"/>
      <c r="C35" s="24">
        <v>212003</v>
      </c>
      <c r="D35" s="24" t="s">
        <v>489</v>
      </c>
      <c r="E35" s="121">
        <v>0</v>
      </c>
      <c r="F35" s="63"/>
      <c r="G35" s="65"/>
      <c r="H35" s="141"/>
      <c r="I35" s="121">
        <v>0</v>
      </c>
      <c r="J35" s="65">
        <v>9.6</v>
      </c>
      <c r="K35" s="65">
        <v>9.6</v>
      </c>
      <c r="L35" s="65">
        <v>9.6</v>
      </c>
      <c r="M35" s="65">
        <v>9.6</v>
      </c>
    </row>
    <row r="36" spans="1:13" x14ac:dyDescent="0.2">
      <c r="A36" s="161"/>
      <c r="B36" s="23"/>
      <c r="C36" s="24">
        <v>2120034</v>
      </c>
      <c r="D36" s="24" t="s">
        <v>349</v>
      </c>
      <c r="E36" s="121">
        <v>633</v>
      </c>
      <c r="F36" s="63"/>
      <c r="G36" s="65"/>
      <c r="H36" s="141"/>
      <c r="I36" s="121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x14ac:dyDescent="0.2">
      <c r="A37" s="161"/>
      <c r="B37" s="23"/>
      <c r="C37" s="24">
        <v>212004</v>
      </c>
      <c r="D37" s="24" t="s">
        <v>319</v>
      </c>
      <c r="E37" s="121">
        <v>111.1</v>
      </c>
      <c r="F37" s="63"/>
      <c r="G37" s="65"/>
      <c r="H37" s="141"/>
      <c r="I37" s="121">
        <v>45.1</v>
      </c>
      <c r="J37" s="65">
        <v>48.9</v>
      </c>
      <c r="K37" s="65">
        <v>48.9</v>
      </c>
      <c r="L37" s="65">
        <v>48.9</v>
      </c>
      <c r="M37" s="65">
        <v>48.9</v>
      </c>
    </row>
    <row r="38" spans="1:13" x14ac:dyDescent="0.2">
      <c r="A38" s="160"/>
      <c r="B38" s="23">
        <v>220</v>
      </c>
      <c r="C38" s="23"/>
      <c r="D38" s="23" t="s">
        <v>9</v>
      </c>
      <c r="E38" s="112">
        <f t="shared" ref="E38:M38" si="8">SUM(E39:E43)</f>
        <v>91</v>
      </c>
      <c r="F38" s="112">
        <f t="shared" si="8"/>
        <v>0</v>
      </c>
      <c r="G38" s="112">
        <f t="shared" si="8"/>
        <v>0</v>
      </c>
      <c r="H38" s="112">
        <f t="shared" si="8"/>
        <v>0</v>
      </c>
      <c r="I38" s="112">
        <f t="shared" si="8"/>
        <v>76.7</v>
      </c>
      <c r="J38" s="112">
        <f t="shared" si="8"/>
        <v>65.7</v>
      </c>
      <c r="K38" s="112">
        <f t="shared" si="8"/>
        <v>65.7</v>
      </c>
      <c r="L38" s="112">
        <f t="shared" si="8"/>
        <v>65.7</v>
      </c>
      <c r="M38" s="112">
        <f t="shared" si="8"/>
        <v>65.7</v>
      </c>
    </row>
    <row r="39" spans="1:13" x14ac:dyDescent="0.2">
      <c r="A39" s="161"/>
      <c r="B39" s="23"/>
      <c r="C39" s="24">
        <v>2210041</v>
      </c>
      <c r="D39" s="24" t="s">
        <v>10</v>
      </c>
      <c r="E39" s="113">
        <v>10.8</v>
      </c>
      <c r="F39" s="63"/>
      <c r="G39" s="63"/>
      <c r="H39" s="64"/>
      <c r="I39" s="113">
        <v>10.1</v>
      </c>
      <c r="J39" s="63">
        <v>10.5</v>
      </c>
      <c r="K39" s="63">
        <v>10.5</v>
      </c>
      <c r="L39" s="63">
        <v>10.5</v>
      </c>
      <c r="M39" s="63">
        <v>10.5</v>
      </c>
    </row>
    <row r="40" spans="1:13" x14ac:dyDescent="0.2">
      <c r="A40" s="161"/>
      <c r="B40" s="23"/>
      <c r="C40" s="24">
        <v>2210042</v>
      </c>
      <c r="D40" s="24" t="s">
        <v>11</v>
      </c>
      <c r="E40" s="113">
        <v>0</v>
      </c>
      <c r="F40" s="63"/>
      <c r="G40" s="63"/>
      <c r="H40" s="64"/>
      <c r="I40" s="113">
        <v>0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161"/>
      <c r="B41" s="23"/>
      <c r="C41" s="24">
        <v>2210043</v>
      </c>
      <c r="D41" s="24" t="s">
        <v>12</v>
      </c>
      <c r="E41" s="113">
        <v>0.7</v>
      </c>
      <c r="F41" s="63"/>
      <c r="G41" s="63"/>
      <c r="H41" s="64"/>
      <c r="I41" s="113">
        <v>2.6</v>
      </c>
      <c r="J41" s="63">
        <v>2.6</v>
      </c>
      <c r="K41" s="63">
        <v>2.6</v>
      </c>
      <c r="L41" s="63">
        <v>2.6</v>
      </c>
      <c r="M41" s="63">
        <v>2.6</v>
      </c>
    </row>
    <row r="42" spans="1:13" x14ac:dyDescent="0.2">
      <c r="A42" s="161"/>
      <c r="B42" s="23"/>
      <c r="C42" s="24">
        <v>2210044</v>
      </c>
      <c r="D42" s="24" t="s">
        <v>13</v>
      </c>
      <c r="E42" s="113">
        <v>77.599999999999994</v>
      </c>
      <c r="F42" s="63"/>
      <c r="G42" s="63"/>
      <c r="H42" s="64"/>
      <c r="I42" s="113">
        <v>61.7</v>
      </c>
      <c r="J42" s="63">
        <v>50.8</v>
      </c>
      <c r="K42" s="63">
        <v>50.8</v>
      </c>
      <c r="L42" s="63">
        <v>50.8</v>
      </c>
      <c r="M42" s="63">
        <v>50.8</v>
      </c>
    </row>
    <row r="43" spans="1:13" x14ac:dyDescent="0.2">
      <c r="A43" s="161"/>
      <c r="B43" s="23"/>
      <c r="C43" s="24">
        <v>2210045</v>
      </c>
      <c r="D43" s="24" t="s">
        <v>14</v>
      </c>
      <c r="E43" s="113">
        <v>1.9</v>
      </c>
      <c r="F43" s="63"/>
      <c r="G43" s="63"/>
      <c r="H43" s="64"/>
      <c r="I43" s="113">
        <v>2.2999999999999998</v>
      </c>
      <c r="J43" s="63">
        <v>1.8</v>
      </c>
      <c r="K43" s="63">
        <v>1.8</v>
      </c>
      <c r="L43" s="63">
        <v>1.8</v>
      </c>
      <c r="M43" s="63">
        <v>1.8</v>
      </c>
    </row>
    <row r="44" spans="1:13" x14ac:dyDescent="0.2">
      <c r="A44" s="160"/>
      <c r="B44" s="23"/>
      <c r="C44" s="23"/>
      <c r="D44" s="23" t="s">
        <v>15</v>
      </c>
      <c r="E44" s="112">
        <f>SUM(E45)</f>
        <v>3.3</v>
      </c>
      <c r="F44" s="112">
        <f t="shared" ref="F44:M44" si="9">SUM(F45)</f>
        <v>0</v>
      </c>
      <c r="G44" s="112">
        <f t="shared" si="9"/>
        <v>0</v>
      </c>
      <c r="H44" s="112">
        <f t="shared" si="9"/>
        <v>0</v>
      </c>
      <c r="I44" s="112">
        <f>SUM(I45)</f>
        <v>1.3</v>
      </c>
      <c r="J44" s="112">
        <f t="shared" si="9"/>
        <v>1.5</v>
      </c>
      <c r="K44" s="112">
        <f t="shared" si="9"/>
        <v>1.5</v>
      </c>
      <c r="L44" s="112">
        <f t="shared" si="9"/>
        <v>1.5</v>
      </c>
      <c r="M44" s="112">
        <f t="shared" si="9"/>
        <v>1.5</v>
      </c>
    </row>
    <row r="45" spans="1:13" x14ac:dyDescent="0.2">
      <c r="A45" s="161"/>
      <c r="B45" s="23"/>
      <c r="C45" s="24">
        <v>222003</v>
      </c>
      <c r="D45" s="24" t="s">
        <v>288</v>
      </c>
      <c r="E45" s="113">
        <v>3.3</v>
      </c>
      <c r="F45" s="63"/>
      <c r="G45" s="63"/>
      <c r="H45" s="64"/>
      <c r="I45" s="113">
        <v>1.3</v>
      </c>
      <c r="J45" s="63">
        <v>1.5</v>
      </c>
      <c r="K45" s="63">
        <v>1.5</v>
      </c>
      <c r="L45" s="63">
        <v>1.5</v>
      </c>
      <c r="M45" s="63">
        <v>1.5</v>
      </c>
    </row>
    <row r="46" spans="1:13" x14ac:dyDescent="0.2">
      <c r="A46" s="160"/>
      <c r="B46" s="23"/>
      <c r="C46" s="23"/>
      <c r="D46" s="23" t="s">
        <v>16</v>
      </c>
      <c r="E46" s="112">
        <f t="shared" ref="E46:M46" si="10">SUM(E47:E67)</f>
        <v>64.400000000000006</v>
      </c>
      <c r="F46" s="112">
        <f t="shared" si="10"/>
        <v>0</v>
      </c>
      <c r="G46" s="112">
        <f t="shared" si="10"/>
        <v>0</v>
      </c>
      <c r="H46" s="112">
        <f t="shared" si="10"/>
        <v>0</v>
      </c>
      <c r="I46" s="112">
        <f t="shared" si="10"/>
        <v>74.2</v>
      </c>
      <c r="J46" s="112">
        <f t="shared" si="10"/>
        <v>90.09999999999998</v>
      </c>
      <c r="K46" s="112">
        <f t="shared" si="10"/>
        <v>90.09999999999998</v>
      </c>
      <c r="L46" s="112">
        <f t="shared" si="10"/>
        <v>90.09999999999998</v>
      </c>
      <c r="M46" s="112">
        <f t="shared" si="10"/>
        <v>90.09999999999998</v>
      </c>
    </row>
    <row r="47" spans="1:13" x14ac:dyDescent="0.2">
      <c r="A47" s="161"/>
      <c r="B47" s="23"/>
      <c r="C47" s="24">
        <v>2230011</v>
      </c>
      <c r="D47" s="24" t="s">
        <v>486</v>
      </c>
      <c r="E47" s="113">
        <v>0.3</v>
      </c>
      <c r="F47" s="63"/>
      <c r="G47" s="63"/>
      <c r="H47" s="64"/>
      <c r="I47" s="113">
        <v>1.2</v>
      </c>
      <c r="J47" s="63">
        <v>1</v>
      </c>
      <c r="K47" s="63">
        <v>1</v>
      </c>
      <c r="L47" s="63">
        <v>1</v>
      </c>
      <c r="M47" s="63">
        <v>1</v>
      </c>
    </row>
    <row r="48" spans="1:13" x14ac:dyDescent="0.2">
      <c r="A48" s="161"/>
      <c r="B48" s="23"/>
      <c r="C48" s="24">
        <v>2230012</v>
      </c>
      <c r="D48" s="24" t="s">
        <v>17</v>
      </c>
      <c r="E48" s="113">
        <v>0.4</v>
      </c>
      <c r="F48" s="63"/>
      <c r="G48" s="63"/>
      <c r="H48" s="64"/>
      <c r="I48" s="113">
        <v>0.6</v>
      </c>
      <c r="J48" s="63">
        <v>0.6</v>
      </c>
      <c r="K48" s="63">
        <v>0.6</v>
      </c>
      <c r="L48" s="63">
        <v>0.6</v>
      </c>
      <c r="M48" s="63">
        <v>0.6</v>
      </c>
    </row>
    <row r="49" spans="1:13" x14ac:dyDescent="0.2">
      <c r="A49" s="161"/>
      <c r="B49" s="23"/>
      <c r="C49" s="24">
        <v>2230013</v>
      </c>
      <c r="D49" s="24" t="s">
        <v>353</v>
      </c>
      <c r="E49" s="113">
        <v>3.7</v>
      </c>
      <c r="F49" s="63"/>
      <c r="G49" s="63"/>
      <c r="H49" s="64"/>
      <c r="I49" s="113">
        <v>4.8</v>
      </c>
      <c r="J49" s="63">
        <v>5</v>
      </c>
      <c r="K49" s="63">
        <v>5</v>
      </c>
      <c r="L49" s="63">
        <v>5</v>
      </c>
      <c r="M49" s="63">
        <v>5</v>
      </c>
    </row>
    <row r="50" spans="1:13" x14ac:dyDescent="0.2">
      <c r="A50" s="161"/>
      <c r="B50" s="23"/>
      <c r="C50" s="24">
        <v>2230014</v>
      </c>
      <c r="D50" s="24" t="s">
        <v>18</v>
      </c>
      <c r="E50" s="113">
        <v>0</v>
      </c>
      <c r="F50" s="63"/>
      <c r="G50" s="63"/>
      <c r="H50" s="64"/>
      <c r="I50" s="113">
        <v>0.5</v>
      </c>
      <c r="J50" s="63">
        <v>0.3</v>
      </c>
      <c r="K50" s="63">
        <v>0.3</v>
      </c>
      <c r="L50" s="63">
        <v>0.3</v>
      </c>
      <c r="M50" s="63">
        <v>0.3</v>
      </c>
    </row>
    <row r="51" spans="1:13" x14ac:dyDescent="0.2">
      <c r="A51" s="161"/>
      <c r="B51" s="23"/>
      <c r="C51" s="24">
        <v>2230016</v>
      </c>
      <c r="D51" s="24" t="s">
        <v>257</v>
      </c>
      <c r="E51" s="113">
        <v>6.7</v>
      </c>
      <c r="F51" s="63"/>
      <c r="G51" s="63"/>
      <c r="H51" s="64"/>
      <c r="I51" s="113">
        <v>3.2</v>
      </c>
      <c r="J51" s="63">
        <v>4.0999999999999996</v>
      </c>
      <c r="K51" s="63">
        <v>4.0999999999999996</v>
      </c>
      <c r="L51" s="63">
        <v>4.0999999999999996</v>
      </c>
      <c r="M51" s="63">
        <v>4.0999999999999996</v>
      </c>
    </row>
    <row r="52" spans="1:13" x14ac:dyDescent="0.2">
      <c r="A52" s="161"/>
      <c r="B52" s="23"/>
      <c r="C52" s="24">
        <v>2230019</v>
      </c>
      <c r="D52" s="24" t="s">
        <v>255</v>
      </c>
      <c r="E52" s="113">
        <v>0</v>
      </c>
      <c r="F52" s="63"/>
      <c r="G52" s="63"/>
      <c r="H52" s="64"/>
      <c r="I52" s="113">
        <v>0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161"/>
      <c r="B53" s="23"/>
      <c r="C53" s="24">
        <v>22300110</v>
      </c>
      <c r="D53" s="24" t="s">
        <v>256</v>
      </c>
      <c r="E53" s="113">
        <v>3.4</v>
      </c>
      <c r="F53" s="63"/>
      <c r="G53" s="63"/>
      <c r="H53" s="64"/>
      <c r="I53" s="113">
        <v>6.2</v>
      </c>
      <c r="J53" s="63">
        <v>6</v>
      </c>
      <c r="K53" s="63">
        <v>6</v>
      </c>
      <c r="L53" s="63">
        <v>6</v>
      </c>
      <c r="M53" s="63">
        <v>6</v>
      </c>
    </row>
    <row r="54" spans="1:13" x14ac:dyDescent="0.2">
      <c r="A54" s="161"/>
      <c r="B54" s="23"/>
      <c r="C54" s="24">
        <v>2230017</v>
      </c>
      <c r="D54" s="24" t="s">
        <v>19</v>
      </c>
      <c r="E54" s="113">
        <v>3.8</v>
      </c>
      <c r="F54" s="63"/>
      <c r="G54" s="63"/>
      <c r="H54" s="64"/>
      <c r="I54" s="113">
        <v>3.4</v>
      </c>
      <c r="J54" s="63">
        <v>3.1</v>
      </c>
      <c r="K54" s="63">
        <v>3.1</v>
      </c>
      <c r="L54" s="63">
        <v>3.1</v>
      </c>
      <c r="M54" s="63">
        <v>3.1</v>
      </c>
    </row>
    <row r="55" spans="1:13" x14ac:dyDescent="0.2">
      <c r="A55" s="161"/>
      <c r="B55" s="23"/>
      <c r="C55" s="24">
        <v>2230018</v>
      </c>
      <c r="D55" s="24" t="s">
        <v>20</v>
      </c>
      <c r="E55" s="113">
        <v>11</v>
      </c>
      <c r="F55" s="63"/>
      <c r="G55" s="63"/>
      <c r="H55" s="64"/>
      <c r="I55" s="113">
        <v>14.1</v>
      </c>
      <c r="J55" s="63">
        <v>14.9</v>
      </c>
      <c r="K55" s="63">
        <v>14.9</v>
      </c>
      <c r="L55" s="63">
        <v>14.9</v>
      </c>
      <c r="M55" s="63">
        <v>14.9</v>
      </c>
    </row>
    <row r="56" spans="1:13" x14ac:dyDescent="0.2">
      <c r="A56" s="161"/>
      <c r="B56" s="23"/>
      <c r="C56" s="24">
        <v>22300110</v>
      </c>
      <c r="D56" s="24" t="s">
        <v>21</v>
      </c>
      <c r="E56" s="113">
        <v>9</v>
      </c>
      <c r="F56" s="63"/>
      <c r="G56" s="63"/>
      <c r="H56" s="64"/>
      <c r="I56" s="113">
        <v>6.5</v>
      </c>
      <c r="J56" s="63">
        <v>10</v>
      </c>
      <c r="K56" s="63">
        <v>10</v>
      </c>
      <c r="L56" s="63">
        <v>10</v>
      </c>
      <c r="M56" s="63">
        <v>10</v>
      </c>
    </row>
    <row r="57" spans="1:13" x14ac:dyDescent="0.2">
      <c r="A57" s="161"/>
      <c r="B57" s="23"/>
      <c r="C57" s="24">
        <v>22300112</v>
      </c>
      <c r="D57" s="24" t="s">
        <v>22</v>
      </c>
      <c r="E57" s="113">
        <v>3.6</v>
      </c>
      <c r="F57" s="63"/>
      <c r="G57" s="63"/>
      <c r="H57" s="64"/>
      <c r="I57" s="113">
        <v>2.5</v>
      </c>
      <c r="J57" s="63">
        <v>1</v>
      </c>
      <c r="K57" s="63">
        <v>1</v>
      </c>
      <c r="L57" s="63">
        <v>1</v>
      </c>
      <c r="M57" s="63">
        <v>1</v>
      </c>
    </row>
    <row r="58" spans="1:13" x14ac:dyDescent="0.2">
      <c r="A58" s="161"/>
      <c r="B58" s="23"/>
      <c r="C58" s="24">
        <v>22300121</v>
      </c>
      <c r="D58" s="24" t="s">
        <v>23</v>
      </c>
      <c r="E58" s="113">
        <v>1.2</v>
      </c>
      <c r="F58" s="63"/>
      <c r="G58" s="63"/>
      <c r="H58" s="64"/>
      <c r="I58" s="113">
        <v>0.2</v>
      </c>
      <c r="J58" s="63">
        <v>0.5</v>
      </c>
      <c r="K58" s="63">
        <v>0.5</v>
      </c>
      <c r="L58" s="63">
        <v>0.5</v>
      </c>
      <c r="M58" s="63">
        <v>0.5</v>
      </c>
    </row>
    <row r="59" spans="1:13" x14ac:dyDescent="0.2">
      <c r="A59" s="161"/>
      <c r="B59" s="23"/>
      <c r="C59" s="24">
        <v>2230021</v>
      </c>
      <c r="D59" s="24" t="s">
        <v>383</v>
      </c>
      <c r="E59" s="113">
        <v>1.2</v>
      </c>
      <c r="F59" s="63"/>
      <c r="G59" s="63"/>
      <c r="H59" s="64"/>
      <c r="I59" s="113">
        <v>1.9</v>
      </c>
      <c r="J59" s="63">
        <v>2.9</v>
      </c>
      <c r="K59" s="63">
        <v>2.9</v>
      </c>
      <c r="L59" s="63">
        <v>2.9</v>
      </c>
      <c r="M59" s="63">
        <v>2.9</v>
      </c>
    </row>
    <row r="60" spans="1:13" x14ac:dyDescent="0.2">
      <c r="A60" s="161"/>
      <c r="B60" s="23"/>
      <c r="C60" s="24">
        <v>2230022</v>
      </c>
      <c r="D60" s="24" t="s">
        <v>384</v>
      </c>
      <c r="E60" s="113">
        <v>0.7</v>
      </c>
      <c r="F60" s="63"/>
      <c r="G60" s="63"/>
      <c r="H60" s="64"/>
      <c r="I60" s="113">
        <v>0.9</v>
      </c>
      <c r="J60" s="63">
        <v>1.3</v>
      </c>
      <c r="K60" s="63">
        <v>1.3</v>
      </c>
      <c r="L60" s="63">
        <v>1.3</v>
      </c>
      <c r="M60" s="63">
        <v>1.3</v>
      </c>
    </row>
    <row r="61" spans="1:13" x14ac:dyDescent="0.2">
      <c r="A61" s="161"/>
      <c r="B61" s="23"/>
      <c r="C61" s="24">
        <v>2230023</v>
      </c>
      <c r="D61" s="24" t="s">
        <v>385</v>
      </c>
      <c r="E61" s="113">
        <v>0.5</v>
      </c>
      <c r="F61" s="63"/>
      <c r="G61" s="63"/>
      <c r="H61" s="64"/>
      <c r="I61" s="113">
        <v>1</v>
      </c>
      <c r="J61" s="63">
        <v>1.8</v>
      </c>
      <c r="K61" s="63">
        <v>1.8</v>
      </c>
      <c r="L61" s="63">
        <v>1.8</v>
      </c>
      <c r="M61" s="63">
        <v>1.8</v>
      </c>
    </row>
    <row r="62" spans="1:13" x14ac:dyDescent="0.2">
      <c r="A62" s="161"/>
      <c r="B62" s="23"/>
      <c r="C62" s="24">
        <v>223002</v>
      </c>
      <c r="D62" s="24" t="s">
        <v>405</v>
      </c>
      <c r="E62" s="113">
        <v>1.2</v>
      </c>
      <c r="F62" s="63"/>
      <c r="G62" s="65"/>
      <c r="H62" s="64"/>
      <c r="I62" s="113">
        <v>1.6</v>
      </c>
      <c r="J62" s="63">
        <v>1.5</v>
      </c>
      <c r="K62" s="63">
        <v>1.5</v>
      </c>
      <c r="L62" s="63">
        <v>1.5</v>
      </c>
      <c r="M62" s="63">
        <v>1.5</v>
      </c>
    </row>
    <row r="63" spans="1:13" x14ac:dyDescent="0.2">
      <c r="A63" s="161"/>
      <c r="B63" s="23"/>
      <c r="C63" s="24">
        <v>223002</v>
      </c>
      <c r="D63" s="24" t="s">
        <v>406</v>
      </c>
      <c r="E63" s="113">
        <v>1.4</v>
      </c>
      <c r="F63" s="63"/>
      <c r="G63" s="63"/>
      <c r="H63" s="64"/>
      <c r="I63" s="113">
        <v>0.8</v>
      </c>
      <c r="J63" s="63">
        <v>0.8</v>
      </c>
      <c r="K63" s="63">
        <v>0.8</v>
      </c>
      <c r="L63" s="63">
        <v>0.8</v>
      </c>
      <c r="M63" s="63">
        <v>0.8</v>
      </c>
    </row>
    <row r="64" spans="1:13" x14ac:dyDescent="0.2">
      <c r="A64" s="161"/>
      <c r="B64" s="23"/>
      <c r="C64" s="24">
        <v>223002</v>
      </c>
      <c r="D64" s="24" t="s">
        <v>386</v>
      </c>
      <c r="E64" s="113">
        <v>11.9</v>
      </c>
      <c r="F64" s="63"/>
      <c r="G64" s="63"/>
      <c r="H64" s="64"/>
      <c r="I64" s="113">
        <v>18.7</v>
      </c>
      <c r="J64" s="63">
        <v>28.7</v>
      </c>
      <c r="K64" s="63">
        <v>28.7</v>
      </c>
      <c r="L64" s="63">
        <v>28.7</v>
      </c>
      <c r="M64" s="63">
        <v>28.7</v>
      </c>
    </row>
    <row r="65" spans="1:13" x14ac:dyDescent="0.2">
      <c r="A65" s="161"/>
      <c r="B65" s="23"/>
      <c r="C65" s="24">
        <v>223002</v>
      </c>
      <c r="D65" s="24" t="s">
        <v>387</v>
      </c>
      <c r="E65" s="113">
        <v>1.6</v>
      </c>
      <c r="F65" s="63"/>
      <c r="G65" s="63"/>
      <c r="H65" s="64"/>
      <c r="I65" s="113">
        <v>1.4</v>
      </c>
      <c r="J65" s="63">
        <v>1.3</v>
      </c>
      <c r="K65" s="63">
        <v>1.3</v>
      </c>
      <c r="L65" s="63">
        <v>1.3</v>
      </c>
      <c r="M65" s="63">
        <v>1.3</v>
      </c>
    </row>
    <row r="66" spans="1:13" x14ac:dyDescent="0.2">
      <c r="A66" s="161"/>
      <c r="B66" s="23"/>
      <c r="C66" s="24">
        <v>223004</v>
      </c>
      <c r="D66" s="24" t="s">
        <v>423</v>
      </c>
      <c r="E66" s="113">
        <v>0</v>
      </c>
      <c r="F66" s="63"/>
      <c r="G66" s="63"/>
      <c r="H66" s="64"/>
      <c r="I66" s="113">
        <v>1.9</v>
      </c>
      <c r="J66" s="63">
        <v>2</v>
      </c>
      <c r="K66" s="63">
        <v>2</v>
      </c>
      <c r="L66" s="63">
        <v>2</v>
      </c>
      <c r="M66" s="63">
        <v>2</v>
      </c>
    </row>
    <row r="67" spans="1:13" x14ac:dyDescent="0.2">
      <c r="A67" s="161"/>
      <c r="B67" s="23"/>
      <c r="C67" s="24">
        <v>229005</v>
      </c>
      <c r="D67" s="24" t="s">
        <v>354</v>
      </c>
      <c r="E67" s="113">
        <v>2.8</v>
      </c>
      <c r="F67" s="63"/>
      <c r="G67" s="63"/>
      <c r="H67" s="64"/>
      <c r="I67" s="113">
        <v>2.8</v>
      </c>
      <c r="J67" s="63">
        <v>3.3</v>
      </c>
      <c r="K67" s="63">
        <v>3.3</v>
      </c>
      <c r="L67" s="63">
        <v>3.3</v>
      </c>
      <c r="M67" s="63">
        <v>3.3</v>
      </c>
    </row>
    <row r="68" spans="1:13" x14ac:dyDescent="0.2">
      <c r="A68" s="160"/>
      <c r="B68" s="23">
        <v>240</v>
      </c>
      <c r="C68" s="23"/>
      <c r="D68" s="23" t="s">
        <v>24</v>
      </c>
      <c r="E68" s="112">
        <f>SUM(E69)</f>
        <v>0.6</v>
      </c>
      <c r="F68" s="112">
        <f t="shared" ref="F68:M68" si="11">SUM(F69)</f>
        <v>0</v>
      </c>
      <c r="G68" s="112">
        <f t="shared" si="11"/>
        <v>0</v>
      </c>
      <c r="H68" s="112">
        <f t="shared" si="11"/>
        <v>0</v>
      </c>
      <c r="I68" s="112">
        <f>SUM(I69)</f>
        <v>0.4</v>
      </c>
      <c r="J68" s="112">
        <f t="shared" si="11"/>
        <v>0.4</v>
      </c>
      <c r="K68" s="112">
        <f t="shared" si="11"/>
        <v>0.4</v>
      </c>
      <c r="L68" s="112">
        <f t="shared" si="11"/>
        <v>0.4</v>
      </c>
      <c r="M68" s="112">
        <f t="shared" si="11"/>
        <v>0.4</v>
      </c>
    </row>
    <row r="69" spans="1:13" x14ac:dyDescent="0.2">
      <c r="A69" s="161"/>
      <c r="B69" s="23">
        <v>242</v>
      </c>
      <c r="C69" s="24"/>
      <c r="D69" s="24" t="s">
        <v>25</v>
      </c>
      <c r="E69" s="113">
        <v>0.6</v>
      </c>
      <c r="F69" s="63"/>
      <c r="G69" s="63"/>
      <c r="H69" s="64"/>
      <c r="I69" s="113">
        <v>0.4</v>
      </c>
      <c r="J69" s="63">
        <v>0.4</v>
      </c>
      <c r="K69" s="63">
        <v>0.4</v>
      </c>
      <c r="L69" s="63">
        <v>0.4</v>
      </c>
      <c r="M69" s="63">
        <v>0.4</v>
      </c>
    </row>
    <row r="70" spans="1:13" x14ac:dyDescent="0.2">
      <c r="A70" s="160"/>
      <c r="B70" s="23">
        <v>290</v>
      </c>
      <c r="C70" s="23"/>
      <c r="D70" s="23" t="s">
        <v>26</v>
      </c>
      <c r="E70" s="112">
        <f>SUM(E71)</f>
        <v>39.700000000000003</v>
      </c>
      <c r="F70" s="112">
        <f t="shared" ref="F70:M70" si="12">SUM(F71)</f>
        <v>0</v>
      </c>
      <c r="G70" s="112">
        <f t="shared" si="12"/>
        <v>0</v>
      </c>
      <c r="H70" s="112">
        <f t="shared" si="12"/>
        <v>0</v>
      </c>
      <c r="I70" s="112">
        <f>SUM(I71)</f>
        <v>44.699999999999996</v>
      </c>
      <c r="J70" s="112">
        <f t="shared" si="12"/>
        <v>39.5</v>
      </c>
      <c r="K70" s="112">
        <f t="shared" si="12"/>
        <v>39.5</v>
      </c>
      <c r="L70" s="112">
        <f t="shared" si="12"/>
        <v>39.5</v>
      </c>
      <c r="M70" s="112">
        <f t="shared" si="12"/>
        <v>39.5</v>
      </c>
    </row>
    <row r="71" spans="1:13" x14ac:dyDescent="0.2">
      <c r="A71" s="160"/>
      <c r="B71" s="23">
        <v>292</v>
      </c>
      <c r="C71" s="23"/>
      <c r="D71" s="23" t="s">
        <v>27</v>
      </c>
      <c r="E71" s="112">
        <f t="shared" ref="E71:M71" si="13">SUM(E72:E77)</f>
        <v>39.700000000000003</v>
      </c>
      <c r="F71" s="112">
        <f t="shared" si="13"/>
        <v>0</v>
      </c>
      <c r="G71" s="112">
        <f t="shared" si="13"/>
        <v>0</v>
      </c>
      <c r="H71" s="112">
        <f t="shared" si="13"/>
        <v>0</v>
      </c>
      <c r="I71" s="112">
        <f t="shared" si="13"/>
        <v>44.699999999999996</v>
      </c>
      <c r="J71" s="112">
        <f t="shared" si="13"/>
        <v>39.5</v>
      </c>
      <c r="K71" s="112">
        <f t="shared" si="13"/>
        <v>39.5</v>
      </c>
      <c r="L71" s="112">
        <f t="shared" si="13"/>
        <v>39.5</v>
      </c>
      <c r="M71" s="112">
        <f t="shared" si="13"/>
        <v>39.5</v>
      </c>
    </row>
    <row r="72" spans="1:13" x14ac:dyDescent="0.2">
      <c r="A72" s="162"/>
      <c r="B72" s="62"/>
      <c r="C72" s="62">
        <v>292006</v>
      </c>
      <c r="D72" s="62" t="s">
        <v>424</v>
      </c>
      <c r="E72" s="113">
        <v>0</v>
      </c>
      <c r="F72" s="63"/>
      <c r="G72" s="63"/>
      <c r="H72" s="64"/>
      <c r="I72" s="113">
        <v>0.4</v>
      </c>
      <c r="J72" s="63">
        <v>0</v>
      </c>
      <c r="K72" s="63">
        <v>0</v>
      </c>
      <c r="L72" s="63">
        <v>0</v>
      </c>
      <c r="M72" s="63">
        <v>0</v>
      </c>
    </row>
    <row r="73" spans="1:13" x14ac:dyDescent="0.2">
      <c r="A73" s="161"/>
      <c r="B73" s="23"/>
      <c r="C73" s="24">
        <v>292008</v>
      </c>
      <c r="D73" s="24" t="s">
        <v>28</v>
      </c>
      <c r="E73" s="113">
        <v>20</v>
      </c>
      <c r="F73" s="63"/>
      <c r="G73" s="63"/>
      <c r="H73" s="64"/>
      <c r="I73" s="113">
        <v>24.4</v>
      </c>
      <c r="J73" s="63">
        <v>25</v>
      </c>
      <c r="K73" s="63">
        <v>25</v>
      </c>
      <c r="L73" s="63">
        <v>25</v>
      </c>
      <c r="M73" s="63">
        <v>25</v>
      </c>
    </row>
    <row r="74" spans="1:13" x14ac:dyDescent="0.2">
      <c r="A74" s="161"/>
      <c r="B74" s="23"/>
      <c r="C74" s="24">
        <v>292009</v>
      </c>
      <c r="D74" s="24" t="s">
        <v>425</v>
      </c>
      <c r="E74" s="113">
        <v>0</v>
      </c>
      <c r="F74" s="63"/>
      <c r="G74" s="63"/>
      <c r="H74" s="64"/>
      <c r="I74" s="113">
        <v>4</v>
      </c>
      <c r="J74" s="63">
        <v>4</v>
      </c>
      <c r="K74" s="63">
        <v>4</v>
      </c>
      <c r="L74" s="63">
        <v>4</v>
      </c>
      <c r="M74" s="63">
        <v>4</v>
      </c>
    </row>
    <row r="75" spans="1:13" x14ac:dyDescent="0.2">
      <c r="A75" s="161"/>
      <c r="B75" s="23"/>
      <c r="C75" s="24">
        <v>292017</v>
      </c>
      <c r="D75" s="24" t="s">
        <v>355</v>
      </c>
      <c r="E75" s="113">
        <v>1.1000000000000001</v>
      </c>
      <c r="F75" s="63"/>
      <c r="G75" s="63"/>
      <c r="H75" s="64"/>
      <c r="I75" s="113">
        <v>3.2</v>
      </c>
      <c r="J75" s="63">
        <v>0</v>
      </c>
      <c r="K75" s="63">
        <v>0</v>
      </c>
      <c r="L75" s="63">
        <v>0</v>
      </c>
      <c r="M75" s="63">
        <v>0</v>
      </c>
    </row>
    <row r="76" spans="1:13" x14ac:dyDescent="0.2">
      <c r="A76" s="161"/>
      <c r="B76" s="23"/>
      <c r="C76" s="24">
        <v>2920271</v>
      </c>
      <c r="D76" s="24" t="s">
        <v>302</v>
      </c>
      <c r="E76" s="113">
        <v>9.5</v>
      </c>
      <c r="F76" s="63"/>
      <c r="G76" s="63"/>
      <c r="H76" s="64"/>
      <c r="I76" s="113">
        <v>9.6999999999999993</v>
      </c>
      <c r="J76" s="63">
        <v>10</v>
      </c>
      <c r="K76" s="63">
        <v>10</v>
      </c>
      <c r="L76" s="63">
        <v>10</v>
      </c>
      <c r="M76" s="63">
        <v>10</v>
      </c>
    </row>
    <row r="77" spans="1:13" x14ac:dyDescent="0.2">
      <c r="A77" s="161"/>
      <c r="B77" s="23"/>
      <c r="C77" s="24">
        <v>2920272</v>
      </c>
      <c r="D77" s="24" t="s">
        <v>258</v>
      </c>
      <c r="E77" s="113">
        <v>9.1</v>
      </c>
      <c r="F77" s="63"/>
      <c r="G77" s="63"/>
      <c r="H77" s="64"/>
      <c r="I77" s="113">
        <v>3</v>
      </c>
      <c r="J77" s="63">
        <v>0.5</v>
      </c>
      <c r="K77" s="63">
        <v>0.5</v>
      </c>
      <c r="L77" s="63">
        <v>0.5</v>
      </c>
      <c r="M77" s="63">
        <v>0.5</v>
      </c>
    </row>
    <row r="78" spans="1:13" x14ac:dyDescent="0.2">
      <c r="A78" s="160"/>
      <c r="B78" s="128"/>
      <c r="C78" s="128"/>
      <c r="D78" s="128" t="s">
        <v>29</v>
      </c>
      <c r="E78" s="117">
        <f t="shared" ref="E78:M78" si="14">SUM(E79:E110)</f>
        <v>1739.9</v>
      </c>
      <c r="F78" s="117">
        <f t="shared" si="14"/>
        <v>0</v>
      </c>
      <c r="G78" s="117">
        <f t="shared" si="14"/>
        <v>0</v>
      </c>
      <c r="H78" s="117">
        <f t="shared" si="14"/>
        <v>0</v>
      </c>
      <c r="I78" s="117">
        <f t="shared" si="14"/>
        <v>1619.3999999999999</v>
      </c>
      <c r="J78" s="117">
        <f t="shared" si="14"/>
        <v>1876.9299999999996</v>
      </c>
      <c r="K78" s="117">
        <f t="shared" si="14"/>
        <v>1876.9299999999996</v>
      </c>
      <c r="L78" s="117">
        <f t="shared" si="14"/>
        <v>1823.4999999999998</v>
      </c>
      <c r="M78" s="117">
        <f t="shared" si="14"/>
        <v>1869.4999999999998</v>
      </c>
    </row>
    <row r="79" spans="1:13" x14ac:dyDescent="0.2">
      <c r="A79" s="161"/>
      <c r="B79" s="23">
        <v>311</v>
      </c>
      <c r="C79" s="24">
        <v>3111</v>
      </c>
      <c r="D79" s="24" t="s">
        <v>285</v>
      </c>
      <c r="E79" s="113">
        <v>4</v>
      </c>
      <c r="F79" s="63"/>
      <c r="G79" s="63"/>
      <c r="H79" s="64"/>
      <c r="I79" s="113">
        <v>8.3000000000000007</v>
      </c>
      <c r="J79" s="63">
        <v>10</v>
      </c>
      <c r="K79" s="63">
        <v>10</v>
      </c>
      <c r="L79" s="63">
        <v>10</v>
      </c>
      <c r="M79" s="63">
        <v>10</v>
      </c>
    </row>
    <row r="80" spans="1:13" x14ac:dyDescent="0.2">
      <c r="A80" s="161"/>
      <c r="B80" s="23"/>
      <c r="C80" s="24">
        <v>3112</v>
      </c>
      <c r="D80" s="24" t="s">
        <v>286</v>
      </c>
      <c r="E80" s="113">
        <v>2.2000000000000002</v>
      </c>
      <c r="F80" s="63"/>
      <c r="G80" s="63"/>
      <c r="H80" s="64"/>
      <c r="I80" s="113">
        <v>4.3</v>
      </c>
      <c r="J80" s="63">
        <v>5</v>
      </c>
      <c r="K80" s="63">
        <v>5</v>
      </c>
      <c r="L80" s="63">
        <v>5</v>
      </c>
      <c r="M80" s="63">
        <v>5</v>
      </c>
    </row>
    <row r="81" spans="1:13" x14ac:dyDescent="0.2">
      <c r="A81" s="161"/>
      <c r="B81" s="23"/>
      <c r="C81" s="24">
        <v>3113</v>
      </c>
      <c r="D81" s="24" t="s">
        <v>30</v>
      </c>
      <c r="E81" s="113">
        <v>28.5</v>
      </c>
      <c r="F81" s="63"/>
      <c r="G81" s="63"/>
      <c r="H81" s="64"/>
      <c r="I81" s="113">
        <v>28.9</v>
      </c>
      <c r="J81" s="63">
        <v>28.9</v>
      </c>
      <c r="K81" s="63">
        <v>28.9</v>
      </c>
      <c r="L81" s="63">
        <v>28.9</v>
      </c>
      <c r="M81" s="63">
        <v>28.9</v>
      </c>
    </row>
    <row r="82" spans="1:13" x14ac:dyDescent="0.2">
      <c r="A82" s="161"/>
      <c r="B82" s="23"/>
      <c r="C82" s="24">
        <v>3114</v>
      </c>
      <c r="D82" s="24" t="s">
        <v>510</v>
      </c>
      <c r="E82" s="113">
        <v>8</v>
      </c>
      <c r="F82" s="63"/>
      <c r="G82" s="63"/>
      <c r="H82" s="64"/>
      <c r="I82" s="113">
        <v>0.3</v>
      </c>
      <c r="J82" s="63">
        <v>0</v>
      </c>
      <c r="K82" s="63">
        <v>0</v>
      </c>
      <c r="L82" s="63">
        <v>0</v>
      </c>
      <c r="M82" s="63">
        <v>0</v>
      </c>
    </row>
    <row r="83" spans="1:13" x14ac:dyDescent="0.2">
      <c r="A83" s="161"/>
      <c r="B83" s="23"/>
      <c r="C83" s="24">
        <v>3119</v>
      </c>
      <c r="D83" s="24" t="s">
        <v>327</v>
      </c>
      <c r="E83" s="121">
        <v>0</v>
      </c>
      <c r="F83" s="63"/>
      <c r="G83" s="65"/>
      <c r="H83" s="141"/>
      <c r="I83" s="121">
        <v>0</v>
      </c>
      <c r="J83" s="63">
        <v>3</v>
      </c>
      <c r="K83" s="63">
        <v>3</v>
      </c>
      <c r="L83" s="63">
        <v>0</v>
      </c>
      <c r="M83" s="63">
        <v>0</v>
      </c>
    </row>
    <row r="84" spans="1:13" x14ac:dyDescent="0.2">
      <c r="A84" s="161"/>
      <c r="B84" s="23"/>
      <c r="C84" s="24">
        <v>31110</v>
      </c>
      <c r="D84" s="24" t="s">
        <v>426</v>
      </c>
      <c r="E84" s="121">
        <v>0</v>
      </c>
      <c r="F84" s="63"/>
      <c r="G84" s="65"/>
      <c r="H84" s="141"/>
      <c r="I84" s="121">
        <v>0.3</v>
      </c>
      <c r="J84" s="65">
        <v>0.3</v>
      </c>
      <c r="K84" s="65">
        <v>0.3</v>
      </c>
      <c r="L84" s="65">
        <v>0.3</v>
      </c>
      <c r="M84" s="65">
        <v>0.3</v>
      </c>
    </row>
    <row r="85" spans="1:13" x14ac:dyDescent="0.2">
      <c r="A85" s="161"/>
      <c r="B85" s="23"/>
      <c r="C85" s="24">
        <v>31111</v>
      </c>
      <c r="D85" s="24" t="s">
        <v>326</v>
      </c>
      <c r="E85" s="113">
        <v>2.8</v>
      </c>
      <c r="F85" s="63"/>
      <c r="G85" s="63"/>
      <c r="H85" s="64"/>
      <c r="I85" s="113">
        <v>0</v>
      </c>
      <c r="J85" s="63">
        <v>0</v>
      </c>
      <c r="K85" s="63">
        <v>0</v>
      </c>
      <c r="L85" s="63">
        <v>0</v>
      </c>
      <c r="M85" s="63">
        <v>0</v>
      </c>
    </row>
    <row r="86" spans="1:13" x14ac:dyDescent="0.2">
      <c r="A86" s="161"/>
      <c r="B86" s="23">
        <v>312</v>
      </c>
      <c r="C86" s="24">
        <v>312001</v>
      </c>
      <c r="D86" s="24" t="s">
        <v>295</v>
      </c>
      <c r="E86" s="113">
        <v>1.5</v>
      </c>
      <c r="F86" s="63"/>
      <c r="G86" s="63"/>
      <c r="H86" s="64"/>
      <c r="I86" s="113">
        <v>1.7</v>
      </c>
      <c r="J86" s="63">
        <v>1.3</v>
      </c>
      <c r="K86" s="63">
        <v>1.3</v>
      </c>
      <c r="L86" s="63">
        <v>1.3</v>
      </c>
      <c r="M86" s="63">
        <v>1.3</v>
      </c>
    </row>
    <row r="87" spans="1:13" x14ac:dyDescent="0.2">
      <c r="A87" s="161"/>
      <c r="B87" s="23"/>
      <c r="C87" s="24">
        <v>312001</v>
      </c>
      <c r="D87" s="24" t="s">
        <v>356</v>
      </c>
      <c r="E87" s="113">
        <v>111.9</v>
      </c>
      <c r="F87" s="63"/>
      <c r="G87" s="63"/>
      <c r="H87" s="141"/>
      <c r="I87" s="113">
        <v>0.2</v>
      </c>
      <c r="J87" s="63">
        <v>0</v>
      </c>
      <c r="K87" s="63">
        <v>0</v>
      </c>
      <c r="L87" s="63">
        <v>0</v>
      </c>
      <c r="M87" s="63">
        <v>0</v>
      </c>
    </row>
    <row r="88" spans="1:13" x14ac:dyDescent="0.2">
      <c r="A88" s="161"/>
      <c r="B88" s="23"/>
      <c r="C88" s="24">
        <v>312001</v>
      </c>
      <c r="D88" s="24" t="s">
        <v>31</v>
      </c>
      <c r="E88" s="113">
        <v>10.3</v>
      </c>
      <c r="F88" s="63"/>
      <c r="G88" s="63"/>
      <c r="H88" s="141"/>
      <c r="I88" s="113">
        <v>28</v>
      </c>
      <c r="J88" s="63">
        <v>30</v>
      </c>
      <c r="K88" s="63">
        <v>30</v>
      </c>
      <c r="L88" s="63">
        <v>30</v>
      </c>
      <c r="M88" s="63">
        <v>30</v>
      </c>
    </row>
    <row r="89" spans="1:13" x14ac:dyDescent="0.2">
      <c r="A89" s="161"/>
      <c r="B89" s="23"/>
      <c r="C89" s="24">
        <v>312001</v>
      </c>
      <c r="D89" s="24" t="s">
        <v>32</v>
      </c>
      <c r="E89" s="113">
        <v>12.2</v>
      </c>
      <c r="F89" s="63"/>
      <c r="G89" s="63"/>
      <c r="H89" s="141"/>
      <c r="I89" s="113">
        <v>7.1</v>
      </c>
      <c r="J89" s="63">
        <v>0</v>
      </c>
      <c r="K89" s="63">
        <v>0</v>
      </c>
      <c r="L89" s="63">
        <v>0</v>
      </c>
      <c r="M89" s="63">
        <v>0</v>
      </c>
    </row>
    <row r="90" spans="1:13" x14ac:dyDescent="0.2">
      <c r="A90" s="161"/>
      <c r="B90" s="23"/>
      <c r="C90" s="24">
        <v>312001</v>
      </c>
      <c r="D90" s="24" t="s">
        <v>33</v>
      </c>
      <c r="E90" s="113">
        <v>165.9</v>
      </c>
      <c r="F90" s="63"/>
      <c r="G90" s="63"/>
      <c r="H90" s="141"/>
      <c r="I90" s="113">
        <v>134.9</v>
      </c>
      <c r="J90" s="63">
        <v>134.9</v>
      </c>
      <c r="K90" s="63">
        <v>134.9</v>
      </c>
      <c r="L90" s="63">
        <v>134.9</v>
      </c>
      <c r="M90" s="63">
        <v>134.9</v>
      </c>
    </row>
    <row r="91" spans="1:13" x14ac:dyDescent="0.2">
      <c r="A91" s="161"/>
      <c r="B91" s="23"/>
      <c r="C91" s="24">
        <v>312001</v>
      </c>
      <c r="D91" s="24" t="s">
        <v>34</v>
      </c>
      <c r="E91" s="142">
        <v>19.7</v>
      </c>
      <c r="F91" s="63"/>
      <c r="G91" s="143"/>
      <c r="H91" s="144"/>
      <c r="I91" s="142">
        <v>12.1</v>
      </c>
      <c r="J91" s="143">
        <v>14.9</v>
      </c>
      <c r="K91" s="143">
        <v>14.9</v>
      </c>
      <c r="L91" s="143">
        <v>14.9</v>
      </c>
      <c r="M91" s="143">
        <v>14.9</v>
      </c>
    </row>
    <row r="92" spans="1:13" x14ac:dyDescent="0.2">
      <c r="A92" s="161"/>
      <c r="B92" s="23"/>
      <c r="C92" s="24">
        <v>312001</v>
      </c>
      <c r="D92" s="24" t="s">
        <v>35</v>
      </c>
      <c r="E92" s="113">
        <v>80</v>
      </c>
      <c r="F92" s="63"/>
      <c r="G92" s="63"/>
      <c r="H92" s="141"/>
      <c r="I92" s="113">
        <v>51.9</v>
      </c>
      <c r="J92" s="63">
        <v>73.400000000000006</v>
      </c>
      <c r="K92" s="63">
        <v>73.400000000000006</v>
      </c>
      <c r="L92" s="63">
        <v>73.400000000000006</v>
      </c>
      <c r="M92" s="63">
        <v>73.400000000000006</v>
      </c>
    </row>
    <row r="93" spans="1:13" x14ac:dyDescent="0.2">
      <c r="A93" s="161"/>
      <c r="B93" s="23"/>
      <c r="C93" s="24">
        <v>312001</v>
      </c>
      <c r="D93" s="24" t="s">
        <v>485</v>
      </c>
      <c r="E93" s="113">
        <v>0</v>
      </c>
      <c r="F93" s="63"/>
      <c r="G93" s="63"/>
      <c r="H93" s="141"/>
      <c r="I93" s="113">
        <v>0</v>
      </c>
      <c r="J93" s="63">
        <v>102.4</v>
      </c>
      <c r="K93" s="63">
        <v>102.4</v>
      </c>
      <c r="L93" s="63">
        <v>102.4</v>
      </c>
      <c r="M93" s="63">
        <v>102.4</v>
      </c>
    </row>
    <row r="94" spans="1:13" x14ac:dyDescent="0.2">
      <c r="A94" s="161"/>
      <c r="B94" s="23"/>
      <c r="C94" s="24">
        <v>3120011</v>
      </c>
      <c r="D94" s="24" t="s">
        <v>400</v>
      </c>
      <c r="E94" s="113">
        <v>625.9</v>
      </c>
      <c r="F94" s="63"/>
      <c r="G94" s="65"/>
      <c r="H94" s="141"/>
      <c r="I94" s="113">
        <v>731.8</v>
      </c>
      <c r="J94" s="63">
        <v>670.8</v>
      </c>
      <c r="K94" s="63">
        <v>670.8</v>
      </c>
      <c r="L94" s="63">
        <v>732</v>
      </c>
      <c r="M94" s="63">
        <v>760</v>
      </c>
    </row>
    <row r="95" spans="1:13" x14ac:dyDescent="0.2">
      <c r="A95" s="161"/>
      <c r="B95" s="23"/>
      <c r="C95" s="24">
        <v>3120011</v>
      </c>
      <c r="D95" s="24" t="s">
        <v>401</v>
      </c>
      <c r="E95" s="113">
        <v>32.4</v>
      </c>
      <c r="F95" s="63"/>
      <c r="G95" s="65"/>
      <c r="H95" s="141"/>
      <c r="I95" s="113">
        <v>0</v>
      </c>
      <c r="J95" s="63">
        <v>40.700000000000003</v>
      </c>
      <c r="K95" s="63">
        <v>40.700000000000003</v>
      </c>
      <c r="L95" s="63">
        <v>42</v>
      </c>
      <c r="M95" s="63">
        <v>44</v>
      </c>
    </row>
    <row r="96" spans="1:13" x14ac:dyDescent="0.2">
      <c r="A96" s="161"/>
      <c r="B96" s="23"/>
      <c r="C96" s="24">
        <v>3120011</v>
      </c>
      <c r="D96" s="24" t="s">
        <v>402</v>
      </c>
      <c r="E96" s="113">
        <v>561.70000000000005</v>
      </c>
      <c r="F96" s="63"/>
      <c r="G96" s="65"/>
      <c r="H96" s="141"/>
      <c r="I96" s="113">
        <v>564.20000000000005</v>
      </c>
      <c r="J96" s="63">
        <v>569.9</v>
      </c>
      <c r="K96" s="63">
        <v>569.9</v>
      </c>
      <c r="L96" s="63">
        <v>580</v>
      </c>
      <c r="M96" s="63">
        <v>590</v>
      </c>
    </row>
    <row r="97" spans="1:13" x14ac:dyDescent="0.2">
      <c r="A97" s="161"/>
      <c r="B97" s="23"/>
      <c r="C97" s="24">
        <v>3120011</v>
      </c>
      <c r="D97" s="24" t="s">
        <v>403</v>
      </c>
      <c r="E97" s="113">
        <v>13.9</v>
      </c>
      <c r="F97" s="63"/>
      <c r="G97" s="65"/>
      <c r="H97" s="141"/>
      <c r="I97" s="113">
        <v>0</v>
      </c>
      <c r="J97" s="63">
        <v>27.6</v>
      </c>
      <c r="K97" s="63">
        <v>27.6</v>
      </c>
      <c r="L97" s="63">
        <v>30</v>
      </c>
      <c r="M97" s="63">
        <v>35</v>
      </c>
    </row>
    <row r="98" spans="1:13" x14ac:dyDescent="0.2">
      <c r="A98" s="161"/>
      <c r="B98" s="23"/>
      <c r="C98" s="24">
        <v>3120011</v>
      </c>
      <c r="D98" s="24" t="s">
        <v>404</v>
      </c>
      <c r="E98" s="113">
        <v>12.8</v>
      </c>
      <c r="F98" s="63"/>
      <c r="G98" s="65"/>
      <c r="H98" s="141"/>
      <c r="I98" s="113">
        <v>13.6</v>
      </c>
      <c r="J98" s="63">
        <v>13.3</v>
      </c>
      <c r="K98" s="63">
        <v>13.3</v>
      </c>
      <c r="L98" s="63">
        <v>14</v>
      </c>
      <c r="M98" s="63">
        <v>15</v>
      </c>
    </row>
    <row r="99" spans="1:13" x14ac:dyDescent="0.2">
      <c r="A99" s="161"/>
      <c r="B99" s="23"/>
      <c r="C99" s="24">
        <v>3120012</v>
      </c>
      <c r="D99" s="24" t="s">
        <v>36</v>
      </c>
      <c r="E99" s="113">
        <v>21.8</v>
      </c>
      <c r="F99" s="63"/>
      <c r="G99" s="63"/>
      <c r="H99" s="64"/>
      <c r="I99" s="113">
        <v>17.2</v>
      </c>
      <c r="J99" s="63">
        <v>17.2</v>
      </c>
      <c r="K99" s="63">
        <v>17.2</v>
      </c>
      <c r="L99" s="63">
        <v>17.2</v>
      </c>
      <c r="M99" s="63">
        <v>17.2</v>
      </c>
    </row>
    <row r="100" spans="1:13" x14ac:dyDescent="0.2">
      <c r="A100" s="161"/>
      <c r="B100" s="23"/>
      <c r="C100" s="24">
        <v>3120013</v>
      </c>
      <c r="D100" s="24" t="s">
        <v>37</v>
      </c>
      <c r="E100" s="113">
        <v>0.8</v>
      </c>
      <c r="F100" s="63"/>
      <c r="G100" s="63"/>
      <c r="H100" s="64"/>
      <c r="I100" s="113">
        <v>0.8</v>
      </c>
      <c r="J100" s="63">
        <v>0.6</v>
      </c>
      <c r="K100" s="63">
        <v>0.6</v>
      </c>
      <c r="L100" s="63">
        <v>0.6</v>
      </c>
      <c r="M100" s="63">
        <v>0.6</v>
      </c>
    </row>
    <row r="101" spans="1:13" x14ac:dyDescent="0.2">
      <c r="A101" s="161"/>
      <c r="B101" s="23"/>
      <c r="C101" s="24">
        <v>3120014</v>
      </c>
      <c r="D101" s="24" t="s">
        <v>38</v>
      </c>
      <c r="E101" s="113">
        <v>0.4</v>
      </c>
      <c r="F101" s="63"/>
      <c r="G101" s="63"/>
      <c r="H101" s="64"/>
      <c r="I101" s="113">
        <v>0.4</v>
      </c>
      <c r="J101" s="63">
        <v>0.4</v>
      </c>
      <c r="K101" s="63">
        <v>0.4</v>
      </c>
      <c r="L101" s="63">
        <v>0.4</v>
      </c>
      <c r="M101" s="63">
        <v>0.4</v>
      </c>
    </row>
    <row r="102" spans="1:13" x14ac:dyDescent="0.2">
      <c r="A102" s="161"/>
      <c r="B102" s="23"/>
      <c r="C102" s="24">
        <v>3120015</v>
      </c>
      <c r="D102" s="24" t="s">
        <v>259</v>
      </c>
      <c r="E102" s="113">
        <v>2.6</v>
      </c>
      <c r="F102" s="63"/>
      <c r="G102" s="63"/>
      <c r="H102" s="64"/>
      <c r="I102" s="113">
        <v>2.6</v>
      </c>
      <c r="J102" s="63">
        <v>2.6</v>
      </c>
      <c r="K102" s="63">
        <v>2.6</v>
      </c>
      <c r="L102" s="63">
        <v>2.6</v>
      </c>
      <c r="M102" s="63">
        <v>2.6</v>
      </c>
    </row>
    <row r="103" spans="1:13" x14ac:dyDescent="0.2">
      <c r="A103" s="161"/>
      <c r="B103" s="23"/>
      <c r="C103" s="24">
        <v>3120016</v>
      </c>
      <c r="D103" s="24" t="s">
        <v>345</v>
      </c>
      <c r="E103" s="113">
        <v>17</v>
      </c>
      <c r="F103" s="63"/>
      <c r="G103" s="63"/>
      <c r="H103" s="64"/>
      <c r="I103" s="113">
        <v>7.1</v>
      </c>
      <c r="J103" s="63">
        <v>6.8</v>
      </c>
      <c r="K103" s="63">
        <v>6.8</v>
      </c>
      <c r="L103" s="63">
        <v>0</v>
      </c>
      <c r="M103" s="63">
        <v>0</v>
      </c>
    </row>
    <row r="104" spans="1:13" x14ac:dyDescent="0.2">
      <c r="A104" s="161"/>
      <c r="B104" s="23"/>
      <c r="C104" s="24">
        <v>3120018</v>
      </c>
      <c r="D104" s="24" t="s">
        <v>543</v>
      </c>
      <c r="E104" s="113">
        <v>0</v>
      </c>
      <c r="F104" s="63"/>
      <c r="G104" s="63"/>
      <c r="H104" s="64"/>
      <c r="I104" s="113">
        <v>0</v>
      </c>
      <c r="J104" s="63">
        <v>0.1</v>
      </c>
      <c r="K104" s="63">
        <v>0.1</v>
      </c>
      <c r="L104" s="63">
        <v>0.1</v>
      </c>
      <c r="M104" s="63">
        <v>0.1</v>
      </c>
    </row>
    <row r="105" spans="1:13" x14ac:dyDescent="0.2">
      <c r="A105" s="161"/>
      <c r="B105" s="23"/>
      <c r="C105" s="24"/>
      <c r="D105" s="24" t="s">
        <v>449</v>
      </c>
      <c r="E105" s="113">
        <v>0</v>
      </c>
      <c r="F105" s="63"/>
      <c r="G105" s="63"/>
      <c r="H105" s="64"/>
      <c r="I105" s="113">
        <v>0</v>
      </c>
      <c r="J105" s="63">
        <v>4.8</v>
      </c>
      <c r="K105" s="63">
        <v>4.8</v>
      </c>
      <c r="L105" s="63">
        <v>0</v>
      </c>
      <c r="M105" s="63">
        <v>0</v>
      </c>
    </row>
    <row r="106" spans="1:13" x14ac:dyDescent="0.2">
      <c r="A106" s="161"/>
      <c r="B106" s="23"/>
      <c r="C106" s="24"/>
      <c r="D106" s="24" t="s">
        <v>450</v>
      </c>
      <c r="E106" s="113">
        <v>0</v>
      </c>
      <c r="F106" s="63"/>
      <c r="G106" s="63"/>
      <c r="H106" s="64"/>
      <c r="I106" s="113">
        <v>0</v>
      </c>
      <c r="J106" s="63">
        <v>3.5</v>
      </c>
      <c r="K106" s="63">
        <v>3.5</v>
      </c>
      <c r="L106" s="63">
        <v>0</v>
      </c>
      <c r="M106" s="63">
        <v>0</v>
      </c>
    </row>
    <row r="107" spans="1:13" x14ac:dyDescent="0.2">
      <c r="A107" s="161"/>
      <c r="B107" s="23"/>
      <c r="C107" s="24"/>
      <c r="D107" s="24" t="s">
        <v>451</v>
      </c>
      <c r="E107" s="113">
        <v>0</v>
      </c>
      <c r="F107" s="63"/>
      <c r="G107" s="63"/>
      <c r="H107" s="64"/>
      <c r="I107" s="113">
        <v>0</v>
      </c>
      <c r="J107" s="63">
        <v>4.2</v>
      </c>
      <c r="K107" s="63">
        <v>4.2</v>
      </c>
      <c r="L107" s="63">
        <v>0</v>
      </c>
      <c r="M107" s="63">
        <v>0</v>
      </c>
    </row>
    <row r="108" spans="1:13" x14ac:dyDescent="0.2">
      <c r="A108" s="161"/>
      <c r="B108" s="23"/>
      <c r="C108" s="24"/>
      <c r="D108" s="24" t="s">
        <v>452</v>
      </c>
      <c r="E108" s="113">
        <v>0</v>
      </c>
      <c r="F108" s="63"/>
      <c r="G108" s="63"/>
      <c r="H108" s="64"/>
      <c r="I108" s="113">
        <v>0</v>
      </c>
      <c r="J108" s="63">
        <v>5.0999999999999996</v>
      </c>
      <c r="K108" s="63">
        <v>5.0999999999999996</v>
      </c>
      <c r="L108" s="63">
        <v>0</v>
      </c>
      <c r="M108" s="63">
        <v>0</v>
      </c>
    </row>
    <row r="109" spans="1:13" x14ac:dyDescent="0.2">
      <c r="A109" s="161"/>
      <c r="B109" s="23"/>
      <c r="C109" s="24"/>
      <c r="D109" s="24" t="s">
        <v>475</v>
      </c>
      <c r="E109" s="113"/>
      <c r="F109" s="63"/>
      <c r="G109" s="63"/>
      <c r="H109" s="64"/>
      <c r="I109" s="113"/>
      <c r="J109" s="63">
        <v>45.33</v>
      </c>
      <c r="K109" s="63">
        <v>45.33</v>
      </c>
      <c r="L109" s="63">
        <v>0</v>
      </c>
      <c r="M109" s="63">
        <v>0</v>
      </c>
    </row>
    <row r="110" spans="1:13" x14ac:dyDescent="0.2">
      <c r="A110" s="161"/>
      <c r="B110" s="23">
        <v>331</v>
      </c>
      <c r="C110" s="24">
        <v>331002</v>
      </c>
      <c r="D110" s="24" t="s">
        <v>39</v>
      </c>
      <c r="E110" s="113">
        <v>3.6</v>
      </c>
      <c r="F110" s="63"/>
      <c r="G110" s="63"/>
      <c r="H110" s="64"/>
      <c r="I110" s="113">
        <v>3.7</v>
      </c>
      <c r="J110" s="63">
        <v>59.9</v>
      </c>
      <c r="K110" s="63">
        <v>59.9</v>
      </c>
      <c r="L110" s="63">
        <v>3.5</v>
      </c>
      <c r="M110" s="63">
        <v>3.5</v>
      </c>
    </row>
    <row r="111" spans="1:13" x14ac:dyDescent="0.2">
      <c r="A111" s="160"/>
      <c r="B111" s="128"/>
      <c r="C111" s="128"/>
      <c r="D111" s="128" t="s">
        <v>40</v>
      </c>
      <c r="E111" s="114">
        <f>SUM(E112+E115+E116+E117)</f>
        <v>480.3</v>
      </c>
      <c r="F111" s="114" t="e">
        <f>SUM(F112+F115+F116+F117)</f>
        <v>#REF!</v>
      </c>
      <c r="G111" s="114" t="e">
        <f>SUM(G112+G115+G116+G117)</f>
        <v>#REF!</v>
      </c>
      <c r="H111" s="114" t="e">
        <f>SUM(H112+H115+H116+H117)</f>
        <v>#REF!</v>
      </c>
      <c r="I111" s="114">
        <f>SUM(I112+I115+I116+I117)</f>
        <v>353.4</v>
      </c>
      <c r="J111" s="114">
        <f>SUM(J112+J117)</f>
        <v>934.2</v>
      </c>
      <c r="K111" s="114">
        <f>SUM(K112+K117)</f>
        <v>934.2</v>
      </c>
      <c r="L111" s="114">
        <f>SUM(L112+L117)</f>
        <v>862</v>
      </c>
      <c r="M111" s="114">
        <f>SUM(M112+M117)</f>
        <v>962.8</v>
      </c>
    </row>
    <row r="112" spans="1:13" x14ac:dyDescent="0.2">
      <c r="A112" s="160"/>
      <c r="B112" s="23">
        <v>400</v>
      </c>
      <c r="C112" s="23"/>
      <c r="D112" s="23" t="s">
        <v>250</v>
      </c>
      <c r="E112" s="112">
        <f>SUM(E113:E114)</f>
        <v>353.8</v>
      </c>
      <c r="F112" s="112">
        <f>SUM(F113:F114)</f>
        <v>0</v>
      </c>
      <c r="G112" s="112">
        <f>SUM(G113:G114)</f>
        <v>0</v>
      </c>
      <c r="H112" s="112">
        <f>SUM(H113:H114)</f>
        <v>0</v>
      </c>
      <c r="I112" s="112">
        <f>SUM(I113:I114)</f>
        <v>227.5</v>
      </c>
      <c r="J112" s="112">
        <f>SUM(J113:J116)</f>
        <v>566.30000000000007</v>
      </c>
      <c r="K112" s="112">
        <f>SUM(K113:K116)</f>
        <v>566.30000000000007</v>
      </c>
      <c r="L112" s="112">
        <f>SUM(L113:L116)</f>
        <v>445.2</v>
      </c>
      <c r="M112" s="112">
        <f>SUM(M113:M116)</f>
        <v>365.2</v>
      </c>
    </row>
    <row r="113" spans="1:13" x14ac:dyDescent="0.2">
      <c r="A113" s="161"/>
      <c r="B113" s="23"/>
      <c r="C113" s="24">
        <v>454</v>
      </c>
      <c r="D113" s="182" t="s">
        <v>538</v>
      </c>
      <c r="E113" s="121">
        <v>338</v>
      </c>
      <c r="F113" s="65"/>
      <c r="G113" s="65"/>
      <c r="H113" s="141"/>
      <c r="I113" s="121">
        <v>227.5</v>
      </c>
      <c r="J113" s="65">
        <v>270.89999999999998</v>
      </c>
      <c r="K113" s="65">
        <v>270.89999999999998</v>
      </c>
      <c r="L113" s="65">
        <v>270.89999999999998</v>
      </c>
      <c r="M113" s="65">
        <v>270.89999999999998</v>
      </c>
    </row>
    <row r="114" spans="1:13" x14ac:dyDescent="0.2">
      <c r="A114" s="161"/>
      <c r="B114" s="23"/>
      <c r="C114" s="24">
        <v>454</v>
      </c>
      <c r="D114" s="182" t="s">
        <v>539</v>
      </c>
      <c r="E114" s="113">
        <v>15.8</v>
      </c>
      <c r="F114" s="65"/>
      <c r="G114" s="63"/>
      <c r="H114" s="141"/>
      <c r="I114" s="113">
        <v>0</v>
      </c>
      <c r="J114" s="63">
        <v>271.10000000000002</v>
      </c>
      <c r="K114" s="63">
        <v>271.10000000000002</v>
      </c>
      <c r="L114" s="65">
        <v>150</v>
      </c>
      <c r="M114" s="65">
        <v>70</v>
      </c>
    </row>
    <row r="115" spans="1:13" x14ac:dyDescent="0.2">
      <c r="A115" s="161"/>
      <c r="B115" s="23">
        <v>411</v>
      </c>
      <c r="C115" s="24">
        <v>411005</v>
      </c>
      <c r="D115" s="24" t="s">
        <v>476</v>
      </c>
      <c r="E115" s="113">
        <v>0</v>
      </c>
      <c r="F115" s="65"/>
      <c r="G115" s="63"/>
      <c r="H115" s="141"/>
      <c r="I115" s="113">
        <v>13.6</v>
      </c>
      <c r="J115" s="63">
        <v>13.6</v>
      </c>
      <c r="K115" s="63">
        <v>13.6</v>
      </c>
      <c r="L115" s="63">
        <v>13.6</v>
      </c>
      <c r="M115" s="63">
        <v>13.6</v>
      </c>
    </row>
    <row r="116" spans="1:13" x14ac:dyDescent="0.2">
      <c r="A116" s="161"/>
      <c r="B116" s="23">
        <v>411</v>
      </c>
      <c r="C116" s="24">
        <v>411005</v>
      </c>
      <c r="D116" s="24" t="s">
        <v>477</v>
      </c>
      <c r="E116" s="113">
        <v>0</v>
      </c>
      <c r="F116" s="65"/>
      <c r="G116" s="63"/>
      <c r="H116" s="141"/>
      <c r="I116" s="113">
        <v>2.2000000000000002</v>
      </c>
      <c r="J116" s="65">
        <v>10.7</v>
      </c>
      <c r="K116" s="65">
        <v>10.7</v>
      </c>
      <c r="L116" s="65">
        <v>10.7</v>
      </c>
      <c r="M116" s="65">
        <v>10.7</v>
      </c>
    </row>
    <row r="117" spans="1:13" x14ac:dyDescent="0.2">
      <c r="A117" s="160"/>
      <c r="B117" s="23">
        <v>500</v>
      </c>
      <c r="C117" s="23"/>
      <c r="D117" s="23" t="s">
        <v>278</v>
      </c>
      <c r="E117" s="112">
        <f>SUM(E118:E120)</f>
        <v>126.5</v>
      </c>
      <c r="F117" s="112" t="e">
        <f>SUM(F118+F119 +#REF! +F120)</f>
        <v>#REF!</v>
      </c>
      <c r="G117" s="112" t="e">
        <f>SUM(G118+G119 +#REF! +G120)</f>
        <v>#REF!</v>
      </c>
      <c r="H117" s="112" t="e">
        <f>SUM(H118+H119 +#REF! +H120)</f>
        <v>#REF!</v>
      </c>
      <c r="I117" s="112">
        <f>SUM(I118:I120)</f>
        <v>110.1</v>
      </c>
      <c r="J117" s="112">
        <f>SUM(J118:J120)</f>
        <v>367.9</v>
      </c>
      <c r="K117" s="112">
        <f>SUM(K118:K120)</f>
        <v>367.9</v>
      </c>
      <c r="L117" s="112">
        <f>SUM(L118:L120)</f>
        <v>416.8</v>
      </c>
      <c r="M117" s="112">
        <f>SUM(M118:M120)</f>
        <v>597.6</v>
      </c>
    </row>
    <row r="118" spans="1:13" x14ac:dyDescent="0.2">
      <c r="A118" s="160"/>
      <c r="B118" s="23"/>
      <c r="C118" s="62">
        <v>513001</v>
      </c>
      <c r="D118" s="62" t="s">
        <v>427</v>
      </c>
      <c r="E118" s="113">
        <v>0</v>
      </c>
      <c r="F118" s="65"/>
      <c r="G118" s="63"/>
      <c r="H118" s="141"/>
      <c r="I118" s="113">
        <v>110.1</v>
      </c>
      <c r="J118" s="63">
        <v>100</v>
      </c>
      <c r="K118" s="63">
        <v>100</v>
      </c>
      <c r="L118" s="63">
        <v>100</v>
      </c>
      <c r="M118" s="63">
        <v>100</v>
      </c>
    </row>
    <row r="119" spans="1:13" x14ac:dyDescent="0.2">
      <c r="A119" s="161"/>
      <c r="B119" s="23"/>
      <c r="C119" s="68">
        <v>5130025</v>
      </c>
      <c r="D119" s="24" t="s">
        <v>499</v>
      </c>
      <c r="E119" s="121">
        <v>126.5</v>
      </c>
      <c r="F119" s="65"/>
      <c r="G119" s="65"/>
      <c r="H119" s="141"/>
      <c r="I119" s="121">
        <v>0</v>
      </c>
      <c r="J119" s="181">
        <v>267.89999999999998</v>
      </c>
      <c r="K119" s="181">
        <v>267.89999999999998</v>
      </c>
      <c r="L119" s="181">
        <v>316.8</v>
      </c>
      <c r="M119" s="181">
        <v>497.6</v>
      </c>
    </row>
    <row r="120" spans="1:13" x14ac:dyDescent="0.2">
      <c r="A120" s="161"/>
      <c r="B120" s="23"/>
      <c r="C120" s="24">
        <v>51400212</v>
      </c>
      <c r="D120" s="24" t="s">
        <v>478</v>
      </c>
      <c r="E120" s="121">
        <v>0</v>
      </c>
      <c r="F120" s="65"/>
      <c r="G120" s="65"/>
      <c r="H120" s="141"/>
      <c r="I120" s="121">
        <v>0</v>
      </c>
      <c r="J120" s="65">
        <v>0</v>
      </c>
      <c r="K120" s="65">
        <v>0</v>
      </c>
      <c r="L120" s="65">
        <v>0</v>
      </c>
      <c r="M120" s="65">
        <v>0</v>
      </c>
    </row>
    <row r="121" spans="1:13" x14ac:dyDescent="0.2">
      <c r="A121" s="160"/>
      <c r="B121" s="128"/>
      <c r="C121" s="128"/>
      <c r="D121" s="128" t="s">
        <v>41</v>
      </c>
      <c r="E121" s="114">
        <f t="shared" ref="E121:M121" si="15">SUM(E122+E125)</f>
        <v>23.5</v>
      </c>
      <c r="F121" s="114">
        <f t="shared" si="15"/>
        <v>0</v>
      </c>
      <c r="G121" s="114">
        <f t="shared" si="15"/>
        <v>0</v>
      </c>
      <c r="H121" s="114">
        <f t="shared" si="15"/>
        <v>0</v>
      </c>
      <c r="I121" s="114">
        <f t="shared" si="15"/>
        <v>68.5</v>
      </c>
      <c r="J121" s="114">
        <f t="shared" si="15"/>
        <v>2239.5299999999997</v>
      </c>
      <c r="K121" s="114">
        <f t="shared" si="15"/>
        <v>2239.5299999999997</v>
      </c>
      <c r="L121" s="114">
        <f t="shared" si="15"/>
        <v>108.19999999999999</v>
      </c>
      <c r="M121" s="114">
        <f t="shared" si="15"/>
        <v>91.6</v>
      </c>
    </row>
    <row r="122" spans="1:13" x14ac:dyDescent="0.2">
      <c r="A122" s="160"/>
      <c r="B122" s="23">
        <v>230</v>
      </c>
      <c r="C122" s="23"/>
      <c r="D122" s="23" t="s">
        <v>42</v>
      </c>
      <c r="E122" s="112">
        <f t="shared" ref="E122:M122" si="16">SUM(E123:E124)</f>
        <v>2.7</v>
      </c>
      <c r="F122" s="112">
        <f t="shared" si="16"/>
        <v>0</v>
      </c>
      <c r="G122" s="112">
        <f t="shared" si="16"/>
        <v>0</v>
      </c>
      <c r="H122" s="112">
        <f t="shared" si="16"/>
        <v>0</v>
      </c>
      <c r="I122" s="112">
        <f t="shared" si="16"/>
        <v>68.5</v>
      </c>
      <c r="J122" s="112">
        <f t="shared" si="16"/>
        <v>8.6</v>
      </c>
      <c r="K122" s="112">
        <f t="shared" si="16"/>
        <v>8.6</v>
      </c>
      <c r="L122" s="112">
        <f t="shared" si="16"/>
        <v>8.6</v>
      </c>
      <c r="M122" s="112">
        <f t="shared" si="16"/>
        <v>8.6</v>
      </c>
    </row>
    <row r="123" spans="1:13" x14ac:dyDescent="0.2">
      <c r="A123" s="161"/>
      <c r="B123" s="23"/>
      <c r="C123" s="24">
        <v>231</v>
      </c>
      <c r="D123" s="24" t="s">
        <v>374</v>
      </c>
      <c r="E123" s="113">
        <v>2.7</v>
      </c>
      <c r="F123" s="63"/>
      <c r="G123" s="63"/>
      <c r="H123" s="64"/>
      <c r="I123" s="113">
        <v>47</v>
      </c>
      <c r="J123" s="63">
        <v>2</v>
      </c>
      <c r="K123" s="63">
        <v>2</v>
      </c>
      <c r="L123" s="63">
        <v>2</v>
      </c>
      <c r="M123" s="63">
        <v>2</v>
      </c>
    </row>
    <row r="124" spans="1:13" x14ac:dyDescent="0.2">
      <c r="A124" s="161"/>
      <c r="B124" s="23"/>
      <c r="C124" s="24">
        <v>233</v>
      </c>
      <c r="D124" s="24" t="s">
        <v>43</v>
      </c>
      <c r="E124" s="113">
        <v>0</v>
      </c>
      <c r="F124" s="63"/>
      <c r="G124" s="63"/>
      <c r="H124" s="64"/>
      <c r="I124" s="113">
        <v>21.5</v>
      </c>
      <c r="J124" s="63">
        <v>6.6</v>
      </c>
      <c r="K124" s="63">
        <v>6.6</v>
      </c>
      <c r="L124" s="63">
        <v>6.6</v>
      </c>
      <c r="M124" s="63">
        <v>6.6</v>
      </c>
    </row>
    <row r="125" spans="1:13" x14ac:dyDescent="0.2">
      <c r="A125" s="160"/>
      <c r="B125" s="23">
        <v>300</v>
      </c>
      <c r="C125" s="23"/>
      <c r="D125" s="23" t="s">
        <v>44</v>
      </c>
      <c r="E125" s="112">
        <f t="shared" ref="E125:M125" si="17">SUM(E126:E133)</f>
        <v>20.8</v>
      </c>
      <c r="F125" s="112">
        <f t="shared" si="17"/>
        <v>0</v>
      </c>
      <c r="G125" s="112">
        <f t="shared" si="17"/>
        <v>0</v>
      </c>
      <c r="H125" s="112">
        <f t="shared" si="17"/>
        <v>0</v>
      </c>
      <c r="I125" s="112">
        <f t="shared" si="17"/>
        <v>0</v>
      </c>
      <c r="J125" s="112">
        <f t="shared" si="17"/>
        <v>2230.9299999999998</v>
      </c>
      <c r="K125" s="112">
        <f t="shared" si="17"/>
        <v>2230.9299999999998</v>
      </c>
      <c r="L125" s="112">
        <f t="shared" si="17"/>
        <v>99.6</v>
      </c>
      <c r="M125" s="112">
        <f t="shared" si="17"/>
        <v>83</v>
      </c>
    </row>
    <row r="126" spans="1:13" x14ac:dyDescent="0.2">
      <c r="A126" s="161"/>
      <c r="B126" s="23"/>
      <c r="C126" s="24">
        <v>3217</v>
      </c>
      <c r="D126" s="24" t="s">
        <v>45</v>
      </c>
      <c r="E126" s="113">
        <v>0.8</v>
      </c>
      <c r="F126" s="63"/>
      <c r="G126" s="63"/>
      <c r="H126" s="64"/>
      <c r="I126" s="113">
        <v>0</v>
      </c>
      <c r="J126" s="63">
        <v>16.63</v>
      </c>
      <c r="K126" s="63">
        <v>16.63</v>
      </c>
      <c r="L126" s="63">
        <v>16.600000000000001</v>
      </c>
      <c r="M126" s="63">
        <v>0</v>
      </c>
    </row>
    <row r="127" spans="1:13" x14ac:dyDescent="0.2">
      <c r="A127" s="161"/>
      <c r="B127" s="23"/>
      <c r="C127" s="24">
        <v>322001</v>
      </c>
      <c r="D127" s="24" t="s">
        <v>479</v>
      </c>
      <c r="E127" s="113"/>
      <c r="F127" s="63"/>
      <c r="G127" s="63"/>
      <c r="H127" s="141"/>
      <c r="I127" s="113"/>
      <c r="J127" s="63">
        <v>41.5</v>
      </c>
      <c r="K127" s="63">
        <v>41.5</v>
      </c>
      <c r="L127" s="63">
        <v>83</v>
      </c>
      <c r="M127" s="63">
        <v>83</v>
      </c>
    </row>
    <row r="128" spans="1:13" x14ac:dyDescent="0.2">
      <c r="A128" s="161"/>
      <c r="B128" s="23"/>
      <c r="C128" s="24">
        <v>32119</v>
      </c>
      <c r="D128" s="24" t="s">
        <v>514</v>
      </c>
      <c r="E128" s="121">
        <v>10</v>
      </c>
      <c r="F128" s="63"/>
      <c r="G128" s="65"/>
      <c r="H128" s="64"/>
      <c r="I128" s="121"/>
      <c r="J128" s="65">
        <v>401.1</v>
      </c>
      <c r="K128" s="65">
        <v>401.1</v>
      </c>
      <c r="L128" s="65">
        <v>0</v>
      </c>
      <c r="M128" s="65">
        <v>0</v>
      </c>
    </row>
    <row r="129" spans="1:13" x14ac:dyDescent="0.2">
      <c r="A129" s="161"/>
      <c r="B129" s="23"/>
      <c r="C129" s="24">
        <v>32120</v>
      </c>
      <c r="D129" s="150" t="s">
        <v>513</v>
      </c>
      <c r="E129" s="113">
        <v>10</v>
      </c>
      <c r="F129" s="63"/>
      <c r="G129" s="63"/>
      <c r="H129" s="64"/>
      <c r="I129" s="113"/>
      <c r="J129" s="63">
        <v>323.10000000000002</v>
      </c>
      <c r="K129" s="63">
        <v>323.10000000000002</v>
      </c>
      <c r="L129" s="65">
        <v>0</v>
      </c>
      <c r="M129" s="65">
        <v>0</v>
      </c>
    </row>
    <row r="130" spans="1:13" x14ac:dyDescent="0.2">
      <c r="A130" s="161"/>
      <c r="B130" s="23"/>
      <c r="C130" s="24">
        <v>3216</v>
      </c>
      <c r="D130" s="24" t="s">
        <v>498</v>
      </c>
      <c r="E130" s="113"/>
      <c r="F130" s="63"/>
      <c r="G130" s="63"/>
      <c r="H130" s="64"/>
      <c r="I130" s="113"/>
      <c r="J130" s="63">
        <v>773.4</v>
      </c>
      <c r="K130" s="63">
        <v>773.4</v>
      </c>
      <c r="L130" s="65">
        <v>0</v>
      </c>
      <c r="M130" s="65">
        <v>0</v>
      </c>
    </row>
    <row r="131" spans="1:13" ht="8.25" hidden="1" customHeight="1" x14ac:dyDescent="0.2">
      <c r="A131" s="161"/>
      <c r="B131" s="23"/>
      <c r="C131" s="24"/>
      <c r="D131" s="150"/>
      <c r="E131" s="113"/>
      <c r="F131" s="63"/>
      <c r="G131" s="63"/>
      <c r="H131" s="64"/>
      <c r="I131" s="113"/>
      <c r="J131" s="63"/>
      <c r="K131" s="63"/>
      <c r="L131" s="65"/>
      <c r="M131" s="65"/>
    </row>
    <row r="132" spans="1:13" x14ac:dyDescent="0.2">
      <c r="A132" s="161"/>
      <c r="B132" s="23"/>
      <c r="C132" s="24">
        <v>32110</v>
      </c>
      <c r="D132" s="24" t="s">
        <v>340</v>
      </c>
      <c r="E132" s="113"/>
      <c r="F132" s="63"/>
      <c r="G132" s="63"/>
      <c r="H132" s="64"/>
      <c r="I132" s="113"/>
      <c r="J132" s="63">
        <v>465.5</v>
      </c>
      <c r="K132" s="63">
        <v>465.5</v>
      </c>
      <c r="L132" s="65">
        <v>0</v>
      </c>
      <c r="M132" s="65">
        <v>0</v>
      </c>
    </row>
    <row r="133" spans="1:13" x14ac:dyDescent="0.2">
      <c r="A133" s="161"/>
      <c r="B133" s="23"/>
      <c r="C133" s="24" t="s">
        <v>408</v>
      </c>
      <c r="D133" s="24" t="s">
        <v>367</v>
      </c>
      <c r="E133" s="113"/>
      <c r="F133" s="63"/>
      <c r="G133" s="63"/>
      <c r="H133" s="64"/>
      <c r="I133" s="113"/>
      <c r="J133" s="63">
        <v>209.7</v>
      </c>
      <c r="K133" s="63">
        <v>209.7</v>
      </c>
      <c r="L133" s="65">
        <v>0</v>
      </c>
      <c r="M133" s="65">
        <v>0</v>
      </c>
    </row>
    <row r="134" spans="1:13" x14ac:dyDescent="0.2">
      <c r="A134" s="160"/>
      <c r="B134" s="128"/>
      <c r="C134" s="128"/>
      <c r="D134" s="128" t="s">
        <v>269</v>
      </c>
      <c r="E134" s="114">
        <v>0</v>
      </c>
      <c r="F134" s="114" t="e">
        <f>SUM(F135 +#REF!)</f>
        <v>#REF!</v>
      </c>
      <c r="G134" s="114" t="e">
        <f>SUM(G135 +#REF!)</f>
        <v>#REF!</v>
      </c>
      <c r="H134" s="114" t="e">
        <f>SUM(H135 +#REF!)</f>
        <v>#REF!</v>
      </c>
      <c r="I134" s="114">
        <f>SUM(I135)</f>
        <v>0</v>
      </c>
      <c r="J134" s="114">
        <f>SUM(J135 )</f>
        <v>0</v>
      </c>
      <c r="K134" s="114">
        <f>SUM(K135 )</f>
        <v>0</v>
      </c>
      <c r="L134" s="114">
        <f>SUM(L135 )</f>
        <v>0</v>
      </c>
      <c r="M134" s="114">
        <f>SUM(M135 )</f>
        <v>0</v>
      </c>
    </row>
    <row r="135" spans="1:13" x14ac:dyDescent="0.2">
      <c r="A135" s="161"/>
      <c r="B135" s="30"/>
      <c r="C135" s="31"/>
      <c r="D135" s="24" t="s">
        <v>473</v>
      </c>
      <c r="E135" s="118">
        <v>0</v>
      </c>
      <c r="F135" s="67"/>
      <c r="G135" s="67"/>
      <c r="H135" s="61"/>
      <c r="I135" s="118">
        <v>0</v>
      </c>
      <c r="J135" s="67">
        <v>0</v>
      </c>
      <c r="K135" s="67">
        <v>0</v>
      </c>
      <c r="L135" s="67">
        <v>0</v>
      </c>
      <c r="M135" s="67">
        <v>0</v>
      </c>
    </row>
    <row r="136" spans="1:13" ht="15.75" x14ac:dyDescent="0.25">
      <c r="A136" s="163"/>
      <c r="B136" s="129" t="s">
        <v>46</v>
      </c>
      <c r="C136" s="33"/>
      <c r="D136" s="33"/>
      <c r="E136" s="119"/>
      <c r="F136" s="72"/>
      <c r="G136" s="71"/>
      <c r="H136" s="73"/>
      <c r="I136" s="119"/>
      <c r="J136" s="71"/>
      <c r="K136" s="71"/>
      <c r="L136" s="71"/>
      <c r="M136" s="71"/>
    </row>
    <row r="137" spans="1:13" x14ac:dyDescent="0.2">
      <c r="A137" s="160"/>
      <c r="B137" s="39"/>
      <c r="C137" s="39"/>
      <c r="D137" s="39" t="s">
        <v>330</v>
      </c>
      <c r="E137" s="120">
        <f>SUM(E138+E218+E223+E225+E228+E232+E256+E258+E271+E275+E284+E293+E302+E310+E350+E356+E441+E375+E449+E481+E486+E267)</f>
        <v>2763.1</v>
      </c>
      <c r="F137" s="120">
        <f>SUM(F138+F218+F223+F225+F228+F232+F256+F258+F271+F275+F284+F293+F302+F310+F350+F441+F375+F449+F481+F486+F267)</f>
        <v>2.4</v>
      </c>
      <c r="G137" s="120">
        <f>SUM(G138+G218+G223+G225+G228+G232+G256+G258+G271+G275+G284+G293+G302+G310+G350+G441+G375+G449+G481+G486+G267)</f>
        <v>2.4</v>
      </c>
      <c r="H137" s="120">
        <f>SUM(H138+H218+H223+H225+H228+H232+H256+H258+H271+H275+H284+H293+H302+H310+H350+H441+H375+H449+H481+H486+H267)</f>
        <v>2.4</v>
      </c>
      <c r="I137" s="120">
        <f>SUM(I138+I218+I223+I225+I228+I232+I256+I258+I271+I275+I284+I293+I302+I310+I350+I441+I375+I449+I481+I486+I267)</f>
        <v>2047.8</v>
      </c>
      <c r="J137" s="120">
        <f>SUM(J138+J218+J223+J225+J228+J232+J256+J258+J267+J271+J275+J284+J293+J302+J310+J350+J356+J375+J441+J449+J481+J486)</f>
        <v>2847.8499999999995</v>
      </c>
      <c r="K137" s="120">
        <f>SUM(K138+K218+K223+K225+K228+K232+K256+K258+K267+K271+K275+K284+K293+K302+K310+K350+K356+K375+K441+K449+K481+K486)</f>
        <v>2847.8499999999995</v>
      </c>
      <c r="L137" s="120">
        <f>SUM(L138+L218+L223+L225+L228+L232+L256+L258+L267+L271+L275+L284+L293+L302+L310+L350+L356+L375+L441+L449+L481+L486)</f>
        <v>2883.2499999999995</v>
      </c>
      <c r="M137" s="120">
        <f>SUM(M138+M218+M223+M225+M228+M232+M256+M258+M267+M271+M275+M284+M293+M302+M310+M350+M356+M375+M441+M449+M481+M486)</f>
        <v>2949.35</v>
      </c>
    </row>
    <row r="138" spans="1:13" x14ac:dyDescent="0.2">
      <c r="A138" s="160"/>
      <c r="B138" s="39" t="s">
        <v>47</v>
      </c>
      <c r="C138" s="39"/>
      <c r="D138" s="39" t="s">
        <v>48</v>
      </c>
      <c r="E138" s="120">
        <f t="shared" ref="E138:M138" si="18">SUM(E139+E142+E145+E153+E167+E174+E181+E209)</f>
        <v>440.1</v>
      </c>
      <c r="F138" s="120">
        <f t="shared" si="18"/>
        <v>0</v>
      </c>
      <c r="G138" s="120">
        <f t="shared" si="18"/>
        <v>0</v>
      </c>
      <c r="H138" s="120">
        <f t="shared" si="18"/>
        <v>0</v>
      </c>
      <c r="I138" s="120">
        <f t="shared" si="18"/>
        <v>428.59999999999985</v>
      </c>
      <c r="J138" s="120">
        <f t="shared" si="18"/>
        <v>567.79999999999995</v>
      </c>
      <c r="K138" s="120">
        <f t="shared" si="18"/>
        <v>567.79999999999995</v>
      </c>
      <c r="L138" s="120">
        <f t="shared" si="18"/>
        <v>575</v>
      </c>
      <c r="M138" s="120">
        <f t="shared" si="18"/>
        <v>579.59999999999991</v>
      </c>
    </row>
    <row r="139" spans="1:13" x14ac:dyDescent="0.2">
      <c r="A139" s="160"/>
      <c r="B139" s="36"/>
      <c r="C139" s="36"/>
      <c r="D139" s="36" t="s">
        <v>49</v>
      </c>
      <c r="E139" s="112">
        <f t="shared" ref="E139:M139" si="19">SUM(E140:E141)</f>
        <v>259.7</v>
      </c>
      <c r="F139" s="112">
        <f t="shared" si="19"/>
        <v>0</v>
      </c>
      <c r="G139" s="112">
        <f t="shared" si="19"/>
        <v>0</v>
      </c>
      <c r="H139" s="112">
        <f t="shared" si="19"/>
        <v>0</v>
      </c>
      <c r="I139" s="112">
        <f t="shared" si="19"/>
        <v>265.2</v>
      </c>
      <c r="J139" s="112">
        <f t="shared" si="19"/>
        <v>265.60000000000002</v>
      </c>
      <c r="K139" s="112">
        <f t="shared" si="19"/>
        <v>265.60000000000002</v>
      </c>
      <c r="L139" s="112">
        <f t="shared" si="19"/>
        <v>274</v>
      </c>
      <c r="M139" s="112">
        <f t="shared" si="19"/>
        <v>278.5</v>
      </c>
    </row>
    <row r="140" spans="1:13" x14ac:dyDescent="0.2">
      <c r="A140" s="161"/>
      <c r="B140" s="36">
        <v>610</v>
      </c>
      <c r="C140" s="37"/>
      <c r="D140" s="37" t="s">
        <v>50</v>
      </c>
      <c r="E140" s="121">
        <v>188.4</v>
      </c>
      <c r="F140" s="70"/>
      <c r="G140" s="66"/>
      <c r="H140" s="76"/>
      <c r="I140" s="121">
        <v>188.2</v>
      </c>
      <c r="J140" s="65">
        <v>188.5</v>
      </c>
      <c r="K140" s="65">
        <v>188.5</v>
      </c>
      <c r="L140" s="65">
        <v>196</v>
      </c>
      <c r="M140" s="65">
        <v>200</v>
      </c>
    </row>
    <row r="141" spans="1:13" x14ac:dyDescent="0.2">
      <c r="A141" s="161"/>
      <c r="B141" s="36">
        <v>620</v>
      </c>
      <c r="C141" s="37"/>
      <c r="D141" s="37" t="s">
        <v>51</v>
      </c>
      <c r="E141" s="121">
        <v>71.3</v>
      </c>
      <c r="F141" s="70"/>
      <c r="G141" s="60"/>
      <c r="H141" s="77"/>
      <c r="I141" s="121">
        <v>77</v>
      </c>
      <c r="J141" s="63">
        <v>77.099999999999994</v>
      </c>
      <c r="K141" s="63">
        <v>77.099999999999994</v>
      </c>
      <c r="L141" s="65">
        <v>78</v>
      </c>
      <c r="M141" s="65">
        <v>78.5</v>
      </c>
    </row>
    <row r="142" spans="1:13" x14ac:dyDescent="0.2">
      <c r="A142" s="160"/>
      <c r="B142" s="36">
        <v>631</v>
      </c>
      <c r="C142" s="36"/>
      <c r="D142" s="36" t="s">
        <v>52</v>
      </c>
      <c r="E142" s="112">
        <f t="shared" ref="E142:M142" si="20">SUM(E143:E144)</f>
        <v>1.5</v>
      </c>
      <c r="F142" s="112">
        <f t="shared" si="20"/>
        <v>0</v>
      </c>
      <c r="G142" s="112">
        <f t="shared" si="20"/>
        <v>0</v>
      </c>
      <c r="H142" s="112">
        <f t="shared" si="20"/>
        <v>0</v>
      </c>
      <c r="I142" s="112">
        <f t="shared" si="20"/>
        <v>0.89999999999999991</v>
      </c>
      <c r="J142" s="112">
        <f t="shared" si="20"/>
        <v>0.89999999999999991</v>
      </c>
      <c r="K142" s="112">
        <f t="shared" si="20"/>
        <v>0.89999999999999991</v>
      </c>
      <c r="L142" s="65">
        <f t="shared" si="20"/>
        <v>0.89999999999999991</v>
      </c>
      <c r="M142" s="65">
        <f t="shared" si="20"/>
        <v>0.89999999999999991</v>
      </c>
    </row>
    <row r="143" spans="1:13" x14ac:dyDescent="0.2">
      <c r="A143" s="161"/>
      <c r="B143" s="36"/>
      <c r="C143" s="37">
        <v>631001</v>
      </c>
      <c r="D143" s="37" t="s">
        <v>53</v>
      </c>
      <c r="E143" s="121">
        <v>0.9</v>
      </c>
      <c r="F143" s="70"/>
      <c r="G143" s="60"/>
      <c r="H143" s="77"/>
      <c r="I143" s="121">
        <v>0.6</v>
      </c>
      <c r="J143" s="63">
        <v>0.6</v>
      </c>
      <c r="K143" s="63">
        <v>0.6</v>
      </c>
      <c r="L143" s="65">
        <v>0.6</v>
      </c>
      <c r="M143" s="65">
        <v>0.6</v>
      </c>
    </row>
    <row r="144" spans="1:13" x14ac:dyDescent="0.2">
      <c r="A144" s="161"/>
      <c r="B144" s="36"/>
      <c r="C144" s="37">
        <v>631002</v>
      </c>
      <c r="D144" s="37" t="s">
        <v>54</v>
      </c>
      <c r="E144" s="121">
        <v>0.6</v>
      </c>
      <c r="F144" s="70"/>
      <c r="G144" s="60"/>
      <c r="H144" s="77"/>
      <c r="I144" s="121">
        <v>0.3</v>
      </c>
      <c r="J144" s="63">
        <v>0.3</v>
      </c>
      <c r="K144" s="63">
        <v>0.3</v>
      </c>
      <c r="L144" s="65">
        <v>0.3</v>
      </c>
      <c r="M144" s="65">
        <v>0.3</v>
      </c>
    </row>
    <row r="145" spans="1:13" x14ac:dyDescent="0.2">
      <c r="A145" s="160"/>
      <c r="B145" s="36">
        <v>632</v>
      </c>
      <c r="C145" s="36"/>
      <c r="D145" s="36" t="s">
        <v>55</v>
      </c>
      <c r="E145" s="112">
        <f t="shared" ref="E145:M145" si="21">SUM(E146:E152)</f>
        <v>47.199999999999996</v>
      </c>
      <c r="F145" s="112">
        <f t="shared" si="21"/>
        <v>0</v>
      </c>
      <c r="G145" s="112">
        <f t="shared" si="21"/>
        <v>0</v>
      </c>
      <c r="H145" s="112">
        <f t="shared" si="21"/>
        <v>0</v>
      </c>
      <c r="I145" s="112">
        <f t="shared" si="21"/>
        <v>54.599999999999994</v>
      </c>
      <c r="J145" s="112">
        <f t="shared" si="21"/>
        <v>54.3</v>
      </c>
      <c r="K145" s="112">
        <f t="shared" si="21"/>
        <v>54.3</v>
      </c>
      <c r="L145" s="65">
        <f t="shared" si="21"/>
        <v>54.3</v>
      </c>
      <c r="M145" s="65">
        <f t="shared" si="21"/>
        <v>54.3</v>
      </c>
    </row>
    <row r="146" spans="1:13" x14ac:dyDescent="0.2">
      <c r="A146" s="161"/>
      <c r="B146" s="36"/>
      <c r="C146" s="37">
        <v>6320011</v>
      </c>
      <c r="D146" s="37" t="s">
        <v>56</v>
      </c>
      <c r="E146" s="121">
        <v>9.6</v>
      </c>
      <c r="F146" s="70"/>
      <c r="G146" s="60"/>
      <c r="H146" s="77"/>
      <c r="I146" s="121">
        <v>10.4</v>
      </c>
      <c r="J146" s="63">
        <v>11</v>
      </c>
      <c r="K146" s="63">
        <v>11</v>
      </c>
      <c r="L146" s="65">
        <v>11</v>
      </c>
      <c r="M146" s="65">
        <v>11</v>
      </c>
    </row>
    <row r="147" spans="1:13" x14ac:dyDescent="0.2">
      <c r="A147" s="161"/>
      <c r="B147" s="36"/>
      <c r="C147" s="37">
        <v>6320012</v>
      </c>
      <c r="D147" s="37" t="s">
        <v>57</v>
      </c>
      <c r="E147" s="121">
        <v>22.9</v>
      </c>
      <c r="F147" s="70"/>
      <c r="G147" s="60"/>
      <c r="H147" s="77"/>
      <c r="I147" s="121">
        <v>26.2</v>
      </c>
      <c r="J147" s="63">
        <v>26</v>
      </c>
      <c r="K147" s="63">
        <v>26</v>
      </c>
      <c r="L147" s="65">
        <v>26</v>
      </c>
      <c r="M147" s="65">
        <v>26</v>
      </c>
    </row>
    <row r="148" spans="1:13" x14ac:dyDescent="0.2">
      <c r="A148" s="161"/>
      <c r="B148" s="36"/>
      <c r="C148" s="37">
        <v>632002</v>
      </c>
      <c r="D148" s="37" t="s">
        <v>58</v>
      </c>
      <c r="E148" s="121">
        <v>1.5</v>
      </c>
      <c r="F148" s="70"/>
      <c r="G148" s="60"/>
      <c r="H148" s="77"/>
      <c r="I148" s="121">
        <v>2.8</v>
      </c>
      <c r="J148" s="63">
        <v>2.8</v>
      </c>
      <c r="K148" s="63">
        <v>2.8</v>
      </c>
      <c r="L148" s="65">
        <v>2.8</v>
      </c>
      <c r="M148" s="65">
        <v>2.8</v>
      </c>
    </row>
    <row r="149" spans="1:13" x14ac:dyDescent="0.2">
      <c r="A149" s="161"/>
      <c r="B149" s="36"/>
      <c r="C149" s="37">
        <v>6320031</v>
      </c>
      <c r="D149" s="37" t="s">
        <v>59</v>
      </c>
      <c r="E149" s="121">
        <v>6.9</v>
      </c>
      <c r="F149" s="70"/>
      <c r="G149" s="60"/>
      <c r="H149" s="77"/>
      <c r="I149" s="121">
        <v>5.8</v>
      </c>
      <c r="J149" s="63">
        <v>5</v>
      </c>
      <c r="K149" s="63">
        <v>5</v>
      </c>
      <c r="L149" s="65">
        <v>5</v>
      </c>
      <c r="M149" s="65">
        <v>5</v>
      </c>
    </row>
    <row r="150" spans="1:13" x14ac:dyDescent="0.2">
      <c r="A150" s="161"/>
      <c r="B150" s="36"/>
      <c r="C150" s="37">
        <v>6320032</v>
      </c>
      <c r="D150" s="37" t="s">
        <v>60</v>
      </c>
      <c r="E150" s="121">
        <v>0.9</v>
      </c>
      <c r="F150" s="70"/>
      <c r="G150" s="60"/>
      <c r="H150" s="77"/>
      <c r="I150" s="121">
        <v>1</v>
      </c>
      <c r="J150" s="63">
        <v>1</v>
      </c>
      <c r="K150" s="63">
        <v>1</v>
      </c>
      <c r="L150" s="65">
        <v>1</v>
      </c>
      <c r="M150" s="65">
        <v>1</v>
      </c>
    </row>
    <row r="151" spans="1:13" x14ac:dyDescent="0.2">
      <c r="A151" s="161"/>
      <c r="B151" s="36"/>
      <c r="C151" s="37">
        <v>6320033</v>
      </c>
      <c r="D151" s="37" t="s">
        <v>61</v>
      </c>
      <c r="E151" s="121">
        <v>5.0999999999999996</v>
      </c>
      <c r="F151" s="70"/>
      <c r="G151" s="60"/>
      <c r="H151" s="77"/>
      <c r="I151" s="121">
        <v>7.9</v>
      </c>
      <c r="J151" s="63">
        <v>8</v>
      </c>
      <c r="K151" s="63">
        <v>8</v>
      </c>
      <c r="L151" s="65">
        <v>8</v>
      </c>
      <c r="M151" s="65">
        <v>8</v>
      </c>
    </row>
    <row r="152" spans="1:13" x14ac:dyDescent="0.2">
      <c r="A152" s="161"/>
      <c r="B152" s="36"/>
      <c r="C152" s="37">
        <v>6320034</v>
      </c>
      <c r="D152" s="37" t="s">
        <v>62</v>
      </c>
      <c r="E152" s="121">
        <v>0.3</v>
      </c>
      <c r="F152" s="70"/>
      <c r="G152" s="60"/>
      <c r="H152" s="77"/>
      <c r="I152" s="121">
        <v>0.5</v>
      </c>
      <c r="J152" s="63">
        <v>0.5</v>
      </c>
      <c r="K152" s="63">
        <v>0.5</v>
      </c>
      <c r="L152" s="65">
        <v>0.5</v>
      </c>
      <c r="M152" s="65">
        <v>0.5</v>
      </c>
    </row>
    <row r="153" spans="1:13" x14ac:dyDescent="0.2">
      <c r="A153" s="160"/>
      <c r="B153" s="36">
        <v>633</v>
      </c>
      <c r="C153" s="36"/>
      <c r="D153" s="36" t="s">
        <v>63</v>
      </c>
      <c r="E153" s="112">
        <f t="shared" ref="E153:M153" si="22">SUM(E154:E166)</f>
        <v>20</v>
      </c>
      <c r="F153" s="112">
        <f t="shared" si="22"/>
        <v>0</v>
      </c>
      <c r="G153" s="112">
        <f t="shared" si="22"/>
        <v>0</v>
      </c>
      <c r="H153" s="112">
        <f t="shared" si="22"/>
        <v>0</v>
      </c>
      <c r="I153" s="112">
        <f t="shared" si="22"/>
        <v>18.2</v>
      </c>
      <c r="J153" s="112">
        <f t="shared" si="22"/>
        <v>35.299999999999997</v>
      </c>
      <c r="K153" s="112">
        <f t="shared" si="22"/>
        <v>35.299999999999997</v>
      </c>
      <c r="L153" s="65">
        <f t="shared" si="22"/>
        <v>41.300000000000004</v>
      </c>
      <c r="M153" s="65">
        <f t="shared" si="22"/>
        <v>41.300000000000004</v>
      </c>
    </row>
    <row r="154" spans="1:13" x14ac:dyDescent="0.2">
      <c r="A154" s="161"/>
      <c r="B154" s="36"/>
      <c r="C154" s="37">
        <v>633001</v>
      </c>
      <c r="D154" s="37" t="s">
        <v>64</v>
      </c>
      <c r="E154" s="121">
        <v>0</v>
      </c>
      <c r="F154" s="70"/>
      <c r="G154" s="60"/>
      <c r="H154" s="77"/>
      <c r="I154" s="121">
        <v>0.4</v>
      </c>
      <c r="J154" s="151">
        <v>15</v>
      </c>
      <c r="K154" s="151">
        <v>15</v>
      </c>
      <c r="L154" s="181">
        <v>20</v>
      </c>
      <c r="M154" s="181">
        <v>20</v>
      </c>
    </row>
    <row r="155" spans="1:13" x14ac:dyDescent="0.2">
      <c r="A155" s="161"/>
      <c r="B155" s="36"/>
      <c r="C155" s="37">
        <v>633002</v>
      </c>
      <c r="D155" s="37" t="s">
        <v>65</v>
      </c>
      <c r="E155" s="121">
        <v>0.3</v>
      </c>
      <c r="F155" s="70"/>
      <c r="G155" s="60"/>
      <c r="H155" s="77"/>
      <c r="I155" s="121">
        <v>0.2</v>
      </c>
      <c r="J155" s="151">
        <v>2.5</v>
      </c>
      <c r="K155" s="151">
        <v>2.5</v>
      </c>
      <c r="L155" s="181">
        <v>3</v>
      </c>
      <c r="M155" s="181">
        <v>3</v>
      </c>
    </row>
    <row r="156" spans="1:13" x14ac:dyDescent="0.2">
      <c r="A156" s="161"/>
      <c r="B156" s="36"/>
      <c r="C156" s="37">
        <v>633004</v>
      </c>
      <c r="D156" s="37" t="s">
        <v>66</v>
      </c>
      <c r="E156" s="121">
        <v>0.5</v>
      </c>
      <c r="F156" s="70"/>
      <c r="G156" s="60"/>
      <c r="H156" s="77"/>
      <c r="I156" s="121">
        <v>0.3</v>
      </c>
      <c r="J156" s="63">
        <v>1</v>
      </c>
      <c r="K156" s="63">
        <v>1</v>
      </c>
      <c r="L156" s="65">
        <v>1.5</v>
      </c>
      <c r="M156" s="65">
        <v>1.5</v>
      </c>
    </row>
    <row r="157" spans="1:13" x14ac:dyDescent="0.2">
      <c r="A157" s="161"/>
      <c r="B157" s="36"/>
      <c r="C157" s="37">
        <v>6330061</v>
      </c>
      <c r="D157" s="37" t="s">
        <v>190</v>
      </c>
      <c r="E157" s="121">
        <v>2.6</v>
      </c>
      <c r="F157" s="70"/>
      <c r="G157" s="60"/>
      <c r="H157" s="77"/>
      <c r="I157" s="121">
        <v>2.7</v>
      </c>
      <c r="J157" s="63">
        <v>2.8</v>
      </c>
      <c r="K157" s="63">
        <v>2.8</v>
      </c>
      <c r="L157" s="65">
        <v>2.8</v>
      </c>
      <c r="M157" s="65">
        <v>2.8</v>
      </c>
    </row>
    <row r="158" spans="1:13" x14ac:dyDescent="0.2">
      <c r="A158" s="161"/>
      <c r="B158" s="36"/>
      <c r="C158" s="37">
        <v>6330062</v>
      </c>
      <c r="D158" s="37" t="s">
        <v>67</v>
      </c>
      <c r="E158" s="121">
        <v>1.5</v>
      </c>
      <c r="F158" s="70"/>
      <c r="G158" s="60"/>
      <c r="H158" s="77"/>
      <c r="I158" s="121">
        <v>1.3</v>
      </c>
      <c r="J158" s="63">
        <v>1.5</v>
      </c>
      <c r="K158" s="63">
        <v>1.5</v>
      </c>
      <c r="L158" s="65">
        <v>1.5</v>
      </c>
      <c r="M158" s="65">
        <v>1.5</v>
      </c>
    </row>
    <row r="159" spans="1:13" x14ac:dyDescent="0.2">
      <c r="A159" s="161"/>
      <c r="B159" s="36"/>
      <c r="C159" s="37">
        <v>6330063</v>
      </c>
      <c r="D159" s="37" t="s">
        <v>68</v>
      </c>
      <c r="E159" s="121">
        <v>0.5</v>
      </c>
      <c r="F159" s="70"/>
      <c r="G159" s="60"/>
      <c r="H159" s="77"/>
      <c r="I159" s="121">
        <v>0.3</v>
      </c>
      <c r="J159" s="63">
        <v>0.3</v>
      </c>
      <c r="K159" s="63">
        <v>0.3</v>
      </c>
      <c r="L159" s="65">
        <v>0.3</v>
      </c>
      <c r="M159" s="65">
        <v>0.3</v>
      </c>
    </row>
    <row r="160" spans="1:13" x14ac:dyDescent="0.2">
      <c r="A160" s="161"/>
      <c r="B160" s="36"/>
      <c r="C160" s="37">
        <v>6330064</v>
      </c>
      <c r="D160" s="37" t="s">
        <v>69</v>
      </c>
      <c r="E160" s="121">
        <v>0.8</v>
      </c>
      <c r="F160" s="70"/>
      <c r="G160" s="60"/>
      <c r="H160" s="77"/>
      <c r="I160" s="121">
        <v>0.5</v>
      </c>
      <c r="J160" s="63">
        <v>0.5</v>
      </c>
      <c r="K160" s="63">
        <v>0.5</v>
      </c>
      <c r="L160" s="63">
        <v>0.5</v>
      </c>
      <c r="M160" s="63">
        <v>0.5</v>
      </c>
    </row>
    <row r="161" spans="1:13" x14ac:dyDescent="0.2">
      <c r="A161" s="161"/>
      <c r="B161" s="36"/>
      <c r="C161" s="37">
        <v>6330065</v>
      </c>
      <c r="D161" s="37" t="s">
        <v>70</v>
      </c>
      <c r="E161" s="121">
        <v>5</v>
      </c>
      <c r="F161" s="70"/>
      <c r="G161" s="60"/>
      <c r="H161" s="77"/>
      <c r="I161" s="121">
        <v>1.9</v>
      </c>
      <c r="J161" s="63">
        <v>2</v>
      </c>
      <c r="K161" s="63">
        <v>2</v>
      </c>
      <c r="L161" s="63">
        <v>2</v>
      </c>
      <c r="M161" s="63">
        <v>2</v>
      </c>
    </row>
    <row r="162" spans="1:13" x14ac:dyDescent="0.2">
      <c r="A162" s="161"/>
      <c r="B162" s="36"/>
      <c r="C162" s="37">
        <v>6330066</v>
      </c>
      <c r="D162" s="37" t="s">
        <v>71</v>
      </c>
      <c r="E162" s="121">
        <v>1.4</v>
      </c>
      <c r="F162" s="70"/>
      <c r="G162" s="60"/>
      <c r="H162" s="77"/>
      <c r="I162" s="121">
        <v>1.5</v>
      </c>
      <c r="J162" s="63">
        <v>1.5</v>
      </c>
      <c r="K162" s="63">
        <v>1.5</v>
      </c>
      <c r="L162" s="63">
        <v>1.5</v>
      </c>
      <c r="M162" s="63">
        <v>1.5</v>
      </c>
    </row>
    <row r="163" spans="1:13" x14ac:dyDescent="0.2">
      <c r="A163" s="161"/>
      <c r="B163" s="36"/>
      <c r="C163" s="37">
        <v>6330067</v>
      </c>
      <c r="D163" s="37" t="s">
        <v>72</v>
      </c>
      <c r="E163" s="121">
        <v>0.1</v>
      </c>
      <c r="F163" s="70"/>
      <c r="G163" s="60"/>
      <c r="H163" s="77"/>
      <c r="I163" s="121">
        <v>0.2</v>
      </c>
      <c r="J163" s="63">
        <v>0.2</v>
      </c>
      <c r="K163" s="63">
        <v>0.2</v>
      </c>
      <c r="L163" s="63">
        <v>0.2</v>
      </c>
      <c r="M163" s="63">
        <v>0.2</v>
      </c>
    </row>
    <row r="164" spans="1:13" x14ac:dyDescent="0.2">
      <c r="A164" s="161"/>
      <c r="B164" s="36"/>
      <c r="C164" s="37">
        <v>633009</v>
      </c>
      <c r="D164" s="37" t="s">
        <v>73</v>
      </c>
      <c r="E164" s="121">
        <v>4.4000000000000004</v>
      </c>
      <c r="F164" s="70"/>
      <c r="G164" s="60"/>
      <c r="H164" s="77"/>
      <c r="I164" s="121">
        <v>3.4</v>
      </c>
      <c r="J164" s="63">
        <v>2.5</v>
      </c>
      <c r="K164" s="63">
        <v>2.5</v>
      </c>
      <c r="L164" s="63">
        <v>2.5</v>
      </c>
      <c r="M164" s="63">
        <v>2.5</v>
      </c>
    </row>
    <row r="165" spans="1:13" x14ac:dyDescent="0.2">
      <c r="A165" s="161"/>
      <c r="B165" s="36"/>
      <c r="C165" s="37">
        <v>633013</v>
      </c>
      <c r="D165" s="37" t="s">
        <v>74</v>
      </c>
      <c r="E165" s="121">
        <v>0</v>
      </c>
      <c r="F165" s="70"/>
      <c r="G165" s="60"/>
      <c r="H165" s="77"/>
      <c r="I165" s="121">
        <v>1</v>
      </c>
      <c r="J165" s="63">
        <v>1</v>
      </c>
      <c r="K165" s="63">
        <v>1</v>
      </c>
      <c r="L165" s="63">
        <v>1</v>
      </c>
      <c r="M165" s="63">
        <v>1</v>
      </c>
    </row>
    <row r="166" spans="1:13" x14ac:dyDescent="0.2">
      <c r="A166" s="161"/>
      <c r="B166" s="36"/>
      <c r="C166" s="37">
        <v>633016</v>
      </c>
      <c r="D166" s="37" t="s">
        <v>75</v>
      </c>
      <c r="E166" s="121">
        <v>2.9</v>
      </c>
      <c r="F166" s="70"/>
      <c r="G166" s="60"/>
      <c r="H166" s="77"/>
      <c r="I166" s="121">
        <v>4.5</v>
      </c>
      <c r="J166" s="63">
        <v>4.5</v>
      </c>
      <c r="K166" s="63">
        <v>4.5</v>
      </c>
      <c r="L166" s="63">
        <v>4.5</v>
      </c>
      <c r="M166" s="63">
        <v>4.5</v>
      </c>
    </row>
    <row r="167" spans="1:13" x14ac:dyDescent="0.2">
      <c r="A167" s="160"/>
      <c r="B167" s="36">
        <v>634</v>
      </c>
      <c r="C167" s="36"/>
      <c r="D167" s="36" t="s">
        <v>76</v>
      </c>
      <c r="E167" s="112">
        <f t="shared" ref="E167:M167" si="23">SUM(E168:E173)</f>
        <v>5.8</v>
      </c>
      <c r="F167" s="112">
        <f t="shared" si="23"/>
        <v>0</v>
      </c>
      <c r="G167" s="112">
        <f t="shared" si="23"/>
        <v>0</v>
      </c>
      <c r="H167" s="112">
        <f t="shared" si="23"/>
        <v>0</v>
      </c>
      <c r="I167" s="112">
        <f t="shared" si="23"/>
        <v>5.9</v>
      </c>
      <c r="J167" s="112">
        <f t="shared" si="23"/>
        <v>6.2</v>
      </c>
      <c r="K167" s="112">
        <f t="shared" si="23"/>
        <v>6.2</v>
      </c>
      <c r="L167" s="112">
        <f t="shared" si="23"/>
        <v>6.3000000000000007</v>
      </c>
      <c r="M167" s="112">
        <f t="shared" si="23"/>
        <v>6.4</v>
      </c>
    </row>
    <row r="168" spans="1:13" x14ac:dyDescent="0.2">
      <c r="A168" s="161"/>
      <c r="B168" s="36"/>
      <c r="C168" s="37">
        <v>634001</v>
      </c>
      <c r="D168" s="37" t="s">
        <v>77</v>
      </c>
      <c r="E168" s="121">
        <v>2.2000000000000002</v>
      </c>
      <c r="F168" s="70"/>
      <c r="G168" s="60"/>
      <c r="H168" s="77"/>
      <c r="I168" s="121">
        <v>2.5</v>
      </c>
      <c r="J168" s="63">
        <v>2.6</v>
      </c>
      <c r="K168" s="63">
        <v>2.6</v>
      </c>
      <c r="L168" s="65">
        <v>2.7</v>
      </c>
      <c r="M168" s="65">
        <v>2.8</v>
      </c>
    </row>
    <row r="169" spans="1:13" x14ac:dyDescent="0.2">
      <c r="A169" s="161"/>
      <c r="B169" s="36"/>
      <c r="C169" s="37">
        <v>6340021</v>
      </c>
      <c r="D169" s="37" t="s">
        <v>78</v>
      </c>
      <c r="E169" s="121">
        <v>1</v>
      </c>
      <c r="F169" s="70"/>
      <c r="G169" s="60"/>
      <c r="H169" s="77"/>
      <c r="I169" s="121">
        <v>0.5</v>
      </c>
      <c r="J169" s="63">
        <v>0.5</v>
      </c>
      <c r="K169" s="63">
        <v>0.5</v>
      </c>
      <c r="L169" s="63">
        <v>0.5</v>
      </c>
      <c r="M169" s="63">
        <v>0.5</v>
      </c>
    </row>
    <row r="170" spans="1:13" x14ac:dyDescent="0.2">
      <c r="A170" s="161"/>
      <c r="B170" s="36"/>
      <c r="C170" s="37">
        <v>6340022</v>
      </c>
      <c r="D170" s="37" t="s">
        <v>79</v>
      </c>
      <c r="E170" s="121">
        <v>0.1</v>
      </c>
      <c r="F170" s="70"/>
      <c r="G170" s="60"/>
      <c r="H170" s="77"/>
      <c r="I170" s="121">
        <v>0.9</v>
      </c>
      <c r="J170" s="63">
        <v>0.9</v>
      </c>
      <c r="K170" s="63">
        <v>0.9</v>
      </c>
      <c r="L170" s="63">
        <v>0.9</v>
      </c>
      <c r="M170" s="63">
        <v>0.9</v>
      </c>
    </row>
    <row r="171" spans="1:13" x14ac:dyDescent="0.2">
      <c r="A171" s="161"/>
      <c r="B171" s="36"/>
      <c r="C171" s="37">
        <v>634003</v>
      </c>
      <c r="D171" s="37" t="s">
        <v>264</v>
      </c>
      <c r="E171" s="121">
        <v>2.4</v>
      </c>
      <c r="F171" s="70"/>
      <c r="G171" s="60"/>
      <c r="H171" s="77"/>
      <c r="I171" s="121">
        <v>0.8</v>
      </c>
      <c r="J171" s="63">
        <v>0.9</v>
      </c>
      <c r="K171" s="63">
        <v>0.9</v>
      </c>
      <c r="L171" s="63">
        <v>0.9</v>
      </c>
      <c r="M171" s="63">
        <v>0.9</v>
      </c>
    </row>
    <row r="172" spans="1:13" x14ac:dyDescent="0.2">
      <c r="A172" s="161"/>
      <c r="B172" s="36"/>
      <c r="C172" s="37">
        <v>634004</v>
      </c>
      <c r="D172" s="37" t="s">
        <v>80</v>
      </c>
      <c r="E172" s="121">
        <v>0.1</v>
      </c>
      <c r="F172" s="70"/>
      <c r="G172" s="60"/>
      <c r="H172" s="77"/>
      <c r="I172" s="121">
        <v>1.1000000000000001</v>
      </c>
      <c r="J172" s="63">
        <v>1.2</v>
      </c>
      <c r="K172" s="63">
        <v>1.2</v>
      </c>
      <c r="L172" s="63">
        <v>1.2</v>
      </c>
      <c r="M172" s="63">
        <v>1.2</v>
      </c>
    </row>
    <row r="173" spans="1:13" x14ac:dyDescent="0.2">
      <c r="A173" s="161"/>
      <c r="B173" s="36"/>
      <c r="C173" s="37">
        <v>634005</v>
      </c>
      <c r="D173" s="37" t="s">
        <v>81</v>
      </c>
      <c r="E173" s="121">
        <v>0</v>
      </c>
      <c r="F173" s="70"/>
      <c r="G173" s="60"/>
      <c r="H173" s="77"/>
      <c r="I173" s="121">
        <v>0.1</v>
      </c>
      <c r="J173" s="63">
        <v>0.1</v>
      </c>
      <c r="K173" s="63">
        <v>0.1</v>
      </c>
      <c r="L173" s="63">
        <v>0.1</v>
      </c>
      <c r="M173" s="63">
        <v>0.1</v>
      </c>
    </row>
    <row r="174" spans="1:13" x14ac:dyDescent="0.2">
      <c r="A174" s="160"/>
      <c r="B174" s="36">
        <v>635</v>
      </c>
      <c r="C174" s="36"/>
      <c r="D174" s="36" t="s">
        <v>82</v>
      </c>
      <c r="E174" s="112">
        <f t="shared" ref="E174:M174" si="24">SUM(E175:E180)</f>
        <v>3.0999999999999996</v>
      </c>
      <c r="F174" s="112">
        <f t="shared" si="24"/>
        <v>0</v>
      </c>
      <c r="G174" s="112">
        <f t="shared" si="24"/>
        <v>0</v>
      </c>
      <c r="H174" s="112">
        <f t="shared" si="24"/>
        <v>0</v>
      </c>
      <c r="I174" s="112">
        <f t="shared" si="24"/>
        <v>3.6999999999999997</v>
      </c>
      <c r="J174" s="112">
        <f t="shared" si="24"/>
        <v>7.4</v>
      </c>
      <c r="K174" s="112">
        <f t="shared" si="24"/>
        <v>7.4</v>
      </c>
      <c r="L174" s="112">
        <f t="shared" si="24"/>
        <v>7.4</v>
      </c>
      <c r="M174" s="112">
        <f t="shared" si="24"/>
        <v>7.4</v>
      </c>
    </row>
    <row r="175" spans="1:13" x14ac:dyDescent="0.2">
      <c r="A175" s="161"/>
      <c r="B175" s="36"/>
      <c r="C175" s="37">
        <v>635002</v>
      </c>
      <c r="D175" s="37" t="s">
        <v>83</v>
      </c>
      <c r="E175" s="113">
        <v>1.9</v>
      </c>
      <c r="F175" s="69"/>
      <c r="G175" s="63"/>
      <c r="H175" s="78"/>
      <c r="I175" s="113">
        <v>1.8</v>
      </c>
      <c r="J175" s="63">
        <v>1.9</v>
      </c>
      <c r="K175" s="63">
        <v>1.9</v>
      </c>
      <c r="L175" s="63">
        <v>1.9</v>
      </c>
      <c r="M175" s="63">
        <v>1.9</v>
      </c>
    </row>
    <row r="176" spans="1:13" x14ac:dyDescent="0.2">
      <c r="A176" s="161"/>
      <c r="B176" s="36"/>
      <c r="C176" s="37">
        <v>635003</v>
      </c>
      <c r="D176" s="37" t="s">
        <v>84</v>
      </c>
      <c r="E176" s="113">
        <v>0.3</v>
      </c>
      <c r="F176" s="69"/>
      <c r="G176" s="63"/>
      <c r="H176" s="78"/>
      <c r="I176" s="113">
        <v>0</v>
      </c>
      <c r="J176" s="63">
        <v>0.1</v>
      </c>
      <c r="K176" s="63">
        <v>0.1</v>
      </c>
      <c r="L176" s="63">
        <v>0.1</v>
      </c>
      <c r="M176" s="63">
        <v>0.1</v>
      </c>
    </row>
    <row r="177" spans="1:13" x14ac:dyDescent="0.2">
      <c r="A177" s="161"/>
      <c r="B177" s="36"/>
      <c r="C177" s="37">
        <v>6350041</v>
      </c>
      <c r="D177" s="37" t="s">
        <v>85</v>
      </c>
      <c r="E177" s="113">
        <v>0.4</v>
      </c>
      <c r="F177" s="69"/>
      <c r="G177" s="63"/>
      <c r="H177" s="78"/>
      <c r="I177" s="113">
        <v>1</v>
      </c>
      <c r="J177" s="63">
        <v>2</v>
      </c>
      <c r="K177" s="63">
        <v>2</v>
      </c>
      <c r="L177" s="63">
        <v>2</v>
      </c>
      <c r="M177" s="63">
        <v>2</v>
      </c>
    </row>
    <row r="178" spans="1:13" x14ac:dyDescent="0.2">
      <c r="A178" s="161"/>
      <c r="B178" s="36"/>
      <c r="C178" s="37">
        <v>635009</v>
      </c>
      <c r="D178" s="37" t="s">
        <v>411</v>
      </c>
      <c r="E178" s="113">
        <v>0</v>
      </c>
      <c r="F178" s="69"/>
      <c r="G178" s="63"/>
      <c r="H178" s="78"/>
      <c r="I178" s="113">
        <v>0.5</v>
      </c>
      <c r="J178" s="63">
        <v>2</v>
      </c>
      <c r="K178" s="63">
        <v>2</v>
      </c>
      <c r="L178" s="63">
        <v>2</v>
      </c>
      <c r="M178" s="63">
        <v>2</v>
      </c>
    </row>
    <row r="179" spans="1:13" x14ac:dyDescent="0.2">
      <c r="A179" s="161"/>
      <c r="B179" s="36"/>
      <c r="C179" s="37">
        <v>6350044</v>
      </c>
      <c r="D179" s="37" t="s">
        <v>86</v>
      </c>
      <c r="E179" s="113">
        <v>0.5</v>
      </c>
      <c r="F179" s="69"/>
      <c r="G179" s="63"/>
      <c r="H179" s="78"/>
      <c r="I179" s="113">
        <v>0.4</v>
      </c>
      <c r="J179" s="63">
        <v>0.4</v>
      </c>
      <c r="K179" s="63">
        <v>0.4</v>
      </c>
      <c r="L179" s="63">
        <v>0.4</v>
      </c>
      <c r="M179" s="63">
        <v>0.4</v>
      </c>
    </row>
    <row r="180" spans="1:13" x14ac:dyDescent="0.2">
      <c r="A180" s="161"/>
      <c r="B180" s="36"/>
      <c r="C180" s="37">
        <v>635006</v>
      </c>
      <c r="D180" s="37" t="s">
        <v>87</v>
      </c>
      <c r="E180" s="113">
        <v>0</v>
      </c>
      <c r="F180" s="69"/>
      <c r="G180" s="63"/>
      <c r="H180" s="78"/>
      <c r="I180" s="113">
        <v>0</v>
      </c>
      <c r="J180" s="63">
        <v>1</v>
      </c>
      <c r="K180" s="63">
        <v>1</v>
      </c>
      <c r="L180" s="63">
        <v>1</v>
      </c>
      <c r="M180" s="63">
        <v>1</v>
      </c>
    </row>
    <row r="181" spans="1:13" x14ac:dyDescent="0.2">
      <c r="A181" s="160"/>
      <c r="B181" s="36">
        <v>637</v>
      </c>
      <c r="C181" s="36"/>
      <c r="D181" s="36" t="s">
        <v>88</v>
      </c>
      <c r="E181" s="112">
        <f t="shared" ref="E181:M181" si="25">SUM(E182:E208)</f>
        <v>93.100000000000009</v>
      </c>
      <c r="F181" s="112">
        <f t="shared" si="25"/>
        <v>0</v>
      </c>
      <c r="G181" s="112">
        <f t="shared" si="25"/>
        <v>0</v>
      </c>
      <c r="H181" s="112">
        <f t="shared" si="25"/>
        <v>0</v>
      </c>
      <c r="I181" s="112">
        <f t="shared" si="25"/>
        <v>73.2</v>
      </c>
      <c r="J181" s="112">
        <f t="shared" si="25"/>
        <v>86.2</v>
      </c>
      <c r="K181" s="112">
        <f t="shared" si="25"/>
        <v>86.2</v>
      </c>
      <c r="L181" s="112">
        <f t="shared" si="25"/>
        <v>84.7</v>
      </c>
      <c r="M181" s="112">
        <f t="shared" si="25"/>
        <v>84.7</v>
      </c>
    </row>
    <row r="182" spans="1:13" x14ac:dyDescent="0.2">
      <c r="A182" s="160"/>
      <c r="B182" s="36"/>
      <c r="C182" s="37">
        <v>636002</v>
      </c>
      <c r="D182" s="37" t="s">
        <v>289</v>
      </c>
      <c r="E182" s="121">
        <v>0</v>
      </c>
      <c r="F182" s="70"/>
      <c r="G182" s="60"/>
      <c r="H182" s="77"/>
      <c r="I182" s="121">
        <v>0</v>
      </c>
      <c r="J182" s="63">
        <v>0</v>
      </c>
      <c r="K182" s="63">
        <v>0</v>
      </c>
      <c r="L182" s="63">
        <v>0</v>
      </c>
      <c r="M182" s="63">
        <v>0</v>
      </c>
    </row>
    <row r="183" spans="1:13" x14ac:dyDescent="0.2">
      <c r="A183" s="161"/>
      <c r="B183" s="36"/>
      <c r="C183" s="37">
        <v>637001</v>
      </c>
      <c r="D183" s="37" t="s">
        <v>89</v>
      </c>
      <c r="E183" s="121">
        <v>0.9</v>
      </c>
      <c r="F183" s="70"/>
      <c r="G183" s="60"/>
      <c r="H183" s="77"/>
      <c r="I183" s="121">
        <v>1.1000000000000001</v>
      </c>
      <c r="J183" s="63">
        <v>1.2</v>
      </c>
      <c r="K183" s="63">
        <v>1.2</v>
      </c>
      <c r="L183" s="63">
        <v>1.2</v>
      </c>
      <c r="M183" s="63">
        <v>1.2</v>
      </c>
    </row>
    <row r="184" spans="1:13" x14ac:dyDescent="0.2">
      <c r="A184" s="161"/>
      <c r="B184" s="36"/>
      <c r="C184" s="37">
        <v>637002</v>
      </c>
      <c r="D184" s="37" t="s">
        <v>368</v>
      </c>
      <c r="E184" s="121">
        <v>3.8</v>
      </c>
      <c r="F184" s="70"/>
      <c r="G184" s="60"/>
      <c r="H184" s="77"/>
      <c r="I184" s="121">
        <v>0</v>
      </c>
      <c r="J184" s="63">
        <v>0</v>
      </c>
      <c r="K184" s="63">
        <v>0</v>
      </c>
      <c r="L184" s="63">
        <v>0</v>
      </c>
      <c r="M184" s="63">
        <v>0</v>
      </c>
    </row>
    <row r="185" spans="1:13" x14ac:dyDescent="0.2">
      <c r="A185" s="161"/>
      <c r="B185" s="36"/>
      <c r="C185" s="37">
        <v>637003</v>
      </c>
      <c r="D185" s="37" t="s">
        <v>90</v>
      </c>
      <c r="E185" s="121">
        <v>1.7</v>
      </c>
      <c r="F185" s="70"/>
      <c r="G185" s="60"/>
      <c r="H185" s="77"/>
      <c r="I185" s="121">
        <v>3.7</v>
      </c>
      <c r="J185" s="151">
        <v>5</v>
      </c>
      <c r="K185" s="151">
        <v>5</v>
      </c>
      <c r="L185" s="63">
        <v>3.5</v>
      </c>
      <c r="M185" s="63">
        <v>3.5</v>
      </c>
    </row>
    <row r="186" spans="1:13" x14ac:dyDescent="0.2">
      <c r="A186" s="161"/>
      <c r="B186" s="36"/>
      <c r="C186" s="37">
        <v>6370041</v>
      </c>
      <c r="D186" s="37" t="s">
        <v>91</v>
      </c>
      <c r="E186" s="121">
        <v>5.0999999999999996</v>
      </c>
      <c r="F186" s="70"/>
      <c r="G186" s="60"/>
      <c r="H186" s="77"/>
      <c r="I186" s="121">
        <v>1.3</v>
      </c>
      <c r="J186" s="63">
        <v>1.3</v>
      </c>
      <c r="K186" s="63">
        <v>1.3</v>
      </c>
      <c r="L186" s="63">
        <v>1.3</v>
      </c>
      <c r="M186" s="63">
        <v>1.3</v>
      </c>
    </row>
    <row r="187" spans="1:13" x14ac:dyDescent="0.2">
      <c r="A187" s="161"/>
      <c r="B187" s="36"/>
      <c r="C187" s="37">
        <v>637004</v>
      </c>
      <c r="D187" s="37" t="s">
        <v>92</v>
      </c>
      <c r="E187" s="121">
        <v>3.9</v>
      </c>
      <c r="F187" s="70"/>
      <c r="G187" s="60"/>
      <c r="H187" s="77"/>
      <c r="I187" s="121">
        <v>3.4</v>
      </c>
      <c r="J187" s="63">
        <v>3.4</v>
      </c>
      <c r="K187" s="63">
        <v>3.4</v>
      </c>
      <c r="L187" s="63">
        <v>3.4</v>
      </c>
      <c r="M187" s="63">
        <v>3.4</v>
      </c>
    </row>
    <row r="188" spans="1:13" x14ac:dyDescent="0.2">
      <c r="A188" s="161"/>
      <c r="B188" s="36"/>
      <c r="C188" s="37">
        <v>637004</v>
      </c>
      <c r="D188" s="37" t="s">
        <v>270</v>
      </c>
      <c r="E188" s="121">
        <v>0.2</v>
      </c>
      <c r="F188" s="70"/>
      <c r="G188" s="60"/>
      <c r="H188" s="76"/>
      <c r="I188" s="121">
        <v>0</v>
      </c>
      <c r="J188" s="63">
        <v>0</v>
      </c>
      <c r="K188" s="63">
        <v>0</v>
      </c>
      <c r="L188" s="63">
        <v>0</v>
      </c>
      <c r="M188" s="63">
        <v>0</v>
      </c>
    </row>
    <row r="189" spans="1:13" x14ac:dyDescent="0.2">
      <c r="A189" s="161"/>
      <c r="B189" s="36"/>
      <c r="C189" s="37">
        <v>6370046</v>
      </c>
      <c r="D189" s="37" t="s">
        <v>93</v>
      </c>
      <c r="E189" s="121">
        <v>0</v>
      </c>
      <c r="F189" s="70"/>
      <c r="G189" s="60"/>
      <c r="H189" s="77"/>
      <c r="I189" s="121">
        <v>0</v>
      </c>
      <c r="J189" s="63">
        <v>0</v>
      </c>
      <c r="K189" s="63">
        <v>0</v>
      </c>
      <c r="L189" s="63">
        <v>0</v>
      </c>
      <c r="M189" s="63">
        <v>0</v>
      </c>
    </row>
    <row r="190" spans="1:13" x14ac:dyDescent="0.2">
      <c r="A190" s="161"/>
      <c r="B190" s="36"/>
      <c r="C190" s="37">
        <v>6370051</v>
      </c>
      <c r="D190" s="37" t="s">
        <v>94</v>
      </c>
      <c r="E190" s="121">
        <v>0.3</v>
      </c>
      <c r="F190" s="70"/>
      <c r="G190" s="60"/>
      <c r="H190" s="77"/>
      <c r="I190" s="121">
        <v>0</v>
      </c>
      <c r="J190" s="63">
        <v>0.5</v>
      </c>
      <c r="K190" s="63">
        <v>0.5</v>
      </c>
      <c r="L190" s="63">
        <v>0.5</v>
      </c>
      <c r="M190" s="63">
        <v>0.5</v>
      </c>
    </row>
    <row r="191" spans="1:13" x14ac:dyDescent="0.2">
      <c r="A191" s="161"/>
      <c r="B191" s="79"/>
      <c r="C191" s="37">
        <v>6370052</v>
      </c>
      <c r="D191" s="37" t="s">
        <v>95</v>
      </c>
      <c r="E191" s="121">
        <v>13.8</v>
      </c>
      <c r="F191" s="80"/>
      <c r="G191" s="81"/>
      <c r="H191" s="82"/>
      <c r="I191" s="121">
        <v>8.5</v>
      </c>
      <c r="J191" s="63">
        <v>8.5</v>
      </c>
      <c r="K191" s="63">
        <v>8.5</v>
      </c>
      <c r="L191" s="63">
        <v>8.5</v>
      </c>
      <c r="M191" s="63">
        <v>8.5</v>
      </c>
    </row>
    <row r="192" spans="1:13" x14ac:dyDescent="0.2">
      <c r="A192" s="161"/>
      <c r="B192" s="79"/>
      <c r="C192" s="37">
        <v>6370053</v>
      </c>
      <c r="D192" s="37" t="s">
        <v>96</v>
      </c>
      <c r="E192" s="121">
        <v>1.2</v>
      </c>
      <c r="F192" s="80"/>
      <c r="G192" s="81"/>
      <c r="H192" s="82"/>
      <c r="I192" s="121">
        <v>2.1</v>
      </c>
      <c r="J192" s="63">
        <v>2.2999999999999998</v>
      </c>
      <c r="K192" s="63">
        <v>2.2999999999999998</v>
      </c>
      <c r="L192" s="63">
        <v>2.2999999999999998</v>
      </c>
      <c r="M192" s="63">
        <v>2.2999999999999998</v>
      </c>
    </row>
    <row r="193" spans="1:13" hidden="1" x14ac:dyDescent="0.2">
      <c r="A193" s="161"/>
      <c r="B193" s="36"/>
      <c r="C193" s="37">
        <v>6370054</v>
      </c>
      <c r="D193" s="37" t="s">
        <v>97</v>
      </c>
      <c r="E193" s="121">
        <v>0</v>
      </c>
      <c r="F193" s="70"/>
      <c r="G193" s="60"/>
      <c r="H193" s="77"/>
      <c r="I193" s="121">
        <v>0</v>
      </c>
      <c r="J193" s="63"/>
      <c r="K193" s="63"/>
      <c r="L193" s="63"/>
      <c r="M193" s="63"/>
    </row>
    <row r="194" spans="1:13" x14ac:dyDescent="0.2">
      <c r="A194" s="161"/>
      <c r="B194" s="36"/>
      <c r="C194" s="37">
        <v>6370055</v>
      </c>
      <c r="D194" s="37" t="s">
        <v>98</v>
      </c>
      <c r="E194" s="121">
        <v>0.5</v>
      </c>
      <c r="F194" s="70"/>
      <c r="G194" s="60"/>
      <c r="H194" s="77"/>
      <c r="I194" s="121">
        <v>0.5</v>
      </c>
      <c r="J194" s="63">
        <v>0.6</v>
      </c>
      <c r="K194" s="63">
        <v>0.6</v>
      </c>
      <c r="L194" s="63">
        <v>0.6</v>
      </c>
      <c r="M194" s="63">
        <v>0.6</v>
      </c>
    </row>
    <row r="195" spans="1:13" hidden="1" x14ac:dyDescent="0.2">
      <c r="A195" s="161"/>
      <c r="B195" s="36"/>
      <c r="C195" s="37"/>
      <c r="D195" s="37" t="s">
        <v>454</v>
      </c>
      <c r="E195" s="121"/>
      <c r="F195" s="70"/>
      <c r="G195" s="60"/>
      <c r="H195" s="77"/>
      <c r="I195" s="121"/>
      <c r="J195" s="151"/>
      <c r="K195" s="151"/>
      <c r="L195" s="151"/>
      <c r="M195" s="151"/>
    </row>
    <row r="196" spans="1:13" x14ac:dyDescent="0.2">
      <c r="A196" s="161"/>
      <c r="B196" s="36"/>
      <c r="C196" s="37">
        <v>6370057</v>
      </c>
      <c r="D196" s="37" t="s">
        <v>99</v>
      </c>
      <c r="E196" s="121">
        <v>6.2</v>
      </c>
      <c r="F196" s="70"/>
      <c r="G196" s="60"/>
      <c r="H196" s="77"/>
      <c r="I196" s="121">
        <v>6.7</v>
      </c>
      <c r="J196" s="63">
        <v>7.5</v>
      </c>
      <c r="K196" s="63">
        <v>7.5</v>
      </c>
      <c r="L196" s="63">
        <v>7.5</v>
      </c>
      <c r="M196" s="63">
        <v>7.5</v>
      </c>
    </row>
    <row r="197" spans="1:13" x14ac:dyDescent="0.2">
      <c r="A197" s="161"/>
      <c r="B197" s="36"/>
      <c r="C197" s="37">
        <v>637011</v>
      </c>
      <c r="D197" s="37" t="s">
        <v>100</v>
      </c>
      <c r="E197" s="121">
        <v>3.2</v>
      </c>
      <c r="F197" s="70"/>
      <c r="G197" s="60"/>
      <c r="H197" s="77"/>
      <c r="I197" s="121">
        <v>0.1</v>
      </c>
      <c r="J197" s="63">
        <v>1.2</v>
      </c>
      <c r="K197" s="63">
        <v>1.2</v>
      </c>
      <c r="L197" s="63">
        <v>1.2</v>
      </c>
      <c r="M197" s="63">
        <v>1.2</v>
      </c>
    </row>
    <row r="198" spans="1:13" x14ac:dyDescent="0.2">
      <c r="A198" s="161"/>
      <c r="B198" s="36"/>
      <c r="C198" s="37">
        <v>637012</v>
      </c>
      <c r="D198" s="37" t="s">
        <v>296</v>
      </c>
      <c r="E198" s="121">
        <v>4.3</v>
      </c>
      <c r="F198" s="70"/>
      <c r="G198" s="60"/>
      <c r="H198" s="83"/>
      <c r="I198" s="121">
        <v>4.5</v>
      </c>
      <c r="J198" s="63">
        <v>4.5</v>
      </c>
      <c r="K198" s="63">
        <v>4.5</v>
      </c>
      <c r="L198" s="63">
        <v>4.5</v>
      </c>
      <c r="M198" s="63">
        <v>4.5</v>
      </c>
    </row>
    <row r="199" spans="1:13" x14ac:dyDescent="0.2">
      <c r="A199" s="161"/>
      <c r="B199" s="36"/>
      <c r="C199" s="37">
        <v>637014</v>
      </c>
      <c r="D199" s="37" t="s">
        <v>101</v>
      </c>
      <c r="E199" s="121">
        <v>9.5</v>
      </c>
      <c r="F199" s="70"/>
      <c r="G199" s="60"/>
      <c r="H199" s="77"/>
      <c r="I199" s="121">
        <v>7.8</v>
      </c>
      <c r="J199" s="63">
        <v>7.8</v>
      </c>
      <c r="K199" s="63">
        <v>7.8</v>
      </c>
      <c r="L199" s="63">
        <v>7.8</v>
      </c>
      <c r="M199" s="63">
        <v>7.8</v>
      </c>
    </row>
    <row r="200" spans="1:13" x14ac:dyDescent="0.2">
      <c r="A200" s="161"/>
      <c r="B200" s="36"/>
      <c r="C200" s="37">
        <v>637015</v>
      </c>
      <c r="D200" s="37" t="s">
        <v>102</v>
      </c>
      <c r="E200" s="121">
        <v>2.5</v>
      </c>
      <c r="F200" s="70"/>
      <c r="G200" s="60"/>
      <c r="H200" s="77"/>
      <c r="I200" s="121">
        <v>3.3</v>
      </c>
      <c r="J200" s="63">
        <v>3.6</v>
      </c>
      <c r="K200" s="63">
        <v>3.6</v>
      </c>
      <c r="L200" s="63">
        <v>3.6</v>
      </c>
      <c r="M200" s="63">
        <v>3.6</v>
      </c>
    </row>
    <row r="201" spans="1:13" x14ac:dyDescent="0.2">
      <c r="A201" s="161"/>
      <c r="B201" s="36"/>
      <c r="C201" s="37">
        <v>637016</v>
      </c>
      <c r="D201" s="37" t="s">
        <v>103</v>
      </c>
      <c r="E201" s="121">
        <v>2.1</v>
      </c>
      <c r="F201" s="70"/>
      <c r="G201" s="60"/>
      <c r="H201" s="77"/>
      <c r="I201" s="121">
        <v>1.9</v>
      </c>
      <c r="J201" s="63">
        <v>1.9</v>
      </c>
      <c r="K201" s="63">
        <v>1.9</v>
      </c>
      <c r="L201" s="63">
        <v>1.9</v>
      </c>
      <c r="M201" s="63">
        <v>1.9</v>
      </c>
    </row>
    <row r="202" spans="1:13" x14ac:dyDescent="0.2">
      <c r="A202" s="161"/>
      <c r="B202" s="36"/>
      <c r="C202" s="37">
        <v>637017</v>
      </c>
      <c r="D202" s="37" t="s">
        <v>300</v>
      </c>
      <c r="E202" s="121">
        <v>0.2</v>
      </c>
      <c r="F202" s="70"/>
      <c r="G202" s="60"/>
      <c r="H202" s="77"/>
      <c r="I202" s="121">
        <v>0</v>
      </c>
      <c r="J202" s="63">
        <v>0</v>
      </c>
      <c r="K202" s="63">
        <v>0</v>
      </c>
      <c r="L202" s="63">
        <v>0</v>
      </c>
      <c r="M202" s="63">
        <v>0</v>
      </c>
    </row>
    <row r="203" spans="1:13" x14ac:dyDescent="0.2">
      <c r="A203" s="162"/>
      <c r="B203" s="84"/>
      <c r="C203" s="84">
        <v>637018</v>
      </c>
      <c r="D203" s="84" t="s">
        <v>428</v>
      </c>
      <c r="E203" s="121">
        <v>10.1</v>
      </c>
      <c r="F203" s="65"/>
      <c r="G203" s="65"/>
      <c r="H203" s="85"/>
      <c r="I203" s="121">
        <v>9</v>
      </c>
      <c r="J203" s="65">
        <v>0</v>
      </c>
      <c r="K203" s="65">
        <v>0</v>
      </c>
      <c r="L203" s="65">
        <v>0</v>
      </c>
      <c r="M203" s="65">
        <v>0</v>
      </c>
    </row>
    <row r="204" spans="1:13" x14ac:dyDescent="0.2">
      <c r="A204" s="161"/>
      <c r="B204" s="36"/>
      <c r="C204" s="37">
        <v>637023</v>
      </c>
      <c r="D204" s="37" t="s">
        <v>291</v>
      </c>
      <c r="E204" s="121">
        <v>0.7</v>
      </c>
      <c r="F204" s="70"/>
      <c r="G204" s="60"/>
      <c r="H204" s="77"/>
      <c r="I204" s="121">
        <v>0.7</v>
      </c>
      <c r="J204" s="63">
        <v>0.7</v>
      </c>
      <c r="K204" s="63">
        <v>0.7</v>
      </c>
      <c r="L204" s="63">
        <v>0.7</v>
      </c>
      <c r="M204" s="63">
        <v>0.7</v>
      </c>
    </row>
    <row r="205" spans="1:13" x14ac:dyDescent="0.2">
      <c r="A205" s="161"/>
      <c r="B205" s="36"/>
      <c r="C205" s="37">
        <v>637026</v>
      </c>
      <c r="D205" s="37" t="s">
        <v>104</v>
      </c>
      <c r="E205" s="121">
        <v>20.2</v>
      </c>
      <c r="F205" s="70"/>
      <c r="G205" s="60"/>
      <c r="H205" s="77"/>
      <c r="I205" s="121">
        <v>15.7</v>
      </c>
      <c r="J205" s="63">
        <v>25</v>
      </c>
      <c r="K205" s="63">
        <v>25</v>
      </c>
      <c r="L205" s="63">
        <v>25</v>
      </c>
      <c r="M205" s="63">
        <v>25</v>
      </c>
    </row>
    <row r="206" spans="1:13" x14ac:dyDescent="0.2">
      <c r="A206" s="161"/>
      <c r="B206" s="36"/>
      <c r="C206" s="37"/>
      <c r="D206" s="37" t="s">
        <v>457</v>
      </c>
      <c r="E206" s="121">
        <v>0</v>
      </c>
      <c r="F206" s="70"/>
      <c r="G206" s="60"/>
      <c r="H206" s="77"/>
      <c r="I206" s="121">
        <v>0</v>
      </c>
      <c r="J206" s="63">
        <v>8.5</v>
      </c>
      <c r="K206" s="63">
        <v>8.5</v>
      </c>
      <c r="L206" s="63">
        <v>8.5</v>
      </c>
      <c r="M206" s="63">
        <v>8.5</v>
      </c>
    </row>
    <row r="207" spans="1:13" x14ac:dyDescent="0.2">
      <c r="A207" s="161"/>
      <c r="B207" s="36"/>
      <c r="C207" s="37">
        <v>637027</v>
      </c>
      <c r="D207" s="37" t="s">
        <v>105</v>
      </c>
      <c r="E207" s="121">
        <v>1.8</v>
      </c>
      <c r="F207" s="70"/>
      <c r="G207" s="60"/>
      <c r="H207" s="77"/>
      <c r="I207" s="121">
        <v>2.7</v>
      </c>
      <c r="J207" s="63">
        <v>2.7</v>
      </c>
      <c r="K207" s="63">
        <v>2.7</v>
      </c>
      <c r="L207" s="63">
        <v>2.7</v>
      </c>
      <c r="M207" s="63">
        <v>2.7</v>
      </c>
    </row>
    <row r="208" spans="1:13" x14ac:dyDescent="0.2">
      <c r="A208" s="161"/>
      <c r="B208" s="36"/>
      <c r="C208" s="37">
        <v>637035</v>
      </c>
      <c r="D208" s="37" t="s">
        <v>106</v>
      </c>
      <c r="E208" s="121">
        <v>0.9</v>
      </c>
      <c r="F208" s="70"/>
      <c r="G208" s="60"/>
      <c r="H208" s="83"/>
      <c r="I208" s="121">
        <v>0.2</v>
      </c>
      <c r="J208" s="63">
        <v>0</v>
      </c>
      <c r="K208" s="63">
        <v>0</v>
      </c>
      <c r="L208" s="63">
        <v>0</v>
      </c>
      <c r="M208" s="63">
        <v>0</v>
      </c>
    </row>
    <row r="209" spans="1:13" x14ac:dyDescent="0.2">
      <c r="A209" s="160"/>
      <c r="B209" s="36">
        <v>642</v>
      </c>
      <c r="C209" s="36"/>
      <c r="D209" s="36" t="s">
        <v>107</v>
      </c>
      <c r="E209" s="112">
        <f>SUM(E210:E217)</f>
        <v>9.7000000000000011</v>
      </c>
      <c r="F209" s="112">
        <f>SUM(F210:F216)</f>
        <v>0</v>
      </c>
      <c r="G209" s="112">
        <f>SUM(G210:G216)</f>
        <v>0</v>
      </c>
      <c r="H209" s="112">
        <f>SUM(H210:H216)</f>
        <v>0</v>
      </c>
      <c r="I209" s="112">
        <f>SUM(I210:I217)</f>
        <v>6.9</v>
      </c>
      <c r="J209" s="112">
        <f>SUM(J210:J217)</f>
        <v>111.9</v>
      </c>
      <c r="K209" s="112">
        <f>SUM(K210:K217)</f>
        <v>111.9</v>
      </c>
      <c r="L209" s="112">
        <f>SUM(L210:L217)</f>
        <v>106.10000000000001</v>
      </c>
      <c r="M209" s="112">
        <f>SUM(M210:M217)</f>
        <v>106.10000000000001</v>
      </c>
    </row>
    <row r="210" spans="1:13" hidden="1" x14ac:dyDescent="0.2">
      <c r="A210" s="161"/>
      <c r="B210" s="36"/>
      <c r="C210" s="37">
        <v>642002</v>
      </c>
      <c r="D210" s="37" t="s">
        <v>108</v>
      </c>
      <c r="E210" s="113">
        <v>6.9</v>
      </c>
      <c r="F210" s="63"/>
      <c r="G210" s="63"/>
      <c r="H210" s="78"/>
      <c r="I210" s="113">
        <v>1.5</v>
      </c>
      <c r="J210" s="63">
        <v>1.5</v>
      </c>
      <c r="K210" s="63">
        <v>1.5</v>
      </c>
      <c r="L210" s="63">
        <v>1.5</v>
      </c>
      <c r="M210" s="63">
        <v>1.5</v>
      </c>
    </row>
    <row r="211" spans="1:13" hidden="1" x14ac:dyDescent="0.2">
      <c r="A211" s="161"/>
      <c r="B211" s="36"/>
      <c r="C211" s="37">
        <v>642001</v>
      </c>
      <c r="D211" s="37" t="s">
        <v>282</v>
      </c>
      <c r="E211" s="113">
        <v>0</v>
      </c>
      <c r="F211" s="63"/>
      <c r="G211" s="63"/>
      <c r="H211" s="78"/>
      <c r="I211" s="113">
        <v>0</v>
      </c>
      <c r="J211" s="63">
        <v>0</v>
      </c>
      <c r="K211" s="63">
        <v>0</v>
      </c>
      <c r="L211" s="63">
        <v>0</v>
      </c>
      <c r="M211" s="63">
        <v>0</v>
      </c>
    </row>
    <row r="212" spans="1:13" x14ac:dyDescent="0.2">
      <c r="A212" s="161"/>
      <c r="B212" s="36"/>
      <c r="C212" s="37">
        <v>642006</v>
      </c>
      <c r="D212" s="37" t="s">
        <v>109</v>
      </c>
      <c r="E212" s="113">
        <v>1.2</v>
      </c>
      <c r="F212" s="63"/>
      <c r="G212" s="63"/>
      <c r="H212" s="78"/>
      <c r="I212" s="113">
        <v>1.2</v>
      </c>
      <c r="J212" s="63">
        <v>1.2</v>
      </c>
      <c r="K212" s="63">
        <v>1.2</v>
      </c>
      <c r="L212" s="63">
        <v>1.2</v>
      </c>
      <c r="M212" s="63">
        <v>1.2</v>
      </c>
    </row>
    <row r="213" spans="1:13" x14ac:dyDescent="0.2">
      <c r="A213" s="161"/>
      <c r="B213" s="36"/>
      <c r="C213" s="37">
        <v>642012</v>
      </c>
      <c r="D213" s="37" t="s">
        <v>110</v>
      </c>
      <c r="E213" s="113">
        <v>0</v>
      </c>
      <c r="F213" s="63"/>
      <c r="G213" s="63"/>
      <c r="H213" s="78"/>
      <c r="I213" s="113">
        <v>3.3</v>
      </c>
      <c r="J213" s="63">
        <v>4.3</v>
      </c>
      <c r="K213" s="63">
        <v>4.3</v>
      </c>
      <c r="L213" s="63">
        <v>0</v>
      </c>
      <c r="M213" s="63">
        <v>0</v>
      </c>
    </row>
    <row r="214" spans="1:13" x14ac:dyDescent="0.2">
      <c r="A214" s="161"/>
      <c r="B214" s="36"/>
      <c r="C214" s="37"/>
      <c r="D214" s="37" t="s">
        <v>456</v>
      </c>
      <c r="E214" s="113">
        <v>0</v>
      </c>
      <c r="F214" s="63"/>
      <c r="G214" s="63"/>
      <c r="H214" s="78"/>
      <c r="I214" s="113"/>
      <c r="J214" s="63">
        <v>1.5</v>
      </c>
      <c r="K214" s="63">
        <v>1.5</v>
      </c>
      <c r="L214" s="63">
        <v>0</v>
      </c>
      <c r="M214" s="63">
        <v>0</v>
      </c>
    </row>
    <row r="215" spans="1:13" x14ac:dyDescent="0.2">
      <c r="A215" s="161"/>
      <c r="B215" s="36"/>
      <c r="C215" s="37">
        <v>642015</v>
      </c>
      <c r="D215" s="37" t="s">
        <v>111</v>
      </c>
      <c r="E215" s="113">
        <v>1.3</v>
      </c>
      <c r="F215" s="63"/>
      <c r="G215" s="63"/>
      <c r="H215" s="78"/>
      <c r="I215" s="113">
        <v>0.9</v>
      </c>
      <c r="J215" s="63">
        <v>1</v>
      </c>
      <c r="K215" s="63">
        <v>1</v>
      </c>
      <c r="L215" s="63">
        <v>1</v>
      </c>
      <c r="M215" s="63">
        <v>1</v>
      </c>
    </row>
    <row r="216" spans="1:13" x14ac:dyDescent="0.2">
      <c r="A216" s="161"/>
      <c r="B216" s="36"/>
      <c r="C216" s="37">
        <v>651004</v>
      </c>
      <c r="D216" s="37" t="s">
        <v>112</v>
      </c>
      <c r="E216" s="113">
        <v>0.3</v>
      </c>
      <c r="F216" s="63"/>
      <c r="G216" s="63"/>
      <c r="H216" s="85"/>
      <c r="I216" s="113">
        <v>0</v>
      </c>
      <c r="J216" s="63">
        <v>0</v>
      </c>
      <c r="K216" s="63">
        <v>0</v>
      </c>
      <c r="L216" s="63">
        <v>0</v>
      </c>
      <c r="M216" s="63">
        <v>0</v>
      </c>
    </row>
    <row r="217" spans="1:13" x14ac:dyDescent="0.2">
      <c r="A217" s="161"/>
      <c r="B217" s="36"/>
      <c r="C217" s="37"/>
      <c r="D217" s="100" t="s">
        <v>455</v>
      </c>
      <c r="E217" s="112">
        <v>0</v>
      </c>
      <c r="F217" s="134"/>
      <c r="G217" s="112"/>
      <c r="H217" s="135"/>
      <c r="I217" s="112">
        <v>0</v>
      </c>
      <c r="J217" s="113">
        <v>102.4</v>
      </c>
      <c r="K217" s="113">
        <v>102.4</v>
      </c>
      <c r="L217" s="113">
        <v>102.4</v>
      </c>
      <c r="M217" s="113">
        <v>102.4</v>
      </c>
    </row>
    <row r="218" spans="1:13" x14ac:dyDescent="0.2">
      <c r="A218" s="160"/>
      <c r="B218" s="39" t="s">
        <v>113</v>
      </c>
      <c r="C218" s="39"/>
      <c r="D218" s="39" t="s">
        <v>114</v>
      </c>
      <c r="E218" s="120">
        <f t="shared" ref="E218:M218" si="26">SUM(E219:E222)</f>
        <v>28.900000000000002</v>
      </c>
      <c r="F218" s="120">
        <f t="shared" si="26"/>
        <v>0</v>
      </c>
      <c r="G218" s="120">
        <f t="shared" si="26"/>
        <v>0</v>
      </c>
      <c r="H218" s="120">
        <f t="shared" si="26"/>
        <v>0</v>
      </c>
      <c r="I218" s="120">
        <f t="shared" si="26"/>
        <v>27.1</v>
      </c>
      <c r="J218" s="120">
        <f t="shared" si="26"/>
        <v>28.9</v>
      </c>
      <c r="K218" s="120">
        <f t="shared" si="26"/>
        <v>28.9</v>
      </c>
      <c r="L218" s="120">
        <f t="shared" si="26"/>
        <v>29.5</v>
      </c>
      <c r="M218" s="120">
        <f t="shared" si="26"/>
        <v>30.3</v>
      </c>
    </row>
    <row r="219" spans="1:13" x14ac:dyDescent="0.2">
      <c r="A219" s="161"/>
      <c r="B219" s="36">
        <v>610</v>
      </c>
      <c r="C219" s="37"/>
      <c r="D219" s="37" t="s">
        <v>115</v>
      </c>
      <c r="E219" s="113">
        <v>18.100000000000001</v>
      </c>
      <c r="F219" s="65"/>
      <c r="G219" s="63"/>
      <c r="H219" s="85"/>
      <c r="I219" s="113">
        <v>16.3</v>
      </c>
      <c r="J219" s="63">
        <v>17.7</v>
      </c>
      <c r="K219" s="63">
        <v>17.7</v>
      </c>
      <c r="L219" s="65">
        <v>18</v>
      </c>
      <c r="M219" s="65">
        <v>18.5</v>
      </c>
    </row>
    <row r="220" spans="1:13" x14ac:dyDescent="0.2">
      <c r="A220" s="161"/>
      <c r="B220" s="36">
        <v>620</v>
      </c>
      <c r="C220" s="37"/>
      <c r="D220" s="37" t="s">
        <v>116</v>
      </c>
      <c r="E220" s="113">
        <v>6.3</v>
      </c>
      <c r="F220" s="65"/>
      <c r="G220" s="63"/>
      <c r="H220" s="85"/>
      <c r="I220" s="113">
        <v>5.7</v>
      </c>
      <c r="J220" s="63">
        <v>6.2</v>
      </c>
      <c r="K220" s="63">
        <v>6.2</v>
      </c>
      <c r="L220" s="65">
        <v>6.5</v>
      </c>
      <c r="M220" s="65">
        <v>6.8</v>
      </c>
    </row>
    <row r="221" spans="1:13" x14ac:dyDescent="0.2">
      <c r="A221" s="161"/>
      <c r="B221" s="36">
        <v>630</v>
      </c>
      <c r="C221" s="37"/>
      <c r="D221" s="37" t="s">
        <v>117</v>
      </c>
      <c r="E221" s="113">
        <v>4.5</v>
      </c>
      <c r="F221" s="65"/>
      <c r="G221" s="63"/>
      <c r="H221" s="85"/>
      <c r="I221" s="113">
        <v>5.0999999999999996</v>
      </c>
      <c r="J221" s="63">
        <v>5</v>
      </c>
      <c r="K221" s="63">
        <v>5</v>
      </c>
      <c r="L221" s="63">
        <v>5</v>
      </c>
      <c r="M221" s="63">
        <v>5</v>
      </c>
    </row>
    <row r="222" spans="1:13" x14ac:dyDescent="0.2">
      <c r="A222" s="161"/>
      <c r="B222" s="36">
        <v>642</v>
      </c>
      <c r="C222" s="37"/>
      <c r="D222" s="37" t="s">
        <v>111</v>
      </c>
      <c r="E222" s="113">
        <v>0</v>
      </c>
      <c r="F222" s="65"/>
      <c r="G222" s="63"/>
      <c r="H222" s="85"/>
      <c r="I222" s="113">
        <v>0</v>
      </c>
      <c r="J222" s="63">
        <v>0</v>
      </c>
      <c r="K222" s="63">
        <v>0</v>
      </c>
      <c r="L222" s="63">
        <v>0</v>
      </c>
      <c r="M222" s="63">
        <v>0</v>
      </c>
    </row>
    <row r="223" spans="1:13" x14ac:dyDescent="0.2">
      <c r="A223" s="160"/>
      <c r="B223" s="39" t="s">
        <v>118</v>
      </c>
      <c r="C223" s="39"/>
      <c r="D223" s="39" t="s">
        <v>119</v>
      </c>
      <c r="E223" s="120">
        <f>SUM(E224)</f>
        <v>17</v>
      </c>
      <c r="F223" s="120">
        <f t="shared" ref="F223:M223" si="27">SUM(F224)</f>
        <v>0</v>
      </c>
      <c r="G223" s="120">
        <f t="shared" si="27"/>
        <v>0</v>
      </c>
      <c r="H223" s="120">
        <f t="shared" si="27"/>
        <v>0</v>
      </c>
      <c r="I223" s="120">
        <f>SUM(I224)</f>
        <v>7.1</v>
      </c>
      <c r="J223" s="120">
        <f t="shared" si="27"/>
        <v>6.8</v>
      </c>
      <c r="K223" s="120">
        <f t="shared" si="27"/>
        <v>6.8</v>
      </c>
      <c r="L223" s="120">
        <f t="shared" si="27"/>
        <v>0</v>
      </c>
      <c r="M223" s="120">
        <f t="shared" si="27"/>
        <v>0</v>
      </c>
    </row>
    <row r="224" spans="1:13" x14ac:dyDescent="0.2">
      <c r="A224" s="161"/>
      <c r="B224" s="36">
        <v>630</v>
      </c>
      <c r="C224" s="37"/>
      <c r="D224" s="37" t="s">
        <v>120</v>
      </c>
      <c r="E224" s="118">
        <v>17</v>
      </c>
      <c r="F224" s="67"/>
      <c r="G224" s="67"/>
      <c r="H224" s="76"/>
      <c r="I224" s="118">
        <v>7.1</v>
      </c>
      <c r="J224" s="67">
        <v>6.8</v>
      </c>
      <c r="K224" s="67">
        <v>6.8</v>
      </c>
      <c r="L224" s="67">
        <v>0</v>
      </c>
      <c r="M224" s="67">
        <v>0</v>
      </c>
    </row>
    <row r="225" spans="1:13" x14ac:dyDescent="0.2">
      <c r="A225" s="160"/>
      <c r="B225" s="39" t="s">
        <v>121</v>
      </c>
      <c r="C225" s="39"/>
      <c r="D225" s="39" t="s">
        <v>122</v>
      </c>
      <c r="E225" s="120">
        <f t="shared" ref="E225:M225" si="28">SUM(E226:E227)</f>
        <v>16.099999999999998</v>
      </c>
      <c r="F225" s="120">
        <f t="shared" si="28"/>
        <v>0</v>
      </c>
      <c r="G225" s="120">
        <f t="shared" si="28"/>
        <v>0</v>
      </c>
      <c r="H225" s="120">
        <f t="shared" si="28"/>
        <v>0</v>
      </c>
      <c r="I225" s="120">
        <f t="shared" si="28"/>
        <v>25</v>
      </c>
      <c r="J225" s="120">
        <f t="shared" si="28"/>
        <v>19.5</v>
      </c>
      <c r="K225" s="120">
        <f t="shared" si="28"/>
        <v>19.5</v>
      </c>
      <c r="L225" s="120">
        <f t="shared" si="28"/>
        <v>26.7</v>
      </c>
      <c r="M225" s="120">
        <f t="shared" si="28"/>
        <v>27.7</v>
      </c>
    </row>
    <row r="226" spans="1:13" x14ac:dyDescent="0.2">
      <c r="A226" s="161"/>
      <c r="B226" s="36"/>
      <c r="C226" s="37">
        <v>651002</v>
      </c>
      <c r="D226" s="37" t="s">
        <v>123</v>
      </c>
      <c r="E226" s="118">
        <v>15.2</v>
      </c>
      <c r="F226" s="67"/>
      <c r="G226" s="67"/>
      <c r="H226" s="76"/>
      <c r="I226" s="118">
        <v>23.1</v>
      </c>
      <c r="J226" s="67">
        <v>17.8</v>
      </c>
      <c r="K226" s="67">
        <v>17.8</v>
      </c>
      <c r="L226" s="67">
        <v>25</v>
      </c>
      <c r="M226" s="67">
        <v>26</v>
      </c>
    </row>
    <row r="227" spans="1:13" x14ac:dyDescent="0.2">
      <c r="A227" s="161"/>
      <c r="B227" s="36"/>
      <c r="C227" s="37">
        <v>653001</v>
      </c>
      <c r="D227" s="37" t="s">
        <v>283</v>
      </c>
      <c r="E227" s="118">
        <v>0.9</v>
      </c>
      <c r="F227" s="67"/>
      <c r="G227" s="67"/>
      <c r="H227" s="76"/>
      <c r="I227" s="118">
        <v>1.9</v>
      </c>
      <c r="J227" s="67">
        <v>1.7</v>
      </c>
      <c r="K227" s="67">
        <v>1.7</v>
      </c>
      <c r="L227" s="67">
        <v>1.7</v>
      </c>
      <c r="M227" s="67">
        <v>1.7</v>
      </c>
    </row>
    <row r="228" spans="1:13" x14ac:dyDescent="0.2">
      <c r="A228" s="160"/>
      <c r="B228" s="39" t="s">
        <v>124</v>
      </c>
      <c r="C228" s="39"/>
      <c r="D228" s="39" t="s">
        <v>125</v>
      </c>
      <c r="E228" s="120">
        <f t="shared" ref="E228:M228" si="29">SUM(E229:E231)</f>
        <v>10</v>
      </c>
      <c r="F228" s="120">
        <f t="shared" si="29"/>
        <v>0</v>
      </c>
      <c r="G228" s="120">
        <f t="shared" si="29"/>
        <v>0</v>
      </c>
      <c r="H228" s="120">
        <f t="shared" si="29"/>
        <v>0</v>
      </c>
      <c r="I228" s="120">
        <f t="shared" si="29"/>
        <v>14.3</v>
      </c>
      <c r="J228" s="120">
        <f t="shared" si="29"/>
        <v>4.8</v>
      </c>
      <c r="K228" s="120">
        <f t="shared" si="29"/>
        <v>4.8</v>
      </c>
      <c r="L228" s="120">
        <f t="shared" si="29"/>
        <v>4.8</v>
      </c>
      <c r="M228" s="120">
        <f t="shared" si="29"/>
        <v>4.8</v>
      </c>
    </row>
    <row r="229" spans="1:13" x14ac:dyDescent="0.2">
      <c r="A229" s="161"/>
      <c r="B229" s="36"/>
      <c r="C229" s="37">
        <v>6410011</v>
      </c>
      <c r="D229" s="37" t="s">
        <v>126</v>
      </c>
      <c r="E229" s="118">
        <v>0</v>
      </c>
      <c r="F229" s="67"/>
      <c r="G229" s="67"/>
      <c r="H229" s="76"/>
      <c r="I229" s="118">
        <v>0</v>
      </c>
      <c r="J229" s="67">
        <v>0</v>
      </c>
      <c r="K229" s="67">
        <v>0</v>
      </c>
      <c r="L229" s="67">
        <v>0</v>
      </c>
      <c r="M229" s="67">
        <v>0</v>
      </c>
    </row>
    <row r="230" spans="1:13" x14ac:dyDescent="0.2">
      <c r="A230" s="161"/>
      <c r="B230" s="36"/>
      <c r="C230" s="37">
        <v>6410013</v>
      </c>
      <c r="D230" s="37" t="s">
        <v>271</v>
      </c>
      <c r="E230" s="118">
        <v>3.9</v>
      </c>
      <c r="F230" s="67"/>
      <c r="G230" s="67"/>
      <c r="H230" s="76"/>
      <c r="I230" s="118">
        <v>14.3</v>
      </c>
      <c r="J230" s="67">
        <v>4.8</v>
      </c>
      <c r="K230" s="67">
        <v>4.8</v>
      </c>
      <c r="L230" s="67">
        <v>4.8</v>
      </c>
      <c r="M230" s="67">
        <v>4.8</v>
      </c>
    </row>
    <row r="231" spans="1:13" x14ac:dyDescent="0.2">
      <c r="A231" s="161"/>
      <c r="B231" s="36"/>
      <c r="C231" s="37">
        <v>6410012</v>
      </c>
      <c r="D231" s="37" t="s">
        <v>292</v>
      </c>
      <c r="E231" s="118">
        <v>6.1</v>
      </c>
      <c r="F231" s="67"/>
      <c r="G231" s="67"/>
      <c r="H231" s="76"/>
      <c r="I231" s="118">
        <v>0</v>
      </c>
      <c r="J231" s="67">
        <v>0</v>
      </c>
      <c r="K231" s="67">
        <v>0</v>
      </c>
      <c r="L231" s="67">
        <v>0</v>
      </c>
      <c r="M231" s="67">
        <v>0</v>
      </c>
    </row>
    <row r="232" spans="1:13" x14ac:dyDescent="0.2">
      <c r="A232" s="160"/>
      <c r="B232" s="39" t="s">
        <v>127</v>
      </c>
      <c r="C232" s="39"/>
      <c r="D232" s="39" t="s">
        <v>128</v>
      </c>
      <c r="E232" s="120">
        <f t="shared" ref="E232:M232" si="30">SUM(E233+E234+E235)</f>
        <v>178.8</v>
      </c>
      <c r="F232" s="120">
        <f t="shared" si="30"/>
        <v>0</v>
      </c>
      <c r="G232" s="120">
        <f t="shared" si="30"/>
        <v>0</v>
      </c>
      <c r="H232" s="120">
        <f t="shared" si="30"/>
        <v>0</v>
      </c>
      <c r="I232" s="120">
        <f t="shared" si="30"/>
        <v>177.90000000000003</v>
      </c>
      <c r="J232" s="120">
        <f t="shared" si="30"/>
        <v>190.70000000000002</v>
      </c>
      <c r="K232" s="120">
        <f t="shared" si="30"/>
        <v>190.70000000000002</v>
      </c>
      <c r="L232" s="120">
        <f t="shared" si="30"/>
        <v>192.4</v>
      </c>
      <c r="M232" s="120">
        <f t="shared" si="30"/>
        <v>197.9</v>
      </c>
    </row>
    <row r="233" spans="1:13" x14ac:dyDescent="0.2">
      <c r="A233" s="161"/>
      <c r="B233" s="36">
        <v>610</v>
      </c>
      <c r="C233" s="37"/>
      <c r="D233" s="37" t="s">
        <v>115</v>
      </c>
      <c r="E233" s="118">
        <v>120.4</v>
      </c>
      <c r="F233" s="58"/>
      <c r="G233" s="67"/>
      <c r="H233" s="76"/>
      <c r="I233" s="118">
        <v>118.9</v>
      </c>
      <c r="J233" s="67">
        <v>128.9</v>
      </c>
      <c r="K233" s="67">
        <v>128.9</v>
      </c>
      <c r="L233" s="65">
        <v>130</v>
      </c>
      <c r="M233" s="65">
        <v>135</v>
      </c>
    </row>
    <row r="234" spans="1:13" x14ac:dyDescent="0.2">
      <c r="A234" s="161"/>
      <c r="B234" s="36">
        <v>620</v>
      </c>
      <c r="C234" s="37"/>
      <c r="D234" s="37" t="s">
        <v>116</v>
      </c>
      <c r="E234" s="118">
        <v>43.2</v>
      </c>
      <c r="F234" s="58"/>
      <c r="G234" s="67"/>
      <c r="H234" s="76"/>
      <c r="I234" s="118">
        <v>43.2</v>
      </c>
      <c r="J234" s="67">
        <v>44.9</v>
      </c>
      <c r="K234" s="67">
        <v>44.9</v>
      </c>
      <c r="L234" s="65">
        <v>45.5</v>
      </c>
      <c r="M234" s="65">
        <v>46</v>
      </c>
    </row>
    <row r="235" spans="1:13" x14ac:dyDescent="0.2">
      <c r="A235" s="161"/>
      <c r="B235" s="36">
        <v>630</v>
      </c>
      <c r="C235" s="37"/>
      <c r="D235" s="100" t="s">
        <v>117</v>
      </c>
      <c r="E235" s="122">
        <f>SUM(E236:E255)</f>
        <v>15.2</v>
      </c>
      <c r="F235" s="148"/>
      <c r="G235" s="93"/>
      <c r="H235" s="149"/>
      <c r="I235" s="122">
        <f>SUM(I236:I255)</f>
        <v>15.8</v>
      </c>
      <c r="J235" s="122">
        <f>SUM(J236:J255)</f>
        <v>16.899999999999999</v>
      </c>
      <c r="K235" s="122">
        <f>SUM(K236:K255)</f>
        <v>16.899999999999999</v>
      </c>
      <c r="L235" s="122">
        <f>SUM(L236:L255)</f>
        <v>16.899999999999999</v>
      </c>
      <c r="M235" s="122">
        <f>SUM(M236:M255)</f>
        <v>16.899999999999999</v>
      </c>
    </row>
    <row r="236" spans="1:13" x14ac:dyDescent="0.2">
      <c r="A236" s="161"/>
      <c r="B236" s="36"/>
      <c r="C236" s="37">
        <v>631001</v>
      </c>
      <c r="D236" s="37" t="s">
        <v>129</v>
      </c>
      <c r="E236" s="118">
        <v>0</v>
      </c>
      <c r="F236" s="58"/>
      <c r="G236" s="67"/>
      <c r="H236" s="86"/>
      <c r="I236" s="118">
        <v>0.1</v>
      </c>
      <c r="J236" s="67">
        <v>0.1</v>
      </c>
      <c r="K236" s="67">
        <v>0.1</v>
      </c>
      <c r="L236" s="67">
        <v>0.1</v>
      </c>
      <c r="M236" s="67">
        <v>0.1</v>
      </c>
    </row>
    <row r="237" spans="1:13" x14ac:dyDescent="0.2">
      <c r="A237" s="161"/>
      <c r="B237" s="36"/>
      <c r="C237" s="37">
        <v>6320031</v>
      </c>
      <c r="D237" s="37" t="s">
        <v>130</v>
      </c>
      <c r="E237" s="118">
        <v>1.6</v>
      </c>
      <c r="F237" s="58"/>
      <c r="G237" s="67"/>
      <c r="H237" s="86"/>
      <c r="I237" s="118">
        <v>1.7</v>
      </c>
      <c r="J237" s="67">
        <v>1.5</v>
      </c>
      <c r="K237" s="67">
        <v>1.5</v>
      </c>
      <c r="L237" s="67">
        <v>1.5</v>
      </c>
      <c r="M237" s="67">
        <v>1.5</v>
      </c>
    </row>
    <row r="238" spans="1:13" x14ac:dyDescent="0.2">
      <c r="A238" s="161"/>
      <c r="B238" s="36"/>
      <c r="C238" s="37">
        <v>6320032</v>
      </c>
      <c r="D238" s="37" t="s">
        <v>131</v>
      </c>
      <c r="E238" s="118">
        <v>0</v>
      </c>
      <c r="F238" s="58"/>
      <c r="G238" s="67"/>
      <c r="H238" s="86"/>
      <c r="I238" s="118">
        <v>0</v>
      </c>
      <c r="J238" s="67">
        <v>0</v>
      </c>
      <c r="K238" s="67">
        <v>0</v>
      </c>
      <c r="L238" s="67">
        <v>0</v>
      </c>
      <c r="M238" s="67">
        <v>0</v>
      </c>
    </row>
    <row r="239" spans="1:13" x14ac:dyDescent="0.2">
      <c r="A239" s="161"/>
      <c r="B239" s="36"/>
      <c r="C239" s="37">
        <v>633001</v>
      </c>
      <c r="D239" s="37" t="s">
        <v>64</v>
      </c>
      <c r="E239" s="118">
        <v>0</v>
      </c>
      <c r="F239" s="58"/>
      <c r="G239" s="67"/>
      <c r="H239" s="86"/>
      <c r="I239" s="118">
        <v>0.2</v>
      </c>
      <c r="J239" s="67">
        <v>0.8</v>
      </c>
      <c r="K239" s="67">
        <v>0.8</v>
      </c>
      <c r="L239" s="67">
        <v>0.8</v>
      </c>
      <c r="M239" s="67">
        <v>0.8</v>
      </c>
    </row>
    <row r="240" spans="1:13" x14ac:dyDescent="0.2">
      <c r="A240" s="161"/>
      <c r="B240" s="36"/>
      <c r="C240" s="37">
        <v>633001</v>
      </c>
      <c r="D240" s="37" t="s">
        <v>132</v>
      </c>
      <c r="E240" s="118">
        <v>0.2</v>
      </c>
      <c r="F240" s="58"/>
      <c r="G240" s="67"/>
      <c r="H240" s="86"/>
      <c r="I240" s="118">
        <v>0.3</v>
      </c>
      <c r="J240" s="67">
        <v>0.4</v>
      </c>
      <c r="K240" s="67">
        <v>0.4</v>
      </c>
      <c r="L240" s="67">
        <v>0.4</v>
      </c>
      <c r="M240" s="67">
        <v>0.4</v>
      </c>
    </row>
    <row r="241" spans="1:13" x14ac:dyDescent="0.2">
      <c r="A241" s="161"/>
      <c r="B241" s="36"/>
      <c r="C241" s="37">
        <v>6330062</v>
      </c>
      <c r="D241" s="37" t="s">
        <v>431</v>
      </c>
      <c r="E241" s="118">
        <v>0.3</v>
      </c>
      <c r="F241" s="58"/>
      <c r="G241" s="67"/>
      <c r="H241" s="86"/>
      <c r="I241" s="118">
        <v>0.5</v>
      </c>
      <c r="J241" s="67">
        <v>0.5</v>
      </c>
      <c r="K241" s="67">
        <v>0.5</v>
      </c>
      <c r="L241" s="67">
        <v>0.5</v>
      </c>
      <c r="M241" s="67">
        <v>0.5</v>
      </c>
    </row>
    <row r="242" spans="1:13" x14ac:dyDescent="0.2">
      <c r="A242" s="161"/>
      <c r="B242" s="36"/>
      <c r="C242" s="37">
        <v>6330063</v>
      </c>
      <c r="D242" s="37" t="s">
        <v>133</v>
      </c>
      <c r="E242" s="118">
        <v>0.2</v>
      </c>
      <c r="F242" s="58"/>
      <c r="G242" s="67"/>
      <c r="H242" s="86"/>
      <c r="I242" s="118">
        <v>0.1</v>
      </c>
      <c r="J242" s="67">
        <v>0.2</v>
      </c>
      <c r="K242" s="67">
        <v>0.2</v>
      </c>
      <c r="L242" s="67">
        <v>0.2</v>
      </c>
      <c r="M242" s="67">
        <v>0.2</v>
      </c>
    </row>
    <row r="243" spans="1:13" x14ac:dyDescent="0.2">
      <c r="A243" s="161"/>
      <c r="B243" s="36"/>
      <c r="C243" s="37">
        <v>6330065</v>
      </c>
      <c r="D243" s="37" t="s">
        <v>134</v>
      </c>
      <c r="E243" s="118">
        <v>0.2</v>
      </c>
      <c r="F243" s="58"/>
      <c r="G243" s="67"/>
      <c r="H243" s="86"/>
      <c r="I243" s="118">
        <v>0.3</v>
      </c>
      <c r="J243" s="67">
        <v>0.3</v>
      </c>
      <c r="K243" s="67">
        <v>0.3</v>
      </c>
      <c r="L243" s="67">
        <v>0.3</v>
      </c>
      <c r="M243" s="67">
        <v>0.3</v>
      </c>
    </row>
    <row r="244" spans="1:13" x14ac:dyDescent="0.2">
      <c r="A244" s="161"/>
      <c r="B244" s="36"/>
      <c r="C244" s="37">
        <v>6330066</v>
      </c>
      <c r="D244" s="37" t="s">
        <v>135</v>
      </c>
      <c r="E244" s="118">
        <v>0.2</v>
      </c>
      <c r="F244" s="58"/>
      <c r="G244" s="67"/>
      <c r="H244" s="86"/>
      <c r="I244" s="118">
        <v>0</v>
      </c>
      <c r="J244" s="67">
        <v>0</v>
      </c>
      <c r="K244" s="67">
        <v>0</v>
      </c>
      <c r="L244" s="67">
        <v>0</v>
      </c>
      <c r="M244" s="67">
        <v>0</v>
      </c>
    </row>
    <row r="245" spans="1:13" x14ac:dyDescent="0.2">
      <c r="A245" s="161"/>
      <c r="B245" s="36"/>
      <c r="C245" s="37">
        <v>633010</v>
      </c>
      <c r="D245" s="37" t="s">
        <v>136</v>
      </c>
      <c r="E245" s="118">
        <v>0.2</v>
      </c>
      <c r="F245" s="58"/>
      <c r="G245" s="67"/>
      <c r="H245" s="86"/>
      <c r="I245" s="118">
        <v>0.8</v>
      </c>
      <c r="J245" s="67">
        <v>1</v>
      </c>
      <c r="K245" s="67">
        <v>1</v>
      </c>
      <c r="L245" s="67">
        <v>1</v>
      </c>
      <c r="M245" s="67">
        <v>1</v>
      </c>
    </row>
    <row r="246" spans="1:13" x14ac:dyDescent="0.2">
      <c r="A246" s="161"/>
      <c r="B246" s="36"/>
      <c r="C246" s="37">
        <v>634001</v>
      </c>
      <c r="D246" s="37" t="s">
        <v>137</v>
      </c>
      <c r="E246" s="118">
        <v>2.2999999999999998</v>
      </c>
      <c r="F246" s="58"/>
      <c r="G246" s="67"/>
      <c r="H246" s="86"/>
      <c r="I246" s="118">
        <v>2.4</v>
      </c>
      <c r="J246" s="67">
        <v>2.5</v>
      </c>
      <c r="K246" s="67">
        <v>2.5</v>
      </c>
      <c r="L246" s="67">
        <v>2.5</v>
      </c>
      <c r="M246" s="67">
        <v>2.5</v>
      </c>
    </row>
    <row r="247" spans="1:13" x14ac:dyDescent="0.2">
      <c r="A247" s="161"/>
      <c r="B247" s="36"/>
      <c r="C247" s="37">
        <v>6340021</v>
      </c>
      <c r="D247" s="37" t="s">
        <v>78</v>
      </c>
      <c r="E247" s="118">
        <v>0.8</v>
      </c>
      <c r="F247" s="58"/>
      <c r="G247" s="67"/>
      <c r="H247" s="86"/>
      <c r="I247" s="118">
        <v>0.9</v>
      </c>
      <c r="J247" s="67">
        <v>0.9</v>
      </c>
      <c r="K247" s="67">
        <v>0.9</v>
      </c>
      <c r="L247" s="67">
        <v>0.9</v>
      </c>
      <c r="M247" s="67">
        <v>0.9</v>
      </c>
    </row>
    <row r="248" spans="1:13" x14ac:dyDescent="0.2">
      <c r="A248" s="161"/>
      <c r="B248" s="36"/>
      <c r="C248" s="37">
        <v>6340022</v>
      </c>
      <c r="D248" s="37" t="s">
        <v>79</v>
      </c>
      <c r="E248" s="118">
        <v>0.1</v>
      </c>
      <c r="F248" s="58"/>
      <c r="G248" s="67"/>
      <c r="H248" s="86"/>
      <c r="I248" s="118">
        <v>0.1</v>
      </c>
      <c r="J248" s="67">
        <v>0.1</v>
      </c>
      <c r="K248" s="67">
        <v>0.1</v>
      </c>
      <c r="L248" s="67">
        <v>0.1</v>
      </c>
      <c r="M248" s="67">
        <v>0.1</v>
      </c>
    </row>
    <row r="249" spans="1:13" x14ac:dyDescent="0.2">
      <c r="A249" s="161"/>
      <c r="B249" s="36"/>
      <c r="C249" s="37">
        <v>634003</v>
      </c>
      <c r="D249" s="37" t="s">
        <v>264</v>
      </c>
      <c r="E249" s="118">
        <v>0.3</v>
      </c>
      <c r="F249" s="67"/>
      <c r="G249" s="67"/>
      <c r="H249" s="76"/>
      <c r="I249" s="118">
        <v>0.2</v>
      </c>
      <c r="J249" s="67">
        <v>0.2</v>
      </c>
      <c r="K249" s="67">
        <v>0.2</v>
      </c>
      <c r="L249" s="67">
        <v>0.2</v>
      </c>
      <c r="M249" s="67">
        <v>0.2</v>
      </c>
    </row>
    <row r="250" spans="1:13" x14ac:dyDescent="0.2">
      <c r="A250" s="161"/>
      <c r="B250" s="36"/>
      <c r="C250" s="37">
        <v>635002</v>
      </c>
      <c r="D250" s="37" t="s">
        <v>138</v>
      </c>
      <c r="E250" s="118">
        <v>0.2</v>
      </c>
      <c r="F250" s="67"/>
      <c r="G250" s="67"/>
      <c r="H250" s="76"/>
      <c r="I250" s="118">
        <v>0</v>
      </c>
      <c r="J250" s="67">
        <v>0</v>
      </c>
      <c r="K250" s="67">
        <v>0</v>
      </c>
      <c r="L250" s="67">
        <v>0</v>
      </c>
      <c r="M250" s="67">
        <v>0</v>
      </c>
    </row>
    <row r="251" spans="1:13" x14ac:dyDescent="0.2">
      <c r="A251" s="161"/>
      <c r="B251" s="36"/>
      <c r="C251" s="37">
        <v>637001</v>
      </c>
      <c r="D251" s="37" t="s">
        <v>89</v>
      </c>
      <c r="E251" s="118">
        <v>0</v>
      </c>
      <c r="F251" s="67"/>
      <c r="G251" s="67"/>
      <c r="H251" s="76"/>
      <c r="I251" s="118">
        <v>0</v>
      </c>
      <c r="J251" s="67">
        <v>0.2</v>
      </c>
      <c r="K251" s="67">
        <v>0.2</v>
      </c>
      <c r="L251" s="67">
        <v>0.2</v>
      </c>
      <c r="M251" s="67">
        <v>0.2</v>
      </c>
    </row>
    <row r="252" spans="1:13" x14ac:dyDescent="0.2">
      <c r="A252" s="161"/>
      <c r="B252" s="36"/>
      <c r="C252" s="37">
        <v>637004</v>
      </c>
      <c r="D252" s="37" t="s">
        <v>432</v>
      </c>
      <c r="E252" s="118">
        <v>0</v>
      </c>
      <c r="F252" s="67"/>
      <c r="G252" s="67"/>
      <c r="H252" s="76"/>
      <c r="I252" s="118">
        <v>0.1</v>
      </c>
      <c r="J252" s="67">
        <v>0.1</v>
      </c>
      <c r="K252" s="67">
        <v>0.1</v>
      </c>
      <c r="L252" s="67">
        <v>0.1</v>
      </c>
      <c r="M252" s="67">
        <v>0.1</v>
      </c>
    </row>
    <row r="253" spans="1:13" x14ac:dyDescent="0.2">
      <c r="A253" s="161"/>
      <c r="B253" s="36"/>
      <c r="C253" s="37">
        <v>637014</v>
      </c>
      <c r="D253" s="37" t="s">
        <v>101</v>
      </c>
      <c r="E253" s="118">
        <v>6.1</v>
      </c>
      <c r="F253" s="67"/>
      <c r="G253" s="67"/>
      <c r="H253" s="76"/>
      <c r="I253" s="118">
        <v>6.5</v>
      </c>
      <c r="J253" s="67">
        <v>6.5</v>
      </c>
      <c r="K253" s="67">
        <v>6.5</v>
      </c>
      <c r="L253" s="67">
        <v>6.5</v>
      </c>
      <c r="M253" s="67">
        <v>6.5</v>
      </c>
    </row>
    <row r="254" spans="1:13" x14ac:dyDescent="0.2">
      <c r="A254" s="161"/>
      <c r="B254" s="36"/>
      <c r="C254" s="37">
        <v>637016</v>
      </c>
      <c r="D254" s="37" t="s">
        <v>103</v>
      </c>
      <c r="E254" s="118">
        <v>1.3</v>
      </c>
      <c r="F254" s="67"/>
      <c r="G254" s="67"/>
      <c r="H254" s="76"/>
      <c r="I254" s="118">
        <v>1.3</v>
      </c>
      <c r="J254" s="67">
        <v>1.3</v>
      </c>
      <c r="K254" s="67">
        <v>1.3</v>
      </c>
      <c r="L254" s="67">
        <v>1.3</v>
      </c>
      <c r="M254" s="67">
        <v>1.3</v>
      </c>
    </row>
    <row r="255" spans="1:13" x14ac:dyDescent="0.2">
      <c r="A255" s="161"/>
      <c r="B255" s="36"/>
      <c r="C255" s="37">
        <v>642015</v>
      </c>
      <c r="D255" s="37" t="s">
        <v>515</v>
      </c>
      <c r="E255" s="118">
        <v>1.2</v>
      </c>
      <c r="F255" s="67"/>
      <c r="G255" s="67"/>
      <c r="H255" s="76"/>
      <c r="I255" s="118">
        <v>0.3</v>
      </c>
      <c r="J255" s="67">
        <v>0.3</v>
      </c>
      <c r="K255" s="67">
        <v>0.3</v>
      </c>
      <c r="L255" s="67">
        <v>0.3</v>
      </c>
      <c r="M255" s="67">
        <v>0.3</v>
      </c>
    </row>
    <row r="256" spans="1:13" x14ac:dyDescent="0.2">
      <c r="A256" s="160"/>
      <c r="B256" s="39" t="s">
        <v>139</v>
      </c>
      <c r="C256" s="39"/>
      <c r="D256" s="39" t="s">
        <v>140</v>
      </c>
      <c r="E256" s="120">
        <f>SUM(E257)</f>
        <v>1</v>
      </c>
      <c r="F256" s="120">
        <f t="shared" ref="F256:M256" si="31">SUM(F257)</f>
        <v>0</v>
      </c>
      <c r="G256" s="120">
        <f t="shared" si="31"/>
        <v>0</v>
      </c>
      <c r="H256" s="120">
        <f t="shared" si="31"/>
        <v>0</v>
      </c>
      <c r="I256" s="120">
        <f>SUM(I257)</f>
        <v>1</v>
      </c>
      <c r="J256" s="120">
        <f t="shared" si="31"/>
        <v>1</v>
      </c>
      <c r="K256" s="120">
        <f t="shared" si="31"/>
        <v>1</v>
      </c>
      <c r="L256" s="120">
        <f t="shared" si="31"/>
        <v>1</v>
      </c>
      <c r="M256" s="120">
        <f t="shared" si="31"/>
        <v>1</v>
      </c>
    </row>
    <row r="257" spans="1:13" x14ac:dyDescent="0.2">
      <c r="A257" s="161"/>
      <c r="B257" s="36"/>
      <c r="C257" s="37">
        <v>637005</v>
      </c>
      <c r="D257" s="37" t="s">
        <v>141</v>
      </c>
      <c r="E257" s="118">
        <v>1</v>
      </c>
      <c r="F257" s="67"/>
      <c r="G257" s="67"/>
      <c r="H257" s="76"/>
      <c r="I257" s="118">
        <v>1</v>
      </c>
      <c r="J257" s="67">
        <v>1</v>
      </c>
      <c r="K257" s="67">
        <v>1</v>
      </c>
      <c r="L257" s="67">
        <v>1</v>
      </c>
      <c r="M257" s="67">
        <v>1</v>
      </c>
    </row>
    <row r="258" spans="1:13" x14ac:dyDescent="0.2">
      <c r="A258" s="160"/>
      <c r="B258" s="39" t="s">
        <v>142</v>
      </c>
      <c r="C258" s="39"/>
      <c r="D258" s="39" t="s">
        <v>143</v>
      </c>
      <c r="E258" s="120">
        <f t="shared" ref="E258:J258" si="32">SUM(E259+ E264)</f>
        <v>73.899999999999991</v>
      </c>
      <c r="F258" s="120">
        <f t="shared" si="32"/>
        <v>0</v>
      </c>
      <c r="G258" s="120">
        <f t="shared" si="32"/>
        <v>0</v>
      </c>
      <c r="H258" s="120">
        <f t="shared" si="32"/>
        <v>0</v>
      </c>
      <c r="I258" s="120">
        <f t="shared" si="32"/>
        <v>98.800000000000011</v>
      </c>
      <c r="J258" s="120">
        <f t="shared" si="32"/>
        <v>93.699999999999989</v>
      </c>
      <c r="K258" s="120">
        <f>SUM(K259+ K264)</f>
        <v>93.699999999999989</v>
      </c>
      <c r="L258" s="120">
        <f>SUM(L259+ L264)</f>
        <v>93.699999999999989</v>
      </c>
      <c r="M258" s="120">
        <f>SUM(M259+ M264)</f>
        <v>93.699999999999989</v>
      </c>
    </row>
    <row r="259" spans="1:13" x14ac:dyDescent="0.2">
      <c r="A259" s="160"/>
      <c r="B259" s="36"/>
      <c r="C259" s="36"/>
      <c r="D259" s="36" t="s">
        <v>144</v>
      </c>
      <c r="E259" s="122">
        <f t="shared" ref="E259:J259" si="33">SUM(E260:E263)</f>
        <v>67.099999999999994</v>
      </c>
      <c r="F259" s="122">
        <f t="shared" si="33"/>
        <v>0</v>
      </c>
      <c r="G259" s="122">
        <f t="shared" si="33"/>
        <v>0</v>
      </c>
      <c r="H259" s="122">
        <f t="shared" si="33"/>
        <v>0</v>
      </c>
      <c r="I259" s="122">
        <f t="shared" si="33"/>
        <v>91.500000000000014</v>
      </c>
      <c r="J259" s="122">
        <f t="shared" si="33"/>
        <v>86.1</v>
      </c>
      <c r="K259" s="122">
        <f>SUM(K260:K263)</f>
        <v>86.1</v>
      </c>
      <c r="L259" s="122">
        <f>SUM(L260:L263)</f>
        <v>86.1</v>
      </c>
      <c r="M259" s="122">
        <f>SUM(M260:M263)</f>
        <v>86.1</v>
      </c>
    </row>
    <row r="260" spans="1:13" x14ac:dyDescent="0.2">
      <c r="A260" s="161"/>
      <c r="B260" s="36">
        <v>610</v>
      </c>
      <c r="C260" s="37"/>
      <c r="D260" s="37" t="s">
        <v>115</v>
      </c>
      <c r="E260" s="121">
        <v>36.9</v>
      </c>
      <c r="F260" s="65"/>
      <c r="G260" s="65"/>
      <c r="H260" s="85"/>
      <c r="I260" s="121">
        <v>48.7</v>
      </c>
      <c r="J260" s="65">
        <v>44.8</v>
      </c>
      <c r="K260" s="65">
        <v>44.8</v>
      </c>
      <c r="L260" s="65">
        <v>44.8</v>
      </c>
      <c r="M260" s="65">
        <v>44.8</v>
      </c>
    </row>
    <row r="261" spans="1:13" x14ac:dyDescent="0.2">
      <c r="A261" s="161"/>
      <c r="B261" s="36">
        <v>620</v>
      </c>
      <c r="C261" s="37"/>
      <c r="D261" s="37" t="s">
        <v>116</v>
      </c>
      <c r="E261" s="118">
        <v>13.1</v>
      </c>
      <c r="F261" s="67"/>
      <c r="G261" s="67"/>
      <c r="H261" s="76"/>
      <c r="I261" s="118">
        <v>17.100000000000001</v>
      </c>
      <c r="J261" s="67">
        <v>15.8</v>
      </c>
      <c r="K261" s="67">
        <v>15.8</v>
      </c>
      <c r="L261" s="67">
        <v>15.8</v>
      </c>
      <c r="M261" s="67">
        <v>15.8</v>
      </c>
    </row>
    <row r="262" spans="1:13" x14ac:dyDescent="0.2">
      <c r="A262" s="161"/>
      <c r="B262" s="36">
        <v>630</v>
      </c>
      <c r="C262" s="37"/>
      <c r="D262" s="37" t="s">
        <v>117</v>
      </c>
      <c r="E262" s="118">
        <v>12.8</v>
      </c>
      <c r="F262" s="67"/>
      <c r="G262" s="67"/>
      <c r="H262" s="76"/>
      <c r="I262" s="118">
        <v>20.5</v>
      </c>
      <c r="J262" s="67">
        <v>20.5</v>
      </c>
      <c r="K262" s="67">
        <v>20.5</v>
      </c>
      <c r="L262" s="67">
        <v>20.5</v>
      </c>
      <c r="M262" s="67">
        <v>20.5</v>
      </c>
    </row>
    <row r="263" spans="1:13" x14ac:dyDescent="0.2">
      <c r="A263" s="161"/>
      <c r="B263" s="36"/>
      <c r="C263" s="37"/>
      <c r="D263" s="37" t="s">
        <v>101</v>
      </c>
      <c r="E263" s="118">
        <v>4.3</v>
      </c>
      <c r="F263" s="67"/>
      <c r="G263" s="67"/>
      <c r="H263" s="76"/>
      <c r="I263" s="118">
        <v>5.2</v>
      </c>
      <c r="J263" s="67">
        <v>5</v>
      </c>
      <c r="K263" s="67">
        <v>5</v>
      </c>
      <c r="L263" s="67">
        <v>5</v>
      </c>
      <c r="M263" s="67">
        <v>5</v>
      </c>
    </row>
    <row r="264" spans="1:13" x14ac:dyDescent="0.2">
      <c r="A264" s="161"/>
      <c r="B264" s="36"/>
      <c r="C264" s="37"/>
      <c r="D264" s="36" t="s">
        <v>145</v>
      </c>
      <c r="E264" s="122">
        <f t="shared" ref="E264:M264" si="34">SUM(E265:E266)</f>
        <v>6.8</v>
      </c>
      <c r="F264" s="122">
        <f t="shared" si="34"/>
        <v>0</v>
      </c>
      <c r="G264" s="122">
        <f t="shared" si="34"/>
        <v>0</v>
      </c>
      <c r="H264" s="122">
        <f t="shared" si="34"/>
        <v>0</v>
      </c>
      <c r="I264" s="122">
        <f t="shared" si="34"/>
        <v>7.3000000000000007</v>
      </c>
      <c r="J264" s="122">
        <f t="shared" si="34"/>
        <v>7.6</v>
      </c>
      <c r="K264" s="122">
        <f t="shared" si="34"/>
        <v>7.6</v>
      </c>
      <c r="L264" s="122">
        <f t="shared" si="34"/>
        <v>7.6</v>
      </c>
      <c r="M264" s="122">
        <f t="shared" si="34"/>
        <v>7.6</v>
      </c>
    </row>
    <row r="265" spans="1:13" x14ac:dyDescent="0.2">
      <c r="A265" s="161"/>
      <c r="B265" s="36">
        <v>610</v>
      </c>
      <c r="C265" s="37"/>
      <c r="D265" s="37" t="s">
        <v>115</v>
      </c>
      <c r="E265" s="118">
        <v>5</v>
      </c>
      <c r="F265" s="67"/>
      <c r="G265" s="67"/>
      <c r="H265" s="76"/>
      <c r="I265" s="118">
        <v>5.4</v>
      </c>
      <c r="J265" s="67">
        <v>5.6</v>
      </c>
      <c r="K265" s="67">
        <v>5.6</v>
      </c>
      <c r="L265" s="67">
        <v>5.6</v>
      </c>
      <c r="M265" s="67">
        <v>5.6</v>
      </c>
    </row>
    <row r="266" spans="1:13" x14ac:dyDescent="0.2">
      <c r="A266" s="161"/>
      <c r="B266" s="36">
        <v>620</v>
      </c>
      <c r="C266" s="37"/>
      <c r="D266" s="37" t="s">
        <v>116</v>
      </c>
      <c r="E266" s="118">
        <v>1.8</v>
      </c>
      <c r="F266" s="67"/>
      <c r="G266" s="67"/>
      <c r="H266" s="76"/>
      <c r="I266" s="118">
        <v>1.9</v>
      </c>
      <c r="J266" s="67">
        <v>2</v>
      </c>
      <c r="K266" s="67">
        <v>2</v>
      </c>
      <c r="L266" s="67">
        <v>2</v>
      </c>
      <c r="M266" s="67">
        <v>2</v>
      </c>
    </row>
    <row r="267" spans="1:13" x14ac:dyDescent="0.2">
      <c r="A267" s="160"/>
      <c r="B267" s="39" t="s">
        <v>146</v>
      </c>
      <c r="C267" s="39"/>
      <c r="D267" s="39" t="s">
        <v>147</v>
      </c>
      <c r="E267" s="120">
        <f t="shared" ref="E267:M267" si="35">SUM(E268:E270)</f>
        <v>30.2</v>
      </c>
      <c r="F267" s="120">
        <f t="shared" si="35"/>
        <v>0</v>
      </c>
      <c r="G267" s="120">
        <f t="shared" si="35"/>
        <v>0</v>
      </c>
      <c r="H267" s="120">
        <f t="shared" si="35"/>
        <v>0</v>
      </c>
      <c r="I267" s="120">
        <f t="shared" si="35"/>
        <v>30.4</v>
      </c>
      <c r="J267" s="120">
        <f t="shared" si="35"/>
        <v>29.2</v>
      </c>
      <c r="K267" s="120">
        <f t="shared" si="35"/>
        <v>29.2</v>
      </c>
      <c r="L267" s="120">
        <f t="shared" si="35"/>
        <v>30.1</v>
      </c>
      <c r="M267" s="120">
        <f t="shared" si="35"/>
        <v>30.8</v>
      </c>
    </row>
    <row r="268" spans="1:13" x14ac:dyDescent="0.2">
      <c r="A268" s="161"/>
      <c r="B268" s="36">
        <v>610</v>
      </c>
      <c r="C268" s="37"/>
      <c r="D268" s="37" t="s">
        <v>115</v>
      </c>
      <c r="E268" s="118">
        <v>20.399999999999999</v>
      </c>
      <c r="F268" s="67"/>
      <c r="G268" s="67"/>
      <c r="H268" s="76"/>
      <c r="I268" s="118">
        <v>13.6</v>
      </c>
      <c r="J268" s="67">
        <v>18.899999999999999</v>
      </c>
      <c r="K268" s="67">
        <v>18.899999999999999</v>
      </c>
      <c r="L268" s="65">
        <v>19.5</v>
      </c>
      <c r="M268" s="65">
        <v>20</v>
      </c>
    </row>
    <row r="269" spans="1:13" x14ac:dyDescent="0.2">
      <c r="A269" s="161"/>
      <c r="B269" s="36">
        <v>620</v>
      </c>
      <c r="C269" s="37"/>
      <c r="D269" s="37" t="s">
        <v>116</v>
      </c>
      <c r="E269" s="118">
        <v>6.7</v>
      </c>
      <c r="F269" s="67"/>
      <c r="G269" s="67"/>
      <c r="H269" s="76"/>
      <c r="I269" s="118">
        <v>4.7</v>
      </c>
      <c r="J269" s="67">
        <v>6.5</v>
      </c>
      <c r="K269" s="67">
        <v>6.5</v>
      </c>
      <c r="L269" s="65">
        <v>6.8</v>
      </c>
      <c r="M269" s="65">
        <v>7</v>
      </c>
    </row>
    <row r="270" spans="1:13" x14ac:dyDescent="0.2">
      <c r="A270" s="161"/>
      <c r="B270" s="36">
        <v>630</v>
      </c>
      <c r="C270" s="37"/>
      <c r="D270" s="37" t="s">
        <v>117</v>
      </c>
      <c r="E270" s="118">
        <v>3.1</v>
      </c>
      <c r="F270" s="67"/>
      <c r="G270" s="67"/>
      <c r="H270" s="76"/>
      <c r="I270" s="118">
        <v>12.1</v>
      </c>
      <c r="J270" s="67">
        <v>3.8</v>
      </c>
      <c r="K270" s="67">
        <v>3.8</v>
      </c>
      <c r="L270" s="67">
        <v>3.8</v>
      </c>
      <c r="M270" s="67">
        <v>3.8</v>
      </c>
    </row>
    <row r="271" spans="1:13" x14ac:dyDescent="0.2">
      <c r="A271" s="160"/>
      <c r="B271" s="39" t="s">
        <v>346</v>
      </c>
      <c r="C271" s="39"/>
      <c r="D271" s="39" t="s">
        <v>347</v>
      </c>
      <c r="E271" s="120">
        <f t="shared" ref="E271:M271" si="36">SUM(E272:E274)</f>
        <v>0.4</v>
      </c>
      <c r="F271" s="120">
        <f t="shared" si="36"/>
        <v>0</v>
      </c>
      <c r="G271" s="120">
        <f t="shared" si="36"/>
        <v>0</v>
      </c>
      <c r="H271" s="120">
        <f t="shared" si="36"/>
        <v>0</v>
      </c>
      <c r="I271" s="120">
        <f t="shared" si="36"/>
        <v>0.4</v>
      </c>
      <c r="J271" s="120">
        <f t="shared" si="36"/>
        <v>0.4</v>
      </c>
      <c r="K271" s="120">
        <f t="shared" si="36"/>
        <v>0.4</v>
      </c>
      <c r="L271" s="120">
        <f t="shared" si="36"/>
        <v>0.4</v>
      </c>
      <c r="M271" s="120">
        <f t="shared" si="36"/>
        <v>0.4</v>
      </c>
    </row>
    <row r="272" spans="1:13" x14ac:dyDescent="0.2">
      <c r="A272" s="161"/>
      <c r="B272" s="36">
        <v>610</v>
      </c>
      <c r="C272" s="37"/>
      <c r="D272" s="37" t="s">
        <v>115</v>
      </c>
      <c r="E272" s="118">
        <v>0.3</v>
      </c>
      <c r="F272" s="67"/>
      <c r="G272" s="67"/>
      <c r="H272" s="76"/>
      <c r="I272" s="118">
        <v>0.3</v>
      </c>
      <c r="J272" s="118">
        <v>0.3</v>
      </c>
      <c r="K272" s="118">
        <v>0.3</v>
      </c>
      <c r="L272" s="118">
        <v>0.3</v>
      </c>
      <c r="M272" s="118">
        <v>0.3</v>
      </c>
    </row>
    <row r="273" spans="1:13" x14ac:dyDescent="0.2">
      <c r="A273" s="161"/>
      <c r="B273" s="36">
        <v>620</v>
      </c>
      <c r="C273" s="37"/>
      <c r="D273" s="37" t="s">
        <v>116</v>
      </c>
      <c r="E273" s="118">
        <v>0.1</v>
      </c>
      <c r="F273" s="67"/>
      <c r="G273" s="67"/>
      <c r="H273" s="76"/>
      <c r="I273" s="118">
        <v>0.1</v>
      </c>
      <c r="J273" s="118">
        <v>0.1</v>
      </c>
      <c r="K273" s="118">
        <v>0.1</v>
      </c>
      <c r="L273" s="118">
        <v>0.1</v>
      </c>
      <c r="M273" s="118">
        <v>0.1</v>
      </c>
    </row>
    <row r="274" spans="1:13" x14ac:dyDescent="0.2">
      <c r="A274" s="161"/>
      <c r="B274" s="36">
        <v>630</v>
      </c>
      <c r="C274" s="37"/>
      <c r="D274" s="37" t="s">
        <v>117</v>
      </c>
      <c r="E274" s="118">
        <v>0</v>
      </c>
      <c r="F274" s="67"/>
      <c r="G274" s="67"/>
      <c r="H274" s="76"/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</row>
    <row r="275" spans="1:13" x14ac:dyDescent="0.2">
      <c r="A275" s="160"/>
      <c r="B275" s="39" t="s">
        <v>148</v>
      </c>
      <c r="C275" s="39"/>
      <c r="D275" s="39" t="s">
        <v>149</v>
      </c>
      <c r="E275" s="120">
        <f t="shared" ref="E275:M275" si="37">SUM(E276:E283)</f>
        <v>12.499999999999998</v>
      </c>
      <c r="F275" s="120">
        <f t="shared" si="37"/>
        <v>0</v>
      </c>
      <c r="G275" s="120">
        <f t="shared" si="37"/>
        <v>0</v>
      </c>
      <c r="H275" s="120">
        <f t="shared" si="37"/>
        <v>0</v>
      </c>
      <c r="I275" s="120">
        <f t="shared" si="37"/>
        <v>12.299999999999997</v>
      </c>
      <c r="J275" s="120">
        <f t="shared" si="37"/>
        <v>44.5</v>
      </c>
      <c r="K275" s="120">
        <f t="shared" si="37"/>
        <v>44.5</v>
      </c>
      <c r="L275" s="120">
        <f t="shared" si="37"/>
        <v>33.5</v>
      </c>
      <c r="M275" s="120">
        <f t="shared" si="37"/>
        <v>33.5</v>
      </c>
    </row>
    <row r="276" spans="1:13" x14ac:dyDescent="0.2">
      <c r="A276" s="161"/>
      <c r="B276" s="37"/>
      <c r="C276" s="37">
        <v>610620</v>
      </c>
      <c r="D276" s="37" t="s">
        <v>309</v>
      </c>
      <c r="E276" s="118">
        <v>0</v>
      </c>
      <c r="F276" s="58"/>
      <c r="G276" s="67"/>
      <c r="H276" s="86"/>
      <c r="I276" s="118">
        <v>0</v>
      </c>
      <c r="J276" s="67">
        <v>0</v>
      </c>
      <c r="K276" s="67">
        <v>0</v>
      </c>
      <c r="L276" s="67">
        <v>0</v>
      </c>
      <c r="M276" s="67">
        <v>0</v>
      </c>
    </row>
    <row r="277" spans="1:13" x14ac:dyDescent="0.2">
      <c r="A277" s="161"/>
      <c r="B277" s="36"/>
      <c r="C277" s="37">
        <v>633006</v>
      </c>
      <c r="D277" s="37" t="s">
        <v>134</v>
      </c>
      <c r="E277" s="118">
        <v>11.1</v>
      </c>
      <c r="F277" s="58"/>
      <c r="G277" s="67"/>
      <c r="H277" s="86"/>
      <c r="I277" s="118">
        <v>11.7</v>
      </c>
      <c r="J277" s="67">
        <v>13</v>
      </c>
      <c r="K277" s="67">
        <v>13</v>
      </c>
      <c r="L277" s="67">
        <v>13</v>
      </c>
      <c r="M277" s="67">
        <v>13</v>
      </c>
    </row>
    <row r="278" spans="1:13" x14ac:dyDescent="0.2">
      <c r="A278" s="161"/>
      <c r="B278" s="36"/>
      <c r="C278" s="37">
        <v>634004</v>
      </c>
      <c r="D278" s="37" t="s">
        <v>80</v>
      </c>
      <c r="E278" s="118">
        <v>0</v>
      </c>
      <c r="F278" s="58"/>
      <c r="G278" s="67"/>
      <c r="H278" s="86"/>
      <c r="I278" s="118">
        <v>0.2</v>
      </c>
      <c r="J278" s="67">
        <v>0.5</v>
      </c>
      <c r="K278" s="67">
        <v>0.5</v>
      </c>
      <c r="L278" s="67">
        <v>0.5</v>
      </c>
      <c r="M278" s="67">
        <v>0.5</v>
      </c>
    </row>
    <row r="279" spans="1:13" x14ac:dyDescent="0.2">
      <c r="A279" s="161"/>
      <c r="B279" s="36"/>
      <c r="C279" s="37">
        <v>635006</v>
      </c>
      <c r="D279" s="37" t="s">
        <v>150</v>
      </c>
      <c r="E279" s="118">
        <v>1.2</v>
      </c>
      <c r="F279" s="58"/>
      <c r="G279" s="67"/>
      <c r="H279" s="86"/>
      <c r="I279" s="118">
        <v>0</v>
      </c>
      <c r="J279" s="67">
        <v>20</v>
      </c>
      <c r="K279" s="67">
        <v>20</v>
      </c>
      <c r="L279" s="67">
        <v>20</v>
      </c>
      <c r="M279" s="67">
        <v>20</v>
      </c>
    </row>
    <row r="280" spans="1:13" x14ac:dyDescent="0.2">
      <c r="A280" s="161"/>
      <c r="B280" s="36"/>
      <c r="C280" s="37">
        <v>6350063</v>
      </c>
      <c r="D280" s="37" t="s">
        <v>338</v>
      </c>
      <c r="E280" s="118">
        <v>0</v>
      </c>
      <c r="F280" s="67"/>
      <c r="G280" s="67"/>
      <c r="H280" s="76"/>
      <c r="I280" s="118">
        <v>0</v>
      </c>
      <c r="J280" s="67">
        <v>3</v>
      </c>
      <c r="K280" s="67">
        <v>3</v>
      </c>
      <c r="L280" s="67">
        <v>0</v>
      </c>
      <c r="M280" s="67">
        <v>0</v>
      </c>
    </row>
    <row r="281" spans="1:13" x14ac:dyDescent="0.2">
      <c r="A281" s="161"/>
      <c r="B281" s="36"/>
      <c r="C281" s="37">
        <v>6350066</v>
      </c>
      <c r="D281" s="37" t="s">
        <v>501</v>
      </c>
      <c r="E281" s="118">
        <v>0</v>
      </c>
      <c r="F281" s="67"/>
      <c r="G281" s="67"/>
      <c r="H281" s="76"/>
      <c r="I281" s="118">
        <v>0</v>
      </c>
      <c r="J281" s="67">
        <v>8</v>
      </c>
      <c r="K281" s="67">
        <v>8</v>
      </c>
      <c r="L281" s="67">
        <v>0</v>
      </c>
      <c r="M281" s="67">
        <v>0</v>
      </c>
    </row>
    <row r="282" spans="1:13" x14ac:dyDescent="0.2">
      <c r="A282" s="161"/>
      <c r="B282" s="36"/>
      <c r="C282" s="37">
        <v>637011</v>
      </c>
      <c r="D282" s="37" t="s">
        <v>433</v>
      </c>
      <c r="E282" s="118">
        <v>0</v>
      </c>
      <c r="F282" s="67"/>
      <c r="G282" s="67"/>
      <c r="H282" s="76"/>
      <c r="I282" s="118">
        <v>0.2</v>
      </c>
      <c r="J282" s="67">
        <v>0</v>
      </c>
      <c r="K282" s="67">
        <v>0</v>
      </c>
      <c r="L282" s="67">
        <v>0</v>
      </c>
      <c r="M282" s="67">
        <v>0</v>
      </c>
    </row>
    <row r="283" spans="1:13" x14ac:dyDescent="0.2">
      <c r="A283" s="161"/>
      <c r="B283" s="36"/>
      <c r="C283" s="37">
        <v>644001</v>
      </c>
      <c r="D283" s="37" t="s">
        <v>151</v>
      </c>
      <c r="E283" s="118">
        <v>0.2</v>
      </c>
      <c r="F283" s="67"/>
      <c r="G283" s="67"/>
      <c r="H283" s="76"/>
      <c r="I283" s="118">
        <v>0.2</v>
      </c>
      <c r="J283" s="67">
        <v>0</v>
      </c>
      <c r="K283" s="67">
        <v>0</v>
      </c>
      <c r="L283" s="67">
        <v>0</v>
      </c>
      <c r="M283" s="67">
        <v>0</v>
      </c>
    </row>
    <row r="284" spans="1:13" x14ac:dyDescent="0.2">
      <c r="A284" s="160"/>
      <c r="B284" s="39" t="s">
        <v>152</v>
      </c>
      <c r="C284" s="39"/>
      <c r="D284" s="39" t="s">
        <v>153</v>
      </c>
      <c r="E284" s="120">
        <f t="shared" ref="E284:M284" si="38">SUM(E285:E292)</f>
        <v>199.20000000000002</v>
      </c>
      <c r="F284" s="120">
        <f t="shared" si="38"/>
        <v>0</v>
      </c>
      <c r="G284" s="120">
        <f t="shared" si="38"/>
        <v>0</v>
      </c>
      <c r="H284" s="120">
        <f t="shared" si="38"/>
        <v>0</v>
      </c>
      <c r="I284" s="120">
        <f t="shared" si="38"/>
        <v>203.2</v>
      </c>
      <c r="J284" s="120">
        <f t="shared" si="38"/>
        <v>249.1</v>
      </c>
      <c r="K284" s="120">
        <f t="shared" si="38"/>
        <v>249.1</v>
      </c>
      <c r="L284" s="120">
        <f t="shared" si="38"/>
        <v>250.29999999999998</v>
      </c>
      <c r="M284" s="120">
        <f t="shared" si="38"/>
        <v>251.6</v>
      </c>
    </row>
    <row r="285" spans="1:13" x14ac:dyDescent="0.2">
      <c r="A285" s="161"/>
      <c r="B285" s="37"/>
      <c r="C285" s="37">
        <v>610620</v>
      </c>
      <c r="D285" s="37" t="s">
        <v>309</v>
      </c>
      <c r="E285" s="118">
        <v>0.8</v>
      </c>
      <c r="F285" s="67"/>
      <c r="G285" s="67"/>
      <c r="H285" s="76"/>
      <c r="I285" s="118">
        <v>0.8</v>
      </c>
      <c r="J285" s="67">
        <v>17</v>
      </c>
      <c r="K285" s="67">
        <v>17</v>
      </c>
      <c r="L285" s="65">
        <v>18</v>
      </c>
      <c r="M285" s="65">
        <v>19</v>
      </c>
    </row>
    <row r="286" spans="1:13" x14ac:dyDescent="0.2">
      <c r="A286" s="161"/>
      <c r="B286" s="37"/>
      <c r="C286" s="37"/>
      <c r="D286" s="37" t="s">
        <v>456</v>
      </c>
      <c r="E286" s="118">
        <v>0</v>
      </c>
      <c r="F286" s="67"/>
      <c r="G286" s="67"/>
      <c r="H286" s="76"/>
      <c r="I286" s="118"/>
      <c r="J286" s="67">
        <v>6</v>
      </c>
      <c r="K286" s="67">
        <v>6</v>
      </c>
      <c r="L286" s="65">
        <v>6.2</v>
      </c>
      <c r="M286" s="65">
        <v>6.5</v>
      </c>
    </row>
    <row r="287" spans="1:13" x14ac:dyDescent="0.2">
      <c r="A287" s="161"/>
      <c r="B287" s="36"/>
      <c r="C287" s="37">
        <v>632003</v>
      </c>
      <c r="D287" s="37" t="s">
        <v>434</v>
      </c>
      <c r="E287" s="118">
        <v>8</v>
      </c>
      <c r="F287" s="67"/>
      <c r="G287" s="67"/>
      <c r="H287" s="76"/>
      <c r="I287" s="118">
        <v>7.9</v>
      </c>
      <c r="J287" s="67">
        <v>8.4</v>
      </c>
      <c r="K287" s="67">
        <v>8.4</v>
      </c>
      <c r="L287" s="67">
        <v>8.4</v>
      </c>
      <c r="M287" s="67">
        <v>8.4</v>
      </c>
    </row>
    <row r="288" spans="1:13" x14ac:dyDescent="0.2">
      <c r="A288" s="161"/>
      <c r="B288" s="36"/>
      <c r="C288" s="37">
        <v>633006</v>
      </c>
      <c r="D288" s="37" t="s">
        <v>154</v>
      </c>
      <c r="E288" s="118">
        <v>0.5</v>
      </c>
      <c r="F288" s="67"/>
      <c r="G288" s="67"/>
      <c r="H288" s="86"/>
      <c r="I288" s="118">
        <v>2.7</v>
      </c>
      <c r="J288" s="67">
        <v>5</v>
      </c>
      <c r="K288" s="67">
        <v>5</v>
      </c>
      <c r="L288" s="67">
        <v>5</v>
      </c>
      <c r="M288" s="67">
        <v>5</v>
      </c>
    </row>
    <row r="289" spans="1:13" x14ac:dyDescent="0.2">
      <c r="A289" s="161"/>
      <c r="B289" s="36"/>
      <c r="C289" s="37">
        <v>637004</v>
      </c>
      <c r="D289" s="37" t="s">
        <v>535</v>
      </c>
      <c r="E289" s="118">
        <v>185.9</v>
      </c>
      <c r="F289" s="67"/>
      <c r="G289" s="67"/>
      <c r="H289" s="76"/>
      <c r="I289" s="118">
        <v>185.6</v>
      </c>
      <c r="J289" s="67">
        <v>198.2</v>
      </c>
      <c r="K289" s="67">
        <v>198.2</v>
      </c>
      <c r="L289" s="67">
        <v>198.2</v>
      </c>
      <c r="M289" s="67">
        <v>198.2</v>
      </c>
    </row>
    <row r="290" spans="1:13" x14ac:dyDescent="0.2">
      <c r="A290" s="161"/>
      <c r="B290" s="36"/>
      <c r="C290" s="37">
        <v>637004</v>
      </c>
      <c r="D290" s="37" t="s">
        <v>529</v>
      </c>
      <c r="E290" s="118">
        <v>4</v>
      </c>
      <c r="F290" s="67"/>
      <c r="G290" s="67"/>
      <c r="H290" s="76"/>
      <c r="I290" s="118">
        <v>6.2</v>
      </c>
      <c r="J290" s="67">
        <v>10</v>
      </c>
      <c r="K290" s="67">
        <v>10</v>
      </c>
      <c r="L290" s="67">
        <v>10</v>
      </c>
      <c r="M290" s="67">
        <v>10</v>
      </c>
    </row>
    <row r="291" spans="1:13" x14ac:dyDescent="0.2">
      <c r="A291" s="161"/>
      <c r="B291" s="36"/>
      <c r="C291" s="37">
        <v>637005</v>
      </c>
      <c r="D291" s="37" t="s">
        <v>263</v>
      </c>
      <c r="E291" s="118">
        <v>0</v>
      </c>
      <c r="F291" s="67"/>
      <c r="G291" s="67"/>
      <c r="H291" s="76"/>
      <c r="I291" s="118">
        <v>0</v>
      </c>
      <c r="J291" s="67">
        <v>0</v>
      </c>
      <c r="K291" s="67">
        <v>0</v>
      </c>
      <c r="L291" s="67">
        <v>0</v>
      </c>
      <c r="M291" s="67">
        <v>0</v>
      </c>
    </row>
    <row r="292" spans="1:13" x14ac:dyDescent="0.2">
      <c r="A292" s="161"/>
      <c r="B292" s="36"/>
      <c r="C292" s="37"/>
      <c r="D292" s="37" t="s">
        <v>458</v>
      </c>
      <c r="E292" s="118">
        <v>0</v>
      </c>
      <c r="F292" s="118"/>
      <c r="G292" s="118"/>
      <c r="H292" s="136">
        <v>0</v>
      </c>
      <c r="I292" s="118">
        <v>0</v>
      </c>
      <c r="J292" s="118">
        <v>4.5</v>
      </c>
      <c r="K292" s="118">
        <v>4.5</v>
      </c>
      <c r="L292" s="118">
        <v>4.5</v>
      </c>
      <c r="M292" s="118">
        <v>4.5</v>
      </c>
    </row>
    <row r="293" spans="1:13" x14ac:dyDescent="0.2">
      <c r="A293" s="160"/>
      <c r="B293" s="39" t="s">
        <v>155</v>
      </c>
      <c r="C293" s="39"/>
      <c r="D293" s="39" t="s">
        <v>156</v>
      </c>
      <c r="E293" s="120">
        <f t="shared" ref="E293:M293" si="39">SUM(E294:E301)</f>
        <v>36.400000000000006</v>
      </c>
      <c r="F293" s="120">
        <f t="shared" si="39"/>
        <v>0</v>
      </c>
      <c r="G293" s="120">
        <f t="shared" si="39"/>
        <v>0</v>
      </c>
      <c r="H293" s="120">
        <f t="shared" si="39"/>
        <v>0</v>
      </c>
      <c r="I293" s="120">
        <f t="shared" si="39"/>
        <v>39.6</v>
      </c>
      <c r="J293" s="120">
        <f t="shared" si="39"/>
        <v>57.5</v>
      </c>
      <c r="K293" s="120">
        <f t="shared" si="39"/>
        <v>57.5</v>
      </c>
      <c r="L293" s="120">
        <f t="shared" si="39"/>
        <v>57.5</v>
      </c>
      <c r="M293" s="120">
        <f t="shared" si="39"/>
        <v>57.5</v>
      </c>
    </row>
    <row r="294" spans="1:13" x14ac:dyDescent="0.2">
      <c r="A294" s="161"/>
      <c r="B294" s="36"/>
      <c r="C294" s="37">
        <v>6350066</v>
      </c>
      <c r="D294" s="37" t="s">
        <v>157</v>
      </c>
      <c r="E294" s="118">
        <v>10.8</v>
      </c>
      <c r="F294" s="67"/>
      <c r="G294" s="67"/>
      <c r="H294" s="76"/>
      <c r="I294" s="118">
        <v>0.1</v>
      </c>
      <c r="J294" s="67">
        <v>15</v>
      </c>
      <c r="K294" s="67">
        <v>15</v>
      </c>
      <c r="L294" s="67">
        <v>15</v>
      </c>
      <c r="M294" s="67">
        <v>15</v>
      </c>
    </row>
    <row r="295" spans="1:13" x14ac:dyDescent="0.2">
      <c r="A295" s="161"/>
      <c r="B295" s="36"/>
      <c r="C295" s="37">
        <v>632001</v>
      </c>
      <c r="D295" s="37" t="s">
        <v>412</v>
      </c>
      <c r="E295" s="118">
        <v>0</v>
      </c>
      <c r="F295" s="67"/>
      <c r="G295" s="67"/>
      <c r="H295" s="76"/>
      <c r="I295" s="118">
        <v>1.3</v>
      </c>
      <c r="J295" s="67">
        <v>1.5</v>
      </c>
      <c r="K295" s="67">
        <v>1.5</v>
      </c>
      <c r="L295" s="67">
        <v>1.5</v>
      </c>
      <c r="M295" s="67">
        <v>1.5</v>
      </c>
    </row>
    <row r="296" spans="1:13" ht="12.75" hidden="1" customHeight="1" x14ac:dyDescent="0.2">
      <c r="A296" s="161"/>
      <c r="B296" s="36"/>
      <c r="C296" s="37">
        <v>632002</v>
      </c>
      <c r="D296" s="37" t="s">
        <v>348</v>
      </c>
      <c r="E296" s="118">
        <v>0</v>
      </c>
      <c r="F296" s="67"/>
      <c r="G296" s="67"/>
      <c r="H296" s="76"/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</row>
    <row r="297" spans="1:13" x14ac:dyDescent="0.2">
      <c r="A297" s="161"/>
      <c r="B297" s="36"/>
      <c r="C297" s="37">
        <v>633006</v>
      </c>
      <c r="D297" s="37" t="s">
        <v>134</v>
      </c>
      <c r="E297" s="118">
        <v>0</v>
      </c>
      <c r="F297" s="67"/>
      <c r="G297" s="67"/>
      <c r="H297" s="76"/>
      <c r="I297" s="118">
        <v>0.5</v>
      </c>
      <c r="J297" s="67">
        <v>3</v>
      </c>
      <c r="K297" s="67">
        <v>3</v>
      </c>
      <c r="L297" s="67">
        <v>3</v>
      </c>
      <c r="M297" s="67">
        <v>3</v>
      </c>
    </row>
    <row r="298" spans="1:13" x14ac:dyDescent="0.2">
      <c r="A298" s="161"/>
      <c r="B298" s="36"/>
      <c r="C298" s="37">
        <v>634001</v>
      </c>
      <c r="D298" s="37" t="s">
        <v>530</v>
      </c>
      <c r="E298" s="118">
        <v>0</v>
      </c>
      <c r="F298" s="67"/>
      <c r="G298" s="67"/>
      <c r="H298" s="76"/>
      <c r="I298" s="118">
        <v>0.2</v>
      </c>
      <c r="J298" s="67">
        <v>0.2</v>
      </c>
      <c r="K298" s="67">
        <v>0.2</v>
      </c>
      <c r="L298" s="67">
        <v>0.2</v>
      </c>
      <c r="M298" s="67">
        <v>0.2</v>
      </c>
    </row>
    <row r="299" spans="1:13" x14ac:dyDescent="0.2">
      <c r="A299" s="161"/>
      <c r="B299" s="36"/>
      <c r="C299" s="37">
        <v>637004</v>
      </c>
      <c r="D299" s="37" t="s">
        <v>91</v>
      </c>
      <c r="E299" s="118">
        <v>0</v>
      </c>
      <c r="F299" s="67"/>
      <c r="G299" s="67"/>
      <c r="H299" s="76"/>
      <c r="I299" s="118">
        <v>7.3</v>
      </c>
      <c r="J299" s="67">
        <v>7</v>
      </c>
      <c r="K299" s="67">
        <v>7</v>
      </c>
      <c r="L299" s="67">
        <v>7</v>
      </c>
      <c r="M299" s="67">
        <v>7</v>
      </c>
    </row>
    <row r="300" spans="1:13" x14ac:dyDescent="0.2">
      <c r="A300" s="161"/>
      <c r="B300" s="36"/>
      <c r="C300" s="37">
        <v>637011</v>
      </c>
      <c r="D300" s="37" t="s">
        <v>413</v>
      </c>
      <c r="E300" s="118">
        <v>0</v>
      </c>
      <c r="F300" s="67"/>
      <c r="G300" s="67"/>
      <c r="H300" s="76"/>
      <c r="I300" s="118">
        <v>1.8</v>
      </c>
      <c r="J300" s="67">
        <v>2</v>
      </c>
      <c r="K300" s="67">
        <v>2</v>
      </c>
      <c r="L300" s="67">
        <v>2</v>
      </c>
      <c r="M300" s="67">
        <v>2</v>
      </c>
    </row>
    <row r="301" spans="1:13" x14ac:dyDescent="0.2">
      <c r="A301" s="161"/>
      <c r="B301" s="36"/>
      <c r="C301" s="37">
        <v>637012</v>
      </c>
      <c r="D301" s="37" t="s">
        <v>531</v>
      </c>
      <c r="E301" s="118">
        <v>25.6</v>
      </c>
      <c r="F301" s="67"/>
      <c r="G301" s="67"/>
      <c r="H301" s="76"/>
      <c r="I301" s="118">
        <v>28.4</v>
      </c>
      <c r="J301" s="67">
        <v>28.8</v>
      </c>
      <c r="K301" s="67">
        <v>28.8</v>
      </c>
      <c r="L301" s="67">
        <v>28.8</v>
      </c>
      <c r="M301" s="67">
        <v>28.8</v>
      </c>
    </row>
    <row r="302" spans="1:13" x14ac:dyDescent="0.2">
      <c r="A302" s="160"/>
      <c r="B302" s="39" t="s">
        <v>158</v>
      </c>
      <c r="C302" s="39"/>
      <c r="D302" s="39" t="s">
        <v>159</v>
      </c>
      <c r="E302" s="120">
        <f t="shared" ref="E302:M302" si="40">SUM(E303:E309)</f>
        <v>5.4</v>
      </c>
      <c r="F302" s="120">
        <f t="shared" si="40"/>
        <v>0</v>
      </c>
      <c r="G302" s="120">
        <f t="shared" si="40"/>
        <v>0</v>
      </c>
      <c r="H302" s="120">
        <f t="shared" si="40"/>
        <v>0</v>
      </c>
      <c r="I302" s="120">
        <f t="shared" si="40"/>
        <v>5.2</v>
      </c>
      <c r="J302" s="120">
        <f t="shared" si="40"/>
        <v>4</v>
      </c>
      <c r="K302" s="120">
        <f t="shared" si="40"/>
        <v>4</v>
      </c>
      <c r="L302" s="120">
        <f t="shared" si="40"/>
        <v>4</v>
      </c>
      <c r="M302" s="120">
        <f t="shared" si="40"/>
        <v>4</v>
      </c>
    </row>
    <row r="303" spans="1:13" x14ac:dyDescent="0.2">
      <c r="A303" s="162"/>
      <c r="B303" s="87"/>
      <c r="C303" s="88">
        <v>632001</v>
      </c>
      <c r="D303" s="88" t="s">
        <v>360</v>
      </c>
      <c r="E303" s="118">
        <v>0.1</v>
      </c>
      <c r="F303" s="118"/>
      <c r="G303" s="118"/>
      <c r="H303" s="118"/>
      <c r="I303" s="118">
        <v>0.1</v>
      </c>
      <c r="J303" s="118">
        <v>0.2</v>
      </c>
      <c r="K303" s="118">
        <v>0.2</v>
      </c>
      <c r="L303" s="118">
        <v>0.2</v>
      </c>
      <c r="M303" s="118">
        <v>0.2</v>
      </c>
    </row>
    <row r="304" spans="1:13" x14ac:dyDescent="0.2">
      <c r="A304" s="161"/>
      <c r="B304" s="36"/>
      <c r="C304" s="37">
        <v>633006</v>
      </c>
      <c r="D304" s="37" t="s">
        <v>284</v>
      </c>
      <c r="E304" s="118">
        <v>0.5</v>
      </c>
      <c r="F304" s="89"/>
      <c r="G304" s="67"/>
      <c r="H304" s="76"/>
      <c r="I304" s="118">
        <v>1.8</v>
      </c>
      <c r="J304" s="67">
        <v>0</v>
      </c>
      <c r="K304" s="67">
        <v>0</v>
      </c>
      <c r="L304" s="67">
        <v>0</v>
      </c>
      <c r="M304" s="67">
        <v>0</v>
      </c>
    </row>
    <row r="305" spans="1:13" x14ac:dyDescent="0.2">
      <c r="A305" s="161"/>
      <c r="B305" s="36"/>
      <c r="C305" s="37">
        <v>63500610</v>
      </c>
      <c r="D305" s="37" t="s">
        <v>337</v>
      </c>
      <c r="E305" s="118">
        <v>3.3</v>
      </c>
      <c r="F305" s="89"/>
      <c r="G305" s="67"/>
      <c r="H305" s="76"/>
      <c r="I305" s="118">
        <v>0</v>
      </c>
      <c r="J305" s="67">
        <v>0</v>
      </c>
      <c r="K305" s="67">
        <v>0</v>
      </c>
      <c r="L305" s="67">
        <v>0</v>
      </c>
      <c r="M305" s="67">
        <v>0</v>
      </c>
    </row>
    <row r="306" spans="1:13" x14ac:dyDescent="0.2">
      <c r="A306" s="164"/>
      <c r="B306" s="41"/>
      <c r="C306" s="41">
        <v>653001</v>
      </c>
      <c r="D306" s="41" t="s">
        <v>266</v>
      </c>
      <c r="E306" s="118">
        <v>1.3</v>
      </c>
      <c r="F306" s="89"/>
      <c r="G306" s="67"/>
      <c r="H306" s="90"/>
      <c r="I306" s="118">
        <v>0.3</v>
      </c>
      <c r="J306" s="67">
        <v>0.3</v>
      </c>
      <c r="K306" s="67">
        <v>0.3</v>
      </c>
      <c r="L306" s="67">
        <v>0.3</v>
      </c>
      <c r="M306" s="67">
        <v>0.3</v>
      </c>
    </row>
    <row r="307" spans="1:13" x14ac:dyDescent="0.2">
      <c r="A307" s="164"/>
      <c r="B307" s="41"/>
      <c r="C307" s="41">
        <v>653001</v>
      </c>
      <c r="D307" s="41" t="s">
        <v>265</v>
      </c>
      <c r="E307" s="118">
        <v>0.2</v>
      </c>
      <c r="F307" s="89"/>
      <c r="G307" s="67"/>
      <c r="H307" s="90"/>
      <c r="I307" s="118">
        <v>0.9</v>
      </c>
      <c r="J307" s="67">
        <v>0.9</v>
      </c>
      <c r="K307" s="67">
        <v>0.9</v>
      </c>
      <c r="L307" s="67">
        <v>0.9</v>
      </c>
      <c r="M307" s="67">
        <v>0.9</v>
      </c>
    </row>
    <row r="308" spans="1:13" x14ac:dyDescent="0.2">
      <c r="A308" s="164"/>
      <c r="B308" s="41"/>
      <c r="C308" s="41">
        <v>637027</v>
      </c>
      <c r="D308" s="41" t="s">
        <v>171</v>
      </c>
      <c r="E308" s="118">
        <v>0</v>
      </c>
      <c r="F308" s="89"/>
      <c r="G308" s="67"/>
      <c r="H308" s="90"/>
      <c r="I308" s="118">
        <v>1.1000000000000001</v>
      </c>
      <c r="J308" s="67">
        <v>1.1000000000000001</v>
      </c>
      <c r="K308" s="67">
        <v>1.1000000000000001</v>
      </c>
      <c r="L308" s="67">
        <v>1.1000000000000001</v>
      </c>
      <c r="M308" s="67">
        <v>1.1000000000000001</v>
      </c>
    </row>
    <row r="309" spans="1:13" x14ac:dyDescent="0.2">
      <c r="A309" s="164"/>
      <c r="B309" s="41"/>
      <c r="C309" s="41">
        <v>637015</v>
      </c>
      <c r="D309" s="41" t="s">
        <v>418</v>
      </c>
      <c r="E309" s="118">
        <v>0</v>
      </c>
      <c r="F309" s="89"/>
      <c r="G309" s="67"/>
      <c r="H309" s="90"/>
      <c r="I309" s="118">
        <v>1</v>
      </c>
      <c r="J309" s="67">
        <v>1.5</v>
      </c>
      <c r="K309" s="67">
        <v>1.5</v>
      </c>
      <c r="L309" s="67">
        <v>1.5</v>
      </c>
      <c r="M309" s="67">
        <v>1.5</v>
      </c>
    </row>
    <row r="310" spans="1:13" x14ac:dyDescent="0.2">
      <c r="A310" s="160"/>
      <c r="B310" s="39" t="s">
        <v>160</v>
      </c>
      <c r="C310" s="39"/>
      <c r="D310" s="39" t="s">
        <v>161</v>
      </c>
      <c r="E310" s="120">
        <f t="shared" ref="E310:M310" si="41">SUM(E311:E313)</f>
        <v>835.69999999999982</v>
      </c>
      <c r="F310" s="120">
        <f t="shared" si="41"/>
        <v>0</v>
      </c>
      <c r="G310" s="120">
        <f t="shared" si="41"/>
        <v>0</v>
      </c>
      <c r="H310" s="120">
        <f t="shared" si="41"/>
        <v>0</v>
      </c>
      <c r="I310" s="120">
        <f t="shared" si="41"/>
        <v>171</v>
      </c>
      <c r="J310" s="120">
        <f t="shared" si="41"/>
        <v>226.6</v>
      </c>
      <c r="K310" s="120">
        <f t="shared" si="41"/>
        <v>226.6</v>
      </c>
      <c r="L310" s="120">
        <f t="shared" si="41"/>
        <v>227.89999999999998</v>
      </c>
      <c r="M310" s="120">
        <f t="shared" si="41"/>
        <v>229.2</v>
      </c>
    </row>
    <row r="311" spans="1:13" x14ac:dyDescent="0.2">
      <c r="A311" s="161"/>
      <c r="B311" s="36">
        <v>610</v>
      </c>
      <c r="C311" s="37"/>
      <c r="D311" s="37" t="s">
        <v>115</v>
      </c>
      <c r="E311" s="118">
        <v>89.3</v>
      </c>
      <c r="F311" s="67"/>
      <c r="G311" s="67"/>
      <c r="H311" s="76"/>
      <c r="I311" s="118">
        <v>81.8</v>
      </c>
      <c r="J311" s="67">
        <v>93</v>
      </c>
      <c r="K311" s="67">
        <v>93</v>
      </c>
      <c r="L311" s="65">
        <v>94</v>
      </c>
      <c r="M311" s="65">
        <v>95</v>
      </c>
    </row>
    <row r="312" spans="1:13" x14ac:dyDescent="0.2">
      <c r="A312" s="161"/>
      <c r="B312" s="36">
        <v>620</v>
      </c>
      <c r="C312" s="37"/>
      <c r="D312" s="37" t="s">
        <v>116</v>
      </c>
      <c r="E312" s="118">
        <v>31</v>
      </c>
      <c r="F312" s="58"/>
      <c r="G312" s="67"/>
      <c r="H312" s="86"/>
      <c r="I312" s="118">
        <v>29.4</v>
      </c>
      <c r="J312" s="67">
        <v>32</v>
      </c>
      <c r="K312" s="67">
        <v>32</v>
      </c>
      <c r="L312" s="65">
        <v>32.299999999999997</v>
      </c>
      <c r="M312" s="65">
        <v>32.6</v>
      </c>
    </row>
    <row r="313" spans="1:13" x14ac:dyDescent="0.2">
      <c r="A313" s="160"/>
      <c r="B313" s="36">
        <v>630</v>
      </c>
      <c r="C313" s="36"/>
      <c r="D313" s="36" t="s">
        <v>162</v>
      </c>
      <c r="E313" s="118">
        <f>SUM(E314:E349)</f>
        <v>715.39999999999986</v>
      </c>
      <c r="F313" s="58"/>
      <c r="G313" s="67"/>
      <c r="H313" s="86"/>
      <c r="I313" s="118">
        <f>SUM(I314:I349)</f>
        <v>59.800000000000004</v>
      </c>
      <c r="J313" s="118">
        <f>SUM(J314:J349)</f>
        <v>101.6</v>
      </c>
      <c r="K313" s="118">
        <f>SUM(K314:K349)</f>
        <v>101.6</v>
      </c>
      <c r="L313" s="65">
        <f>SUM(L314:L349)</f>
        <v>101.6</v>
      </c>
      <c r="M313" s="65">
        <f>SUM(M314:M349)</f>
        <v>101.6</v>
      </c>
    </row>
    <row r="314" spans="1:13" x14ac:dyDescent="0.2">
      <c r="A314" s="161"/>
      <c r="B314" s="36"/>
      <c r="C314" s="37">
        <v>6320011</v>
      </c>
      <c r="D314" s="37" t="s">
        <v>56</v>
      </c>
      <c r="E314" s="118">
        <v>3.3</v>
      </c>
      <c r="F314" s="118">
        <v>3.3</v>
      </c>
      <c r="G314" s="118">
        <v>3.3</v>
      </c>
      <c r="H314" s="118">
        <v>3.3</v>
      </c>
      <c r="I314" s="118">
        <v>3.3</v>
      </c>
      <c r="J314" s="67">
        <v>3.6</v>
      </c>
      <c r="K314" s="67">
        <v>3.6</v>
      </c>
      <c r="L314" s="67">
        <v>3.6</v>
      </c>
      <c r="M314" s="67">
        <v>3.6</v>
      </c>
    </row>
    <row r="315" spans="1:13" x14ac:dyDescent="0.2">
      <c r="A315" s="161"/>
      <c r="B315" s="36"/>
      <c r="C315" s="37">
        <v>6320012</v>
      </c>
      <c r="D315" s="37" t="s">
        <v>163</v>
      </c>
      <c r="E315" s="118">
        <v>1.8</v>
      </c>
      <c r="F315" s="58"/>
      <c r="G315" s="67"/>
      <c r="H315" s="86"/>
      <c r="I315" s="118">
        <v>1.6</v>
      </c>
      <c r="J315" s="67">
        <v>2</v>
      </c>
      <c r="K315" s="67">
        <v>2</v>
      </c>
      <c r="L315" s="67">
        <v>2</v>
      </c>
      <c r="M315" s="67">
        <v>2</v>
      </c>
    </row>
    <row r="316" spans="1:13" x14ac:dyDescent="0.2">
      <c r="A316" s="161"/>
      <c r="B316" s="36"/>
      <c r="C316" s="37">
        <v>632002</v>
      </c>
      <c r="D316" s="37" t="s">
        <v>164</v>
      </c>
      <c r="E316" s="118">
        <v>0.3</v>
      </c>
      <c r="F316" s="58"/>
      <c r="G316" s="67"/>
      <c r="H316" s="86"/>
      <c r="I316" s="118">
        <v>0.7</v>
      </c>
      <c r="J316" s="67">
        <v>0.8</v>
      </c>
      <c r="K316" s="67">
        <v>0.8</v>
      </c>
      <c r="L316" s="67">
        <v>0.8</v>
      </c>
      <c r="M316" s="67">
        <v>0.8</v>
      </c>
    </row>
    <row r="317" spans="1:13" x14ac:dyDescent="0.2">
      <c r="A317" s="161"/>
      <c r="B317" s="36"/>
      <c r="C317" s="37">
        <v>632003</v>
      </c>
      <c r="D317" s="37" t="s">
        <v>130</v>
      </c>
      <c r="E317" s="118">
        <v>1</v>
      </c>
      <c r="F317" s="58"/>
      <c r="G317" s="67"/>
      <c r="H317" s="86"/>
      <c r="I317" s="118">
        <v>1.4</v>
      </c>
      <c r="J317" s="67">
        <v>1.5</v>
      </c>
      <c r="K317" s="67">
        <v>1.5</v>
      </c>
      <c r="L317" s="67">
        <v>1.5</v>
      </c>
      <c r="M317" s="67">
        <v>1.5</v>
      </c>
    </row>
    <row r="318" spans="1:13" x14ac:dyDescent="0.2">
      <c r="A318" s="161"/>
      <c r="B318" s="36"/>
      <c r="C318" s="37">
        <v>633006</v>
      </c>
      <c r="D318" s="37" t="s">
        <v>134</v>
      </c>
      <c r="E318" s="118">
        <v>7.1</v>
      </c>
      <c r="F318" s="58"/>
      <c r="G318" s="67"/>
      <c r="H318" s="86"/>
      <c r="I318" s="118">
        <v>1.8</v>
      </c>
      <c r="J318" s="67">
        <v>7</v>
      </c>
      <c r="K318" s="67">
        <v>7</v>
      </c>
      <c r="L318" s="67">
        <v>7</v>
      </c>
      <c r="M318" s="67">
        <v>7</v>
      </c>
    </row>
    <row r="319" spans="1:13" x14ac:dyDescent="0.2">
      <c r="A319" s="161"/>
      <c r="B319" s="36"/>
      <c r="C319" s="37">
        <v>6330064</v>
      </c>
      <c r="D319" s="37" t="s">
        <v>339</v>
      </c>
      <c r="E319" s="118">
        <v>0</v>
      </c>
      <c r="F319" s="67"/>
      <c r="G319" s="67"/>
      <c r="H319" s="76"/>
      <c r="I319" s="118">
        <v>0</v>
      </c>
      <c r="J319" s="67">
        <v>3</v>
      </c>
      <c r="K319" s="67">
        <v>3</v>
      </c>
      <c r="L319" s="67">
        <v>3</v>
      </c>
      <c r="M319" s="67">
        <v>3</v>
      </c>
    </row>
    <row r="320" spans="1:13" x14ac:dyDescent="0.2">
      <c r="A320" s="161"/>
      <c r="B320" s="36"/>
      <c r="C320" s="37">
        <v>63300611</v>
      </c>
      <c r="D320" s="37" t="s">
        <v>165</v>
      </c>
      <c r="E320" s="118">
        <v>7.3</v>
      </c>
      <c r="F320" s="58"/>
      <c r="G320" s="67"/>
      <c r="H320" s="86"/>
      <c r="I320" s="118">
        <v>4.8</v>
      </c>
      <c r="J320" s="67">
        <v>15</v>
      </c>
      <c r="K320" s="67">
        <v>15</v>
      </c>
      <c r="L320" s="67">
        <v>15</v>
      </c>
      <c r="M320" s="67">
        <v>15</v>
      </c>
    </row>
    <row r="321" spans="1:13" x14ac:dyDescent="0.2">
      <c r="A321" s="161"/>
      <c r="B321" s="36"/>
      <c r="C321" s="37">
        <v>63300612</v>
      </c>
      <c r="D321" s="37" t="s">
        <v>293</v>
      </c>
      <c r="E321" s="118">
        <v>0</v>
      </c>
      <c r="F321" s="58"/>
      <c r="G321" s="67"/>
      <c r="H321" s="86"/>
      <c r="I321" s="118">
        <v>0</v>
      </c>
      <c r="J321" s="67">
        <v>3</v>
      </c>
      <c r="K321" s="67">
        <v>3</v>
      </c>
      <c r="L321" s="67">
        <v>3</v>
      </c>
      <c r="M321" s="67">
        <v>3</v>
      </c>
    </row>
    <row r="322" spans="1:13" x14ac:dyDescent="0.2">
      <c r="A322" s="161"/>
      <c r="B322" s="36"/>
      <c r="C322" s="37">
        <v>633004</v>
      </c>
      <c r="D322" s="37" t="s">
        <v>166</v>
      </c>
      <c r="E322" s="118">
        <v>0.2</v>
      </c>
      <c r="F322" s="58"/>
      <c r="G322" s="67"/>
      <c r="H322" s="86"/>
      <c r="I322" s="118">
        <v>0.3</v>
      </c>
      <c r="J322" s="67">
        <v>3</v>
      </c>
      <c r="K322" s="67">
        <v>3</v>
      </c>
      <c r="L322" s="67">
        <v>3</v>
      </c>
      <c r="M322" s="67">
        <v>3</v>
      </c>
    </row>
    <row r="323" spans="1:13" x14ac:dyDescent="0.2">
      <c r="A323" s="161"/>
      <c r="B323" s="36"/>
      <c r="C323" s="37">
        <v>633010</v>
      </c>
      <c r="D323" s="37" t="s">
        <v>299</v>
      </c>
      <c r="E323" s="118">
        <v>0</v>
      </c>
      <c r="F323" s="58"/>
      <c r="G323" s="67"/>
      <c r="H323" s="86"/>
      <c r="I323" s="118">
        <v>0.7</v>
      </c>
      <c r="J323" s="67">
        <v>2</v>
      </c>
      <c r="K323" s="67">
        <v>2</v>
      </c>
      <c r="L323" s="67">
        <v>2</v>
      </c>
      <c r="M323" s="67">
        <v>2</v>
      </c>
    </row>
    <row r="324" spans="1:13" x14ac:dyDescent="0.2">
      <c r="A324" s="161"/>
      <c r="B324" s="36"/>
      <c r="C324" s="37">
        <v>634001</v>
      </c>
      <c r="D324" s="37" t="s">
        <v>137</v>
      </c>
      <c r="E324" s="118">
        <v>15.3</v>
      </c>
      <c r="F324" s="58"/>
      <c r="G324" s="67"/>
      <c r="H324" s="86"/>
      <c r="I324" s="118">
        <v>15.8</v>
      </c>
      <c r="J324" s="67">
        <v>16</v>
      </c>
      <c r="K324" s="67">
        <v>16</v>
      </c>
      <c r="L324" s="67">
        <v>16</v>
      </c>
      <c r="M324" s="67">
        <v>16</v>
      </c>
    </row>
    <row r="325" spans="1:13" x14ac:dyDescent="0.2">
      <c r="A325" s="161"/>
      <c r="B325" s="36"/>
      <c r="C325" s="37">
        <v>634002</v>
      </c>
      <c r="D325" s="37" t="s">
        <v>290</v>
      </c>
      <c r="E325" s="118">
        <v>4.5999999999999996</v>
      </c>
      <c r="F325" s="58"/>
      <c r="G325" s="67"/>
      <c r="H325" s="86"/>
      <c r="I325" s="118">
        <v>4.5</v>
      </c>
      <c r="J325" s="67">
        <v>5</v>
      </c>
      <c r="K325" s="67">
        <v>5</v>
      </c>
      <c r="L325" s="67">
        <v>5</v>
      </c>
      <c r="M325" s="67">
        <v>5</v>
      </c>
    </row>
    <row r="326" spans="1:13" x14ac:dyDescent="0.2">
      <c r="A326" s="161"/>
      <c r="B326" s="36"/>
      <c r="C326" s="37">
        <v>634003</v>
      </c>
      <c r="D326" s="37" t="s">
        <v>264</v>
      </c>
      <c r="E326" s="118">
        <v>2.4</v>
      </c>
      <c r="F326" s="58"/>
      <c r="G326" s="67"/>
      <c r="H326" s="86"/>
      <c r="I326" s="118">
        <v>1.1000000000000001</v>
      </c>
      <c r="J326" s="67">
        <v>2.4</v>
      </c>
      <c r="K326" s="67">
        <v>2.4</v>
      </c>
      <c r="L326" s="67">
        <v>2.4</v>
      </c>
      <c r="M326" s="67">
        <v>2.4</v>
      </c>
    </row>
    <row r="327" spans="1:13" x14ac:dyDescent="0.2">
      <c r="A327" s="161"/>
      <c r="B327" s="36"/>
      <c r="C327" s="37">
        <v>634004</v>
      </c>
      <c r="D327" s="37" t="s">
        <v>80</v>
      </c>
      <c r="E327" s="118">
        <v>8</v>
      </c>
      <c r="F327" s="58"/>
      <c r="G327" s="67"/>
      <c r="H327" s="86"/>
      <c r="I327" s="118">
        <v>0.3</v>
      </c>
      <c r="J327" s="67">
        <v>1</v>
      </c>
      <c r="K327" s="67">
        <v>1</v>
      </c>
      <c r="L327" s="67">
        <v>1</v>
      </c>
      <c r="M327" s="67">
        <v>1</v>
      </c>
    </row>
    <row r="328" spans="1:13" x14ac:dyDescent="0.2">
      <c r="A328" s="161"/>
      <c r="B328" s="36"/>
      <c r="C328" s="37">
        <v>635004</v>
      </c>
      <c r="D328" s="37" t="s">
        <v>362</v>
      </c>
      <c r="E328" s="118">
        <v>0.6</v>
      </c>
      <c r="F328" s="58"/>
      <c r="G328" s="67"/>
      <c r="H328" s="86"/>
      <c r="I328" s="118">
        <v>0.3</v>
      </c>
      <c r="J328" s="67">
        <v>1</v>
      </c>
      <c r="K328" s="67">
        <v>1</v>
      </c>
      <c r="L328" s="67">
        <v>1</v>
      </c>
      <c r="M328" s="67">
        <v>1</v>
      </c>
    </row>
    <row r="329" spans="1:13" x14ac:dyDescent="0.2">
      <c r="A329" s="161"/>
      <c r="B329" s="36"/>
      <c r="C329" s="37">
        <v>6350061</v>
      </c>
      <c r="D329" s="37" t="s">
        <v>167</v>
      </c>
      <c r="E329" s="118">
        <v>0.3</v>
      </c>
      <c r="F329" s="58"/>
      <c r="G329" s="67"/>
      <c r="H329" s="86"/>
      <c r="I329" s="118">
        <v>1.5</v>
      </c>
      <c r="J329" s="67">
        <v>1.8</v>
      </c>
      <c r="K329" s="67">
        <v>1.8</v>
      </c>
      <c r="L329" s="67">
        <v>1.8</v>
      </c>
      <c r="M329" s="67">
        <v>1.8</v>
      </c>
    </row>
    <row r="330" spans="1:13" x14ac:dyDescent="0.2">
      <c r="A330" s="161"/>
      <c r="B330" s="36"/>
      <c r="C330" s="37">
        <v>6350062</v>
      </c>
      <c r="D330" s="37" t="s">
        <v>168</v>
      </c>
      <c r="E330" s="118">
        <v>0.1</v>
      </c>
      <c r="F330" s="58"/>
      <c r="G330" s="67"/>
      <c r="H330" s="86"/>
      <c r="I330" s="118">
        <v>0</v>
      </c>
      <c r="J330" s="67">
        <v>0.5</v>
      </c>
      <c r="K330" s="67">
        <v>0.5</v>
      </c>
      <c r="L330" s="67">
        <v>0.5</v>
      </c>
      <c r="M330" s="67">
        <v>0.5</v>
      </c>
    </row>
    <row r="331" spans="1:13" x14ac:dyDescent="0.2">
      <c r="A331" s="161"/>
      <c r="B331" s="36"/>
      <c r="C331" s="37">
        <v>6350064</v>
      </c>
      <c r="D331" s="37" t="s">
        <v>169</v>
      </c>
      <c r="E331" s="118">
        <v>0</v>
      </c>
      <c r="F331" s="58"/>
      <c r="G331" s="67"/>
      <c r="H331" s="86"/>
      <c r="I331" s="118">
        <v>0.1</v>
      </c>
      <c r="J331" s="67">
        <v>5</v>
      </c>
      <c r="K331" s="67">
        <v>5</v>
      </c>
      <c r="L331" s="67">
        <v>5</v>
      </c>
      <c r="M331" s="67">
        <v>5</v>
      </c>
    </row>
    <row r="332" spans="1:13" x14ac:dyDescent="0.2">
      <c r="A332" s="161"/>
      <c r="B332" s="36"/>
      <c r="C332" s="37">
        <v>6350068</v>
      </c>
      <c r="D332" s="37" t="s">
        <v>170</v>
      </c>
      <c r="E332" s="118">
        <v>0</v>
      </c>
      <c r="F332" s="58"/>
      <c r="G332" s="67"/>
      <c r="H332" s="76"/>
      <c r="I332" s="118">
        <v>0</v>
      </c>
      <c r="J332" s="67">
        <v>3</v>
      </c>
      <c r="K332" s="67">
        <v>3</v>
      </c>
      <c r="L332" s="67">
        <v>3</v>
      </c>
      <c r="M332" s="67">
        <v>3</v>
      </c>
    </row>
    <row r="333" spans="1:13" x14ac:dyDescent="0.2">
      <c r="A333" s="161"/>
      <c r="B333" s="36"/>
      <c r="C333" s="37">
        <v>636001</v>
      </c>
      <c r="D333" s="37" t="s">
        <v>365</v>
      </c>
      <c r="E333" s="118">
        <v>10.6</v>
      </c>
      <c r="F333" s="58"/>
      <c r="G333" s="67"/>
      <c r="H333" s="86"/>
      <c r="I333" s="118">
        <v>0.8</v>
      </c>
      <c r="J333" s="67">
        <v>2</v>
      </c>
      <c r="K333" s="67">
        <v>2</v>
      </c>
      <c r="L333" s="67">
        <v>2</v>
      </c>
      <c r="M333" s="67">
        <v>2</v>
      </c>
    </row>
    <row r="334" spans="1:13" x14ac:dyDescent="0.2">
      <c r="A334" s="161"/>
      <c r="B334" s="36"/>
      <c r="C334" s="37">
        <v>6360011</v>
      </c>
      <c r="D334" s="37" t="s">
        <v>414</v>
      </c>
      <c r="E334" s="118">
        <v>0</v>
      </c>
      <c r="F334" s="58"/>
      <c r="G334" s="67"/>
      <c r="H334" s="86"/>
      <c r="I334" s="118">
        <v>7.2</v>
      </c>
      <c r="J334" s="67">
        <v>7.2</v>
      </c>
      <c r="K334" s="67">
        <v>7.2</v>
      </c>
      <c r="L334" s="67">
        <v>7.2</v>
      </c>
      <c r="M334" s="67">
        <v>7.2</v>
      </c>
    </row>
    <row r="335" spans="1:13" x14ac:dyDescent="0.2">
      <c r="A335" s="161"/>
      <c r="B335" s="36"/>
      <c r="C335" s="37">
        <v>637004</v>
      </c>
      <c r="D335" s="37" t="s">
        <v>542</v>
      </c>
      <c r="E335" s="118">
        <v>633</v>
      </c>
      <c r="F335" s="58"/>
      <c r="G335" s="67"/>
      <c r="H335" s="86"/>
      <c r="I335" s="118">
        <v>0</v>
      </c>
      <c r="J335" s="67">
        <v>1.4</v>
      </c>
      <c r="K335" s="67">
        <v>1.4</v>
      </c>
      <c r="L335" s="67">
        <v>1.4</v>
      </c>
      <c r="M335" s="67">
        <v>1.4</v>
      </c>
    </row>
    <row r="336" spans="1:13" x14ac:dyDescent="0.2">
      <c r="A336" s="161"/>
      <c r="B336" s="36"/>
      <c r="C336" s="37">
        <v>637004</v>
      </c>
      <c r="D336" s="37" t="s">
        <v>91</v>
      </c>
      <c r="E336" s="118">
        <v>0</v>
      </c>
      <c r="F336" s="58"/>
      <c r="G336" s="67"/>
      <c r="H336" s="86"/>
      <c r="I336" s="118">
        <v>2.2000000000000002</v>
      </c>
      <c r="J336" s="67">
        <v>1.5</v>
      </c>
      <c r="K336" s="67">
        <v>1.5</v>
      </c>
      <c r="L336" s="67">
        <v>1.5</v>
      </c>
      <c r="M336" s="67">
        <v>1.5</v>
      </c>
    </row>
    <row r="337" spans="1:13" x14ac:dyDescent="0.2">
      <c r="A337" s="161"/>
      <c r="B337" s="36"/>
      <c r="C337" s="37">
        <v>637004</v>
      </c>
      <c r="D337" s="37" t="s">
        <v>298</v>
      </c>
      <c r="E337" s="118">
        <v>1.5</v>
      </c>
      <c r="F337" s="67"/>
      <c r="G337" s="67"/>
      <c r="H337" s="76"/>
      <c r="I337" s="118">
        <v>0.6</v>
      </c>
      <c r="J337" s="67">
        <v>1.3</v>
      </c>
      <c r="K337" s="67">
        <v>1.3</v>
      </c>
      <c r="L337" s="67">
        <v>1.3</v>
      </c>
      <c r="M337" s="67">
        <v>1.3</v>
      </c>
    </row>
    <row r="338" spans="1:13" x14ac:dyDescent="0.2">
      <c r="A338" s="161"/>
      <c r="B338" s="36"/>
      <c r="C338" s="37">
        <v>637005</v>
      </c>
      <c r="D338" s="37" t="s">
        <v>141</v>
      </c>
      <c r="E338" s="118">
        <v>0</v>
      </c>
      <c r="F338" s="67"/>
      <c r="G338" s="67"/>
      <c r="H338" s="76"/>
      <c r="I338" s="118">
        <v>0.1</v>
      </c>
      <c r="J338" s="67">
        <v>0.2</v>
      </c>
      <c r="K338" s="67">
        <v>0.2</v>
      </c>
      <c r="L338" s="67">
        <v>0.2</v>
      </c>
      <c r="M338" s="67">
        <v>0.2</v>
      </c>
    </row>
    <row r="339" spans="1:13" x14ac:dyDescent="0.2">
      <c r="A339" s="161"/>
      <c r="B339" s="36"/>
      <c r="C339" s="37">
        <v>637011</v>
      </c>
      <c r="D339" s="37" t="s">
        <v>357</v>
      </c>
      <c r="E339" s="118">
        <v>8</v>
      </c>
      <c r="F339" s="67"/>
      <c r="G339" s="67"/>
      <c r="H339" s="76"/>
      <c r="I339" s="118">
        <v>0</v>
      </c>
      <c r="J339" s="67">
        <v>2</v>
      </c>
      <c r="K339" s="67">
        <v>2</v>
      </c>
      <c r="L339" s="67">
        <v>2</v>
      </c>
      <c r="M339" s="67">
        <v>2</v>
      </c>
    </row>
    <row r="340" spans="1:13" x14ac:dyDescent="0.2">
      <c r="A340" s="161"/>
      <c r="B340" s="36"/>
      <c r="C340" s="37">
        <v>637014</v>
      </c>
      <c r="D340" s="37" t="s">
        <v>101</v>
      </c>
      <c r="E340" s="118">
        <v>5.0999999999999996</v>
      </c>
      <c r="F340" s="67"/>
      <c r="G340" s="67"/>
      <c r="H340" s="76"/>
      <c r="I340" s="118">
        <v>5.3</v>
      </c>
      <c r="J340" s="67">
        <v>5.5</v>
      </c>
      <c r="K340" s="67">
        <v>5.5</v>
      </c>
      <c r="L340" s="67">
        <v>5.5</v>
      </c>
      <c r="M340" s="67">
        <v>5.5</v>
      </c>
    </row>
    <row r="341" spans="1:13" x14ac:dyDescent="0.2">
      <c r="A341" s="161"/>
      <c r="B341" s="36"/>
      <c r="C341" s="37">
        <v>637016</v>
      </c>
      <c r="D341" s="37" t="s">
        <v>103</v>
      </c>
      <c r="E341" s="118">
        <v>1</v>
      </c>
      <c r="F341" s="67"/>
      <c r="G341" s="67"/>
      <c r="H341" s="76"/>
      <c r="I341" s="118">
        <v>0.9</v>
      </c>
      <c r="J341" s="67">
        <v>1.3</v>
      </c>
      <c r="K341" s="67">
        <v>1.3</v>
      </c>
      <c r="L341" s="67">
        <v>1.3</v>
      </c>
      <c r="M341" s="67">
        <v>1.3</v>
      </c>
    </row>
    <row r="342" spans="1:13" x14ac:dyDescent="0.2">
      <c r="A342" s="161"/>
      <c r="B342" s="36"/>
      <c r="C342" s="37">
        <v>637023</v>
      </c>
      <c r="D342" s="37" t="s">
        <v>490</v>
      </c>
      <c r="E342" s="118">
        <v>0</v>
      </c>
      <c r="F342" s="67"/>
      <c r="G342" s="67"/>
      <c r="H342" s="76"/>
      <c r="I342" s="118">
        <v>0</v>
      </c>
      <c r="J342" s="65">
        <v>0</v>
      </c>
      <c r="K342" s="65">
        <v>0</v>
      </c>
      <c r="L342" s="65">
        <v>0</v>
      </c>
      <c r="M342" s="65">
        <v>0</v>
      </c>
    </row>
    <row r="343" spans="1:13" x14ac:dyDescent="0.2">
      <c r="A343" s="161"/>
      <c r="B343" s="36"/>
      <c r="C343" s="37">
        <v>637027</v>
      </c>
      <c r="D343" s="37" t="s">
        <v>171</v>
      </c>
      <c r="E343" s="118">
        <v>0.8</v>
      </c>
      <c r="F343" s="67"/>
      <c r="G343" s="67"/>
      <c r="H343" s="76"/>
      <c r="I343" s="118">
        <v>0.3</v>
      </c>
      <c r="J343" s="67">
        <v>1</v>
      </c>
      <c r="K343" s="67">
        <v>1</v>
      </c>
      <c r="L343" s="67">
        <v>1</v>
      </c>
      <c r="M343" s="67">
        <v>1</v>
      </c>
    </row>
    <row r="344" spans="1:13" x14ac:dyDescent="0.2">
      <c r="A344" s="161"/>
      <c r="B344" s="36"/>
      <c r="C344" s="37">
        <v>637031</v>
      </c>
      <c r="D344" s="37" t="s">
        <v>94</v>
      </c>
      <c r="E344" s="118">
        <v>0</v>
      </c>
      <c r="F344" s="67"/>
      <c r="G344" s="67"/>
      <c r="H344" s="76"/>
      <c r="I344" s="118">
        <v>0</v>
      </c>
      <c r="J344" s="67">
        <v>0.6</v>
      </c>
      <c r="K344" s="67">
        <v>0.6</v>
      </c>
      <c r="L344" s="67">
        <v>0.6</v>
      </c>
      <c r="M344" s="67">
        <v>0.6</v>
      </c>
    </row>
    <row r="345" spans="1:13" x14ac:dyDescent="0.2">
      <c r="A345" s="161"/>
      <c r="B345" s="36"/>
      <c r="C345" s="37">
        <v>637035</v>
      </c>
      <c r="D345" s="37" t="s">
        <v>106</v>
      </c>
      <c r="E345" s="118">
        <v>1.5</v>
      </c>
      <c r="F345" s="67"/>
      <c r="G345" s="67"/>
      <c r="H345" s="76"/>
      <c r="I345" s="118">
        <v>0.8</v>
      </c>
      <c r="J345" s="67">
        <v>0</v>
      </c>
      <c r="K345" s="67">
        <v>0</v>
      </c>
      <c r="L345" s="67">
        <v>0</v>
      </c>
      <c r="M345" s="67">
        <v>0</v>
      </c>
    </row>
    <row r="346" spans="1:13" x14ac:dyDescent="0.2">
      <c r="A346" s="161"/>
      <c r="B346" s="36"/>
      <c r="C346" s="37">
        <v>642012</v>
      </c>
      <c r="D346" s="37" t="s">
        <v>445</v>
      </c>
      <c r="E346" s="118">
        <v>0</v>
      </c>
      <c r="F346" s="67"/>
      <c r="G346" s="67"/>
      <c r="H346" s="76"/>
      <c r="I346" s="118">
        <v>2.2000000000000002</v>
      </c>
      <c r="J346" s="67">
        <v>0</v>
      </c>
      <c r="K346" s="67">
        <v>0</v>
      </c>
      <c r="L346" s="67">
        <v>0</v>
      </c>
      <c r="M346" s="67">
        <v>0</v>
      </c>
    </row>
    <row r="347" spans="1:13" x14ac:dyDescent="0.2">
      <c r="A347" s="161"/>
      <c r="B347" s="36"/>
      <c r="C347" s="37">
        <v>642015</v>
      </c>
      <c r="D347" s="37" t="s">
        <v>111</v>
      </c>
      <c r="E347" s="118">
        <v>0.8</v>
      </c>
      <c r="F347" s="67"/>
      <c r="G347" s="67"/>
      <c r="H347" s="76"/>
      <c r="I347" s="118">
        <v>1</v>
      </c>
      <c r="J347" s="67">
        <v>1</v>
      </c>
      <c r="K347" s="67">
        <v>1</v>
      </c>
      <c r="L347" s="67">
        <v>1</v>
      </c>
      <c r="M347" s="67">
        <v>1</v>
      </c>
    </row>
    <row r="348" spans="1:13" x14ac:dyDescent="0.2">
      <c r="A348" s="161"/>
      <c r="B348" s="36"/>
      <c r="C348" s="37">
        <v>651004</v>
      </c>
      <c r="D348" s="37" t="s">
        <v>112</v>
      </c>
      <c r="E348" s="118">
        <v>0.8</v>
      </c>
      <c r="F348" s="67"/>
      <c r="G348" s="67"/>
      <c r="H348" s="76"/>
      <c r="I348" s="118">
        <v>0.1</v>
      </c>
      <c r="J348" s="67">
        <v>0</v>
      </c>
      <c r="K348" s="67">
        <v>0</v>
      </c>
      <c r="L348" s="67">
        <v>0</v>
      </c>
      <c r="M348" s="67">
        <v>0</v>
      </c>
    </row>
    <row r="349" spans="1:13" x14ac:dyDescent="0.2">
      <c r="A349" s="160"/>
      <c r="B349" s="36"/>
      <c r="C349" s="37">
        <v>653001</v>
      </c>
      <c r="D349" s="37" t="s">
        <v>172</v>
      </c>
      <c r="E349" s="118">
        <v>0</v>
      </c>
      <c r="F349" s="74"/>
      <c r="G349" s="74"/>
      <c r="H349" s="75"/>
      <c r="I349" s="118">
        <v>0.1</v>
      </c>
      <c r="J349" s="67">
        <v>0</v>
      </c>
      <c r="K349" s="67">
        <v>0</v>
      </c>
      <c r="L349" s="67">
        <v>0</v>
      </c>
      <c r="M349" s="67">
        <v>0</v>
      </c>
    </row>
    <row r="350" spans="1:13" x14ac:dyDescent="0.2">
      <c r="A350" s="161"/>
      <c r="B350" s="39" t="s">
        <v>173</v>
      </c>
      <c r="C350" s="39"/>
      <c r="D350" s="39" t="s">
        <v>174</v>
      </c>
      <c r="E350" s="120">
        <f t="shared" ref="E350:M350" si="42">SUM(E351:E355)</f>
        <v>43.5</v>
      </c>
      <c r="F350" s="120">
        <f t="shared" si="42"/>
        <v>0</v>
      </c>
      <c r="G350" s="120">
        <f t="shared" si="42"/>
        <v>0</v>
      </c>
      <c r="H350" s="120">
        <f t="shared" si="42"/>
        <v>0</v>
      </c>
      <c r="I350" s="120">
        <f t="shared" si="42"/>
        <v>40.1</v>
      </c>
      <c r="J350" s="120">
        <f t="shared" si="42"/>
        <v>45.8</v>
      </c>
      <c r="K350" s="120">
        <f t="shared" si="42"/>
        <v>45.8</v>
      </c>
      <c r="L350" s="120">
        <f t="shared" si="42"/>
        <v>45.8</v>
      </c>
      <c r="M350" s="120">
        <f t="shared" si="42"/>
        <v>45.8</v>
      </c>
    </row>
    <row r="351" spans="1:13" x14ac:dyDescent="0.2">
      <c r="A351" s="161"/>
      <c r="B351" s="36"/>
      <c r="C351" s="37">
        <v>632001</v>
      </c>
      <c r="D351" s="37" t="s">
        <v>175</v>
      </c>
      <c r="E351" s="118">
        <v>36.6</v>
      </c>
      <c r="F351" s="67"/>
      <c r="G351" s="67"/>
      <c r="H351" s="76"/>
      <c r="I351" s="118">
        <v>37.5</v>
      </c>
      <c r="J351" s="67">
        <v>39</v>
      </c>
      <c r="K351" s="67">
        <v>39</v>
      </c>
      <c r="L351" s="67">
        <v>39</v>
      </c>
      <c r="M351" s="67">
        <v>39</v>
      </c>
    </row>
    <row r="352" spans="1:13" x14ac:dyDescent="0.2">
      <c r="A352" s="161"/>
      <c r="B352" s="36"/>
      <c r="C352" s="37">
        <v>63300614</v>
      </c>
      <c r="D352" s="37" t="s">
        <v>435</v>
      </c>
      <c r="E352" s="118">
        <v>2.4</v>
      </c>
      <c r="F352" s="67"/>
      <c r="G352" s="67"/>
      <c r="H352" s="76"/>
      <c r="I352" s="118">
        <v>0.2</v>
      </c>
      <c r="J352" s="67">
        <v>2</v>
      </c>
      <c r="K352" s="67">
        <v>2</v>
      </c>
      <c r="L352" s="67">
        <v>2</v>
      </c>
      <c r="M352" s="67">
        <v>2</v>
      </c>
    </row>
    <row r="353" spans="1:13" x14ac:dyDescent="0.2">
      <c r="A353" s="161"/>
      <c r="B353" s="36"/>
      <c r="C353" s="37">
        <v>6330065</v>
      </c>
      <c r="D353" s="37" t="s">
        <v>134</v>
      </c>
      <c r="E353" s="118">
        <v>2.4</v>
      </c>
      <c r="F353" s="67"/>
      <c r="G353" s="67"/>
      <c r="H353" s="76"/>
      <c r="I353" s="118">
        <v>1.9</v>
      </c>
      <c r="J353" s="67">
        <v>3</v>
      </c>
      <c r="K353" s="67">
        <v>3</v>
      </c>
      <c r="L353" s="67">
        <v>3</v>
      </c>
      <c r="M353" s="67">
        <v>3</v>
      </c>
    </row>
    <row r="354" spans="1:13" x14ac:dyDescent="0.2">
      <c r="A354" s="161"/>
      <c r="B354" s="36"/>
      <c r="C354" s="37">
        <v>635006</v>
      </c>
      <c r="D354" s="37" t="s">
        <v>176</v>
      </c>
      <c r="E354" s="118">
        <v>2.1</v>
      </c>
      <c r="F354" s="67"/>
      <c r="G354" s="67"/>
      <c r="H354" s="76"/>
      <c r="I354" s="118">
        <v>0.3</v>
      </c>
      <c r="J354" s="67">
        <v>1.5</v>
      </c>
      <c r="K354" s="67">
        <v>1.5</v>
      </c>
      <c r="L354" s="67">
        <v>1.5</v>
      </c>
      <c r="M354" s="67">
        <v>1.5</v>
      </c>
    </row>
    <row r="355" spans="1:13" x14ac:dyDescent="0.2">
      <c r="A355" s="160"/>
      <c r="B355" s="36"/>
      <c r="C355" s="37">
        <v>637004</v>
      </c>
      <c r="D355" s="37" t="s">
        <v>419</v>
      </c>
      <c r="E355" s="118">
        <v>0</v>
      </c>
      <c r="F355" s="74"/>
      <c r="G355" s="74"/>
      <c r="H355" s="75"/>
      <c r="I355" s="118">
        <v>0.2</v>
      </c>
      <c r="J355" s="67">
        <v>0.3</v>
      </c>
      <c r="K355" s="67">
        <v>0.3</v>
      </c>
      <c r="L355" s="67">
        <v>0.3</v>
      </c>
      <c r="M355" s="67">
        <v>0.3</v>
      </c>
    </row>
    <row r="356" spans="1:13" x14ac:dyDescent="0.2">
      <c r="A356" s="160"/>
      <c r="B356" s="605" t="s">
        <v>232</v>
      </c>
      <c r="C356" s="606"/>
      <c r="D356" s="153" t="s">
        <v>503</v>
      </c>
      <c r="E356" s="120">
        <f>SUM(E357:E374)</f>
        <v>0</v>
      </c>
      <c r="F356" s="120"/>
      <c r="G356" s="120"/>
      <c r="H356" s="120"/>
      <c r="I356" s="120">
        <f>SUM(I357:I374)</f>
        <v>0</v>
      </c>
      <c r="J356" s="120">
        <f>SUM(J357:J359)</f>
        <v>315.60000000000008</v>
      </c>
      <c r="K356" s="120">
        <f>SUM(K357:K359)</f>
        <v>315.60000000000008</v>
      </c>
      <c r="L356" s="120">
        <f>SUM(L357:L359)</f>
        <v>324.40000000000009</v>
      </c>
      <c r="M356" s="120">
        <f>SUM(M357:M359)</f>
        <v>336.90000000000009</v>
      </c>
    </row>
    <row r="357" spans="1:13" x14ac:dyDescent="0.2">
      <c r="A357" s="160"/>
      <c r="B357" s="36">
        <v>610</v>
      </c>
      <c r="C357" s="37"/>
      <c r="D357" s="37" t="s">
        <v>459</v>
      </c>
      <c r="E357" s="118"/>
      <c r="F357" s="118"/>
      <c r="G357" s="118"/>
      <c r="H357" s="136"/>
      <c r="I357" s="118"/>
      <c r="J357" s="118">
        <v>58.7</v>
      </c>
      <c r="K357" s="118">
        <v>58.7</v>
      </c>
      <c r="L357" s="65">
        <v>59</v>
      </c>
      <c r="M357" s="65">
        <v>60</v>
      </c>
    </row>
    <row r="358" spans="1:13" x14ac:dyDescent="0.2">
      <c r="A358" s="160"/>
      <c r="B358" s="36">
        <v>620</v>
      </c>
      <c r="C358" s="37"/>
      <c r="D358" s="37" t="s">
        <v>457</v>
      </c>
      <c r="E358" s="118"/>
      <c r="F358" s="118"/>
      <c r="G358" s="118"/>
      <c r="H358" s="136"/>
      <c r="I358" s="118"/>
      <c r="J358" s="118">
        <v>21.5</v>
      </c>
      <c r="K358" s="118">
        <v>21.5</v>
      </c>
      <c r="L358" s="65">
        <v>22</v>
      </c>
      <c r="M358" s="65">
        <v>22.5</v>
      </c>
    </row>
    <row r="359" spans="1:13" x14ac:dyDescent="0.2">
      <c r="A359" s="160"/>
      <c r="B359" s="36">
        <v>630</v>
      </c>
      <c r="C359" s="88"/>
      <c r="D359" s="154" t="s">
        <v>505</v>
      </c>
      <c r="E359" s="67"/>
      <c r="F359" s="67"/>
      <c r="G359" s="67"/>
      <c r="H359" s="67"/>
      <c r="I359" s="67"/>
      <c r="J359" s="93">
        <f>SUM(J360:J374)</f>
        <v>235.40000000000006</v>
      </c>
      <c r="K359" s="93">
        <f>SUM(K360:K374)</f>
        <v>235.40000000000006</v>
      </c>
      <c r="L359" s="65">
        <f>SUM(L360:L374)</f>
        <v>243.40000000000006</v>
      </c>
      <c r="M359" s="65">
        <f>SUM(M360:M374)</f>
        <v>254.40000000000006</v>
      </c>
    </row>
    <row r="360" spans="1:13" x14ac:dyDescent="0.2">
      <c r="A360" s="160"/>
      <c r="B360" s="36"/>
      <c r="C360" s="88">
        <v>632001</v>
      </c>
      <c r="D360" s="88" t="s">
        <v>506</v>
      </c>
      <c r="E360" s="67"/>
      <c r="F360" s="67"/>
      <c r="G360" s="67"/>
      <c r="H360" s="67"/>
      <c r="I360" s="67"/>
      <c r="J360" s="67">
        <v>11.9</v>
      </c>
      <c r="K360" s="67">
        <v>11.9</v>
      </c>
      <c r="L360" s="65">
        <v>11.9</v>
      </c>
      <c r="M360" s="65">
        <v>11.9</v>
      </c>
    </row>
    <row r="361" spans="1:13" x14ac:dyDescent="0.2">
      <c r="A361" s="160"/>
      <c r="B361" s="36"/>
      <c r="C361" s="88">
        <v>632002</v>
      </c>
      <c r="D361" s="88" t="s">
        <v>507</v>
      </c>
      <c r="E361" s="67"/>
      <c r="F361" s="67"/>
      <c r="G361" s="67"/>
      <c r="H361" s="67"/>
      <c r="I361" s="67"/>
      <c r="J361" s="67">
        <v>46.5</v>
      </c>
      <c r="K361" s="67">
        <v>46.5</v>
      </c>
      <c r="L361" s="65">
        <v>46.5</v>
      </c>
      <c r="M361" s="65">
        <v>46.5</v>
      </c>
    </row>
    <row r="362" spans="1:13" x14ac:dyDescent="0.2">
      <c r="A362" s="160"/>
      <c r="B362" s="36"/>
      <c r="C362" s="37">
        <v>632000</v>
      </c>
      <c r="D362" s="37" t="s">
        <v>511</v>
      </c>
      <c r="E362" s="118"/>
      <c r="F362" s="120"/>
      <c r="G362" s="120"/>
      <c r="H362" s="152"/>
      <c r="I362" s="118"/>
      <c r="J362" s="118">
        <v>120</v>
      </c>
      <c r="K362" s="118">
        <v>120</v>
      </c>
      <c r="L362" s="65">
        <v>130</v>
      </c>
      <c r="M362" s="65">
        <v>140</v>
      </c>
    </row>
    <row r="363" spans="1:13" x14ac:dyDescent="0.2">
      <c r="A363" s="160"/>
      <c r="B363" s="36"/>
      <c r="C363" s="37">
        <v>633006</v>
      </c>
      <c r="D363" s="37" t="s">
        <v>284</v>
      </c>
      <c r="E363" s="118"/>
      <c r="F363" s="89"/>
      <c r="G363" s="67"/>
      <c r="H363" s="76"/>
      <c r="I363" s="118"/>
      <c r="J363" s="67">
        <v>10.8</v>
      </c>
      <c r="K363" s="67">
        <v>10.8</v>
      </c>
      <c r="L363" s="65">
        <v>10.8</v>
      </c>
      <c r="M363" s="65">
        <v>10.8</v>
      </c>
    </row>
    <row r="364" spans="1:13" x14ac:dyDescent="0.2">
      <c r="A364" s="160"/>
      <c r="B364" s="36"/>
      <c r="C364" s="37">
        <v>634001</v>
      </c>
      <c r="D364" s="37" t="s">
        <v>508</v>
      </c>
      <c r="E364" s="118"/>
      <c r="F364" s="89"/>
      <c r="G364" s="67"/>
      <c r="H364" s="76"/>
      <c r="I364" s="118"/>
      <c r="J364" s="67">
        <v>3</v>
      </c>
      <c r="K364" s="67">
        <v>3</v>
      </c>
      <c r="L364" s="65">
        <v>3</v>
      </c>
      <c r="M364" s="65">
        <v>3</v>
      </c>
    </row>
    <row r="365" spans="1:13" x14ac:dyDescent="0.2">
      <c r="A365" s="160"/>
      <c r="B365" s="36"/>
      <c r="C365" s="37">
        <v>6340021</v>
      </c>
      <c r="D365" s="37" t="s">
        <v>78</v>
      </c>
      <c r="E365" s="118"/>
      <c r="F365" s="89"/>
      <c r="G365" s="67"/>
      <c r="H365" s="76"/>
      <c r="I365" s="118"/>
      <c r="J365" s="67">
        <v>0.7</v>
      </c>
      <c r="K365" s="67">
        <v>0.7</v>
      </c>
      <c r="L365" s="65">
        <v>0.7</v>
      </c>
      <c r="M365" s="65">
        <v>0.7</v>
      </c>
    </row>
    <row r="366" spans="1:13" x14ac:dyDescent="0.2">
      <c r="A366" s="160"/>
      <c r="B366" s="36"/>
      <c r="C366" s="37">
        <v>6340022</v>
      </c>
      <c r="D366" s="37" t="s">
        <v>79</v>
      </c>
      <c r="E366" s="118"/>
      <c r="F366" s="89"/>
      <c r="G366" s="67"/>
      <c r="H366" s="76"/>
      <c r="I366" s="118"/>
      <c r="J366" s="67">
        <v>1.3</v>
      </c>
      <c r="K366" s="67">
        <v>1.3</v>
      </c>
      <c r="L366" s="65">
        <v>1.3</v>
      </c>
      <c r="M366" s="65">
        <v>1.3</v>
      </c>
    </row>
    <row r="367" spans="1:13" x14ac:dyDescent="0.2">
      <c r="A367" s="160"/>
      <c r="B367" s="36"/>
      <c r="C367" s="37">
        <v>634003</v>
      </c>
      <c r="D367" s="37" t="s">
        <v>509</v>
      </c>
      <c r="E367" s="118"/>
      <c r="F367" s="89"/>
      <c r="G367" s="67"/>
      <c r="H367" s="76"/>
      <c r="I367" s="118"/>
      <c r="J367" s="67">
        <v>1.3</v>
      </c>
      <c r="K367" s="67">
        <v>1.3</v>
      </c>
      <c r="L367" s="65">
        <v>1.3</v>
      </c>
      <c r="M367" s="65">
        <v>1.3</v>
      </c>
    </row>
    <row r="368" spans="1:13" x14ac:dyDescent="0.2">
      <c r="A368" s="160"/>
      <c r="B368" s="36"/>
      <c r="C368" s="37">
        <v>635002</v>
      </c>
      <c r="D368" s="37" t="s">
        <v>83</v>
      </c>
      <c r="E368" s="118"/>
      <c r="F368" s="89"/>
      <c r="G368" s="67"/>
      <c r="H368" s="76"/>
      <c r="I368" s="118"/>
      <c r="J368" s="67">
        <v>3</v>
      </c>
      <c r="K368" s="67">
        <v>3</v>
      </c>
      <c r="L368" s="65">
        <v>3</v>
      </c>
      <c r="M368" s="65">
        <v>3</v>
      </c>
    </row>
    <row r="369" spans="1:13" x14ac:dyDescent="0.2">
      <c r="A369" s="160"/>
      <c r="B369" s="36"/>
      <c r="C369" s="37">
        <v>63500610</v>
      </c>
      <c r="D369" s="37" t="s">
        <v>337</v>
      </c>
      <c r="E369" s="118"/>
      <c r="F369" s="89"/>
      <c r="G369" s="67"/>
      <c r="H369" s="76"/>
      <c r="I369" s="118"/>
      <c r="J369" s="67">
        <v>11</v>
      </c>
      <c r="K369" s="67">
        <v>11</v>
      </c>
      <c r="L369" s="65">
        <v>12</v>
      </c>
      <c r="M369" s="65">
        <v>13</v>
      </c>
    </row>
    <row r="370" spans="1:13" x14ac:dyDescent="0.2">
      <c r="A370" s="160"/>
      <c r="B370" s="36"/>
      <c r="C370" s="37">
        <v>637015</v>
      </c>
      <c r="D370" s="37" t="s">
        <v>102</v>
      </c>
      <c r="E370" s="118"/>
      <c r="F370" s="89"/>
      <c r="G370" s="67"/>
      <c r="H370" s="76"/>
      <c r="I370" s="118"/>
      <c r="J370" s="67">
        <v>4.8</v>
      </c>
      <c r="K370" s="67">
        <v>4.8</v>
      </c>
      <c r="L370" s="65">
        <v>4.8</v>
      </c>
      <c r="M370" s="65">
        <v>4.8</v>
      </c>
    </row>
    <row r="371" spans="1:13" x14ac:dyDescent="0.2">
      <c r="A371" s="160"/>
      <c r="B371" s="36"/>
      <c r="C371" s="41">
        <v>637055</v>
      </c>
      <c r="D371" s="41" t="s">
        <v>98</v>
      </c>
      <c r="E371" s="118"/>
      <c r="F371" s="89"/>
      <c r="G371" s="67"/>
      <c r="H371" s="90"/>
      <c r="I371" s="118"/>
      <c r="J371" s="67">
        <v>1.3</v>
      </c>
      <c r="K371" s="67">
        <v>1.3</v>
      </c>
      <c r="L371" s="65">
        <v>1.3</v>
      </c>
      <c r="M371" s="65">
        <v>1.3</v>
      </c>
    </row>
    <row r="372" spans="1:13" x14ac:dyDescent="0.2">
      <c r="A372" s="160"/>
      <c r="B372" s="36"/>
      <c r="C372" s="41">
        <v>637004</v>
      </c>
      <c r="D372" s="41" t="s">
        <v>454</v>
      </c>
      <c r="E372" s="118"/>
      <c r="F372" s="89"/>
      <c r="G372" s="67"/>
      <c r="H372" s="90"/>
      <c r="I372" s="118"/>
      <c r="J372" s="67">
        <v>1.5</v>
      </c>
      <c r="K372" s="67">
        <v>1.5</v>
      </c>
      <c r="L372" s="67">
        <v>1.5</v>
      </c>
      <c r="M372" s="67">
        <v>1.5</v>
      </c>
    </row>
    <row r="373" spans="1:13" x14ac:dyDescent="0.2">
      <c r="A373" s="160"/>
      <c r="B373" s="36"/>
      <c r="C373" s="41">
        <v>6370052</v>
      </c>
      <c r="D373" s="41" t="s">
        <v>95</v>
      </c>
      <c r="E373" s="118"/>
      <c r="F373" s="89"/>
      <c r="G373" s="67"/>
      <c r="H373" s="90"/>
      <c r="I373" s="118"/>
      <c r="J373" s="183">
        <v>8</v>
      </c>
      <c r="K373" s="183">
        <v>8</v>
      </c>
      <c r="L373" s="183">
        <v>5</v>
      </c>
      <c r="M373" s="183">
        <v>5</v>
      </c>
    </row>
    <row r="374" spans="1:13" x14ac:dyDescent="0.2">
      <c r="A374" s="160"/>
      <c r="B374" s="36"/>
      <c r="C374" s="41">
        <v>637041</v>
      </c>
      <c r="D374" s="41" t="s">
        <v>91</v>
      </c>
      <c r="E374" s="118"/>
      <c r="F374" s="89"/>
      <c r="G374" s="67"/>
      <c r="H374" s="90"/>
      <c r="I374" s="118"/>
      <c r="J374" s="67">
        <v>10.3</v>
      </c>
      <c r="K374" s="67">
        <v>10.3</v>
      </c>
      <c r="L374" s="67">
        <v>10.3</v>
      </c>
      <c r="M374" s="67">
        <v>10.3</v>
      </c>
    </row>
    <row r="375" spans="1:13" x14ac:dyDescent="0.2">
      <c r="A375" s="160"/>
      <c r="B375" s="39" t="s">
        <v>178</v>
      </c>
      <c r="C375" s="39"/>
      <c r="D375" s="39" t="s">
        <v>179</v>
      </c>
      <c r="E375" s="120">
        <f t="shared" ref="E375:M375" si="43">SUM(E376+E388+E404)</f>
        <v>139.19999999999999</v>
      </c>
      <c r="F375" s="120">
        <f t="shared" si="43"/>
        <v>0</v>
      </c>
      <c r="G375" s="120">
        <f t="shared" si="43"/>
        <v>0</v>
      </c>
      <c r="H375" s="120">
        <f t="shared" si="43"/>
        <v>0</v>
      </c>
      <c r="I375" s="120">
        <f t="shared" si="43"/>
        <v>162</v>
      </c>
      <c r="J375" s="120">
        <f t="shared" si="43"/>
        <v>228.4</v>
      </c>
      <c r="K375" s="120">
        <f t="shared" si="43"/>
        <v>228.4</v>
      </c>
      <c r="L375" s="120">
        <f t="shared" si="43"/>
        <v>237.60000000000002</v>
      </c>
      <c r="M375" s="120">
        <f t="shared" si="43"/>
        <v>248.90000000000003</v>
      </c>
    </row>
    <row r="376" spans="1:13" x14ac:dyDescent="0.2">
      <c r="A376" s="161"/>
      <c r="B376" s="36">
        <v>630</v>
      </c>
      <c r="C376" s="36"/>
      <c r="D376" s="36" t="s">
        <v>162</v>
      </c>
      <c r="E376" s="122">
        <f t="shared" ref="E376:M376" si="44">SUM(E377:E387)</f>
        <v>44.3</v>
      </c>
      <c r="F376" s="122">
        <f t="shared" si="44"/>
        <v>0</v>
      </c>
      <c r="G376" s="122">
        <f t="shared" si="44"/>
        <v>0</v>
      </c>
      <c r="H376" s="122">
        <f t="shared" si="44"/>
        <v>0</v>
      </c>
      <c r="I376" s="122">
        <f t="shared" si="44"/>
        <v>59.8</v>
      </c>
      <c r="J376" s="122">
        <f t="shared" si="44"/>
        <v>71.8</v>
      </c>
      <c r="K376" s="122">
        <f t="shared" si="44"/>
        <v>71.8</v>
      </c>
      <c r="L376" s="122">
        <f t="shared" si="44"/>
        <v>72.8</v>
      </c>
      <c r="M376" s="122">
        <f t="shared" si="44"/>
        <v>73</v>
      </c>
    </row>
    <row r="377" spans="1:13" x14ac:dyDescent="0.2">
      <c r="A377" s="161"/>
      <c r="B377" s="36"/>
      <c r="C377" s="37">
        <v>6320011</v>
      </c>
      <c r="D377" s="37" t="s">
        <v>310</v>
      </c>
      <c r="E377" s="118">
        <v>2</v>
      </c>
      <c r="F377" s="67"/>
      <c r="G377" s="67"/>
      <c r="H377" s="76"/>
      <c r="I377" s="118">
        <v>1.7</v>
      </c>
      <c r="J377" s="67">
        <v>1.8</v>
      </c>
      <c r="K377" s="67">
        <v>1.8</v>
      </c>
      <c r="L377" s="67">
        <v>1.8</v>
      </c>
      <c r="M377" s="67">
        <v>1.8</v>
      </c>
    </row>
    <row r="378" spans="1:13" x14ac:dyDescent="0.2">
      <c r="A378" s="161"/>
      <c r="B378" s="36"/>
      <c r="C378" s="37">
        <v>6320012</v>
      </c>
      <c r="D378" s="37" t="s">
        <v>312</v>
      </c>
      <c r="E378" s="118">
        <v>2.8</v>
      </c>
      <c r="F378" s="67"/>
      <c r="G378" s="67"/>
      <c r="H378" s="76"/>
      <c r="I378" s="118">
        <v>4.2</v>
      </c>
      <c r="J378" s="67">
        <v>4.2</v>
      </c>
      <c r="K378" s="67">
        <v>4.2</v>
      </c>
      <c r="L378" s="67">
        <v>4.2</v>
      </c>
      <c r="M378" s="67">
        <v>4.2</v>
      </c>
    </row>
    <row r="379" spans="1:13" x14ac:dyDescent="0.2">
      <c r="A379" s="161"/>
      <c r="B379" s="36"/>
      <c r="C379" s="37">
        <v>632002</v>
      </c>
      <c r="D379" s="37" t="s">
        <v>311</v>
      </c>
      <c r="E379" s="118">
        <v>0.3</v>
      </c>
      <c r="F379" s="67"/>
      <c r="G379" s="67"/>
      <c r="H379" s="76"/>
      <c r="I379" s="118">
        <v>0.5</v>
      </c>
      <c r="J379" s="67">
        <v>0.5</v>
      </c>
      <c r="K379" s="67">
        <v>0.5</v>
      </c>
      <c r="L379" s="67">
        <v>0.5</v>
      </c>
      <c r="M379" s="67">
        <v>0.5</v>
      </c>
    </row>
    <row r="380" spans="1:13" x14ac:dyDescent="0.2">
      <c r="A380" s="161"/>
      <c r="B380" s="36"/>
      <c r="C380" s="37">
        <v>6330061</v>
      </c>
      <c r="D380" s="37" t="s">
        <v>180</v>
      </c>
      <c r="E380" s="118">
        <v>1.5</v>
      </c>
      <c r="F380" s="67"/>
      <c r="G380" s="67"/>
      <c r="H380" s="76"/>
      <c r="I380" s="118">
        <v>0.3</v>
      </c>
      <c r="J380" s="67">
        <v>0.3</v>
      </c>
      <c r="K380" s="67">
        <v>0.3</v>
      </c>
      <c r="L380" s="67">
        <v>0.3</v>
      </c>
      <c r="M380" s="67">
        <v>0.3</v>
      </c>
    </row>
    <row r="381" spans="1:13" x14ac:dyDescent="0.2">
      <c r="A381" s="161"/>
      <c r="B381" s="36"/>
      <c r="C381" s="37">
        <v>6330062</v>
      </c>
      <c r="D381" s="37" t="s">
        <v>181</v>
      </c>
      <c r="E381" s="118">
        <v>14.4</v>
      </c>
      <c r="F381" s="67"/>
      <c r="G381" s="67"/>
      <c r="H381" s="76"/>
      <c r="I381" s="118">
        <v>22</v>
      </c>
      <c r="J381" s="67">
        <v>22</v>
      </c>
      <c r="K381" s="67">
        <v>22</v>
      </c>
      <c r="L381" s="67">
        <v>22</v>
      </c>
      <c r="M381" s="67">
        <v>22</v>
      </c>
    </row>
    <row r="382" spans="1:13" x14ac:dyDescent="0.2">
      <c r="A382" s="161"/>
      <c r="B382" s="36"/>
      <c r="C382" s="37">
        <v>634001</v>
      </c>
      <c r="D382" s="37" t="s">
        <v>532</v>
      </c>
      <c r="E382" s="118">
        <v>0</v>
      </c>
      <c r="F382" s="67"/>
      <c r="G382" s="67"/>
      <c r="H382" s="76"/>
      <c r="I382" s="118">
        <v>0.5</v>
      </c>
      <c r="J382" s="67">
        <v>0.5</v>
      </c>
      <c r="K382" s="67">
        <v>0.5</v>
      </c>
      <c r="L382" s="65">
        <v>0.7</v>
      </c>
      <c r="M382" s="65">
        <v>0.9</v>
      </c>
    </row>
    <row r="383" spans="1:13" x14ac:dyDescent="0.2">
      <c r="A383" s="161"/>
      <c r="B383" s="36"/>
      <c r="C383" s="37">
        <v>63500617</v>
      </c>
      <c r="D383" s="37" t="s">
        <v>358</v>
      </c>
      <c r="E383" s="118">
        <v>0</v>
      </c>
      <c r="F383" s="58"/>
      <c r="G383" s="67"/>
      <c r="H383" s="86"/>
      <c r="I383" s="118">
        <v>0.9</v>
      </c>
      <c r="J383" s="67">
        <v>0.9</v>
      </c>
      <c r="K383" s="67">
        <v>0.9</v>
      </c>
      <c r="L383" s="65">
        <v>0.9</v>
      </c>
      <c r="M383" s="65">
        <v>0.9</v>
      </c>
    </row>
    <row r="384" spans="1:13" x14ac:dyDescent="0.2">
      <c r="A384" s="161"/>
      <c r="B384" s="36"/>
      <c r="C384" s="37">
        <v>637004</v>
      </c>
      <c r="D384" s="37" t="s">
        <v>94</v>
      </c>
      <c r="E384" s="118">
        <v>0.1</v>
      </c>
      <c r="F384" s="58"/>
      <c r="G384" s="67"/>
      <c r="H384" s="86"/>
      <c r="I384" s="118">
        <v>0</v>
      </c>
      <c r="J384" s="67">
        <v>0.4</v>
      </c>
      <c r="K384" s="67">
        <v>0.4</v>
      </c>
      <c r="L384" s="65">
        <v>0.4</v>
      </c>
      <c r="M384" s="65">
        <v>0.4</v>
      </c>
    </row>
    <row r="385" spans="1:13" x14ac:dyDescent="0.2">
      <c r="A385" s="161"/>
      <c r="B385" s="36"/>
      <c r="C385" s="37">
        <v>642001</v>
      </c>
      <c r="D385" s="37" t="s">
        <v>313</v>
      </c>
      <c r="E385" s="118">
        <v>19.899999999999999</v>
      </c>
      <c r="F385" s="67"/>
      <c r="G385" s="67"/>
      <c r="H385" s="76"/>
      <c r="I385" s="118">
        <v>27.2</v>
      </c>
      <c r="J385" s="67">
        <v>36</v>
      </c>
      <c r="K385" s="67">
        <v>36</v>
      </c>
      <c r="L385" s="65">
        <v>36</v>
      </c>
      <c r="M385" s="65">
        <v>36</v>
      </c>
    </row>
    <row r="386" spans="1:13" hidden="1" x14ac:dyDescent="0.2">
      <c r="A386" s="161"/>
      <c r="B386" s="36"/>
      <c r="C386" s="37"/>
      <c r="D386" s="37"/>
      <c r="E386" s="118"/>
      <c r="F386" s="67"/>
      <c r="G386" s="67"/>
      <c r="H386" s="76"/>
      <c r="I386" s="118"/>
      <c r="J386" s="67"/>
      <c r="K386" s="67"/>
      <c r="L386" s="65"/>
      <c r="M386" s="65"/>
    </row>
    <row r="387" spans="1:13" x14ac:dyDescent="0.2">
      <c r="A387" s="160"/>
      <c r="B387" s="36"/>
      <c r="C387" s="37">
        <v>6420012</v>
      </c>
      <c r="D387" s="37" t="s">
        <v>182</v>
      </c>
      <c r="E387" s="118">
        <v>3.3</v>
      </c>
      <c r="F387" s="91"/>
      <c r="G387" s="67"/>
      <c r="H387" s="92"/>
      <c r="I387" s="118">
        <v>2.5</v>
      </c>
      <c r="J387" s="183">
        <v>5.2</v>
      </c>
      <c r="K387" s="183">
        <v>5.2</v>
      </c>
      <c r="L387" s="181">
        <v>6</v>
      </c>
      <c r="M387" s="181">
        <v>6</v>
      </c>
    </row>
    <row r="388" spans="1:13" x14ac:dyDescent="0.2">
      <c r="A388" s="165"/>
      <c r="B388" s="36" t="s">
        <v>183</v>
      </c>
      <c r="C388" s="36"/>
      <c r="D388" s="36" t="s">
        <v>482</v>
      </c>
      <c r="E388" s="122">
        <f t="shared" ref="E388:M388" si="45">SUM(E389:E392)</f>
        <v>11.3</v>
      </c>
      <c r="F388" s="122">
        <f t="shared" si="45"/>
        <v>0</v>
      </c>
      <c r="G388" s="122">
        <f t="shared" si="45"/>
        <v>0</v>
      </c>
      <c r="H388" s="122">
        <f t="shared" si="45"/>
        <v>0</v>
      </c>
      <c r="I388" s="122">
        <f t="shared" si="45"/>
        <v>13.3</v>
      </c>
      <c r="J388" s="122">
        <f t="shared" si="45"/>
        <v>19.100000000000001</v>
      </c>
      <c r="K388" s="122">
        <f t="shared" si="45"/>
        <v>19.100000000000001</v>
      </c>
      <c r="L388" s="122">
        <f t="shared" si="45"/>
        <v>17.7</v>
      </c>
      <c r="M388" s="122">
        <f t="shared" si="45"/>
        <v>17.7</v>
      </c>
    </row>
    <row r="389" spans="1:13" x14ac:dyDescent="0.2">
      <c r="A389" s="161"/>
      <c r="B389" s="36">
        <v>610</v>
      </c>
      <c r="C389" s="37"/>
      <c r="D389" s="37" t="s">
        <v>184</v>
      </c>
      <c r="E389" s="118">
        <v>7.9</v>
      </c>
      <c r="F389" s="67"/>
      <c r="G389" s="67"/>
      <c r="H389" s="76"/>
      <c r="I389" s="118">
        <v>6.9</v>
      </c>
      <c r="J389" s="67">
        <v>8</v>
      </c>
      <c r="K389" s="67">
        <v>8</v>
      </c>
      <c r="L389" s="67">
        <v>8</v>
      </c>
      <c r="M389" s="67">
        <v>8</v>
      </c>
    </row>
    <row r="390" spans="1:13" x14ac:dyDescent="0.2">
      <c r="A390" s="160"/>
      <c r="B390" s="36">
        <v>620</v>
      </c>
      <c r="C390" s="37"/>
      <c r="D390" s="37" t="s">
        <v>116</v>
      </c>
      <c r="E390" s="118">
        <v>2.4</v>
      </c>
      <c r="F390" s="91"/>
      <c r="G390" s="67"/>
      <c r="H390" s="92"/>
      <c r="I390" s="118">
        <v>2.4</v>
      </c>
      <c r="J390" s="67">
        <v>3.3</v>
      </c>
      <c r="K390" s="67">
        <v>3.3</v>
      </c>
      <c r="L390" s="67">
        <v>3.3</v>
      </c>
      <c r="M390" s="67">
        <v>3.3</v>
      </c>
    </row>
    <row r="391" spans="1:13" x14ac:dyDescent="0.2">
      <c r="A391" s="166"/>
      <c r="B391" s="36"/>
      <c r="C391" s="37"/>
      <c r="D391" s="37" t="s">
        <v>287</v>
      </c>
      <c r="E391" s="118"/>
      <c r="F391" s="118"/>
      <c r="G391" s="118"/>
      <c r="H391" s="118"/>
      <c r="I391" s="118"/>
      <c r="J391" s="118">
        <v>1.4</v>
      </c>
      <c r="K391" s="118">
        <v>1.4</v>
      </c>
      <c r="L391" s="118">
        <v>0</v>
      </c>
      <c r="M391" s="118">
        <v>0</v>
      </c>
    </row>
    <row r="392" spans="1:13" x14ac:dyDescent="0.2">
      <c r="A392" s="161"/>
      <c r="B392" s="36">
        <v>630</v>
      </c>
      <c r="C392" s="36"/>
      <c r="D392" s="36" t="s">
        <v>162</v>
      </c>
      <c r="E392" s="122">
        <f>SUM(E393:E402)</f>
        <v>0.99999999999999989</v>
      </c>
      <c r="F392" s="122">
        <f>SUM(F393:F402)</f>
        <v>0</v>
      </c>
      <c r="G392" s="122">
        <f>SUM(G393:G402)</f>
        <v>0</v>
      </c>
      <c r="H392" s="122">
        <f>SUM(H393:H402)</f>
        <v>0</v>
      </c>
      <c r="I392" s="122">
        <f>SUM(I393:I403)</f>
        <v>4</v>
      </c>
      <c r="J392" s="122">
        <f>SUM(J393:J403)</f>
        <v>6.3999999999999995</v>
      </c>
      <c r="K392" s="122">
        <f>SUM(K393:K403)</f>
        <v>6.3999999999999995</v>
      </c>
      <c r="L392" s="122">
        <f>SUM(L393:L403)</f>
        <v>6.3999999999999995</v>
      </c>
      <c r="M392" s="122">
        <f>SUM(M393:M403)</f>
        <v>6.3999999999999995</v>
      </c>
    </row>
    <row r="393" spans="1:13" x14ac:dyDescent="0.2">
      <c r="A393" s="161"/>
      <c r="B393" s="36"/>
      <c r="C393" s="37">
        <v>6320011</v>
      </c>
      <c r="D393" s="37" t="s">
        <v>56</v>
      </c>
      <c r="E393" s="118">
        <v>0.1</v>
      </c>
      <c r="F393" s="67"/>
      <c r="G393" s="67"/>
      <c r="H393" s="76"/>
      <c r="I393" s="118">
        <v>1</v>
      </c>
      <c r="J393" s="67">
        <v>1</v>
      </c>
      <c r="K393" s="67">
        <v>1</v>
      </c>
      <c r="L393" s="67">
        <v>1</v>
      </c>
      <c r="M393" s="67">
        <v>1</v>
      </c>
    </row>
    <row r="394" spans="1:13" x14ac:dyDescent="0.2">
      <c r="A394" s="161"/>
      <c r="B394" s="36"/>
      <c r="C394" s="37">
        <v>6320012</v>
      </c>
      <c r="D394" s="37" t="s">
        <v>163</v>
      </c>
      <c r="E394" s="118">
        <v>0.4</v>
      </c>
      <c r="F394" s="67"/>
      <c r="G394" s="67"/>
      <c r="H394" s="76"/>
      <c r="I394" s="118">
        <v>1.6</v>
      </c>
      <c r="J394" s="67">
        <v>1.6</v>
      </c>
      <c r="K394" s="67">
        <v>1.6</v>
      </c>
      <c r="L394" s="67">
        <v>1.6</v>
      </c>
      <c r="M394" s="67">
        <v>1.6</v>
      </c>
    </row>
    <row r="395" spans="1:13" x14ac:dyDescent="0.2">
      <c r="A395" s="161"/>
      <c r="B395" s="36"/>
      <c r="C395" s="37">
        <v>632002</v>
      </c>
      <c r="D395" s="37" t="s">
        <v>185</v>
      </c>
      <c r="E395" s="118">
        <v>0</v>
      </c>
      <c r="F395" s="67"/>
      <c r="G395" s="67"/>
      <c r="H395" s="76"/>
      <c r="I395" s="118">
        <v>0</v>
      </c>
      <c r="J395" s="67">
        <v>0</v>
      </c>
      <c r="K395" s="67">
        <v>0</v>
      </c>
      <c r="L395" s="67">
        <v>0</v>
      </c>
      <c r="M395" s="67">
        <v>0</v>
      </c>
    </row>
    <row r="396" spans="1:13" x14ac:dyDescent="0.2">
      <c r="A396" s="161"/>
      <c r="B396" s="36"/>
      <c r="C396" s="37">
        <v>6320031</v>
      </c>
      <c r="D396" s="37" t="s">
        <v>130</v>
      </c>
      <c r="E396" s="118">
        <v>0</v>
      </c>
      <c r="F396" s="67"/>
      <c r="G396" s="67"/>
      <c r="H396" s="76"/>
      <c r="I396" s="118">
        <v>0.1</v>
      </c>
      <c r="J396" s="67">
        <v>0.1</v>
      </c>
      <c r="K396" s="67">
        <v>0.1</v>
      </c>
      <c r="L396" s="67">
        <v>0.1</v>
      </c>
      <c r="M396" s="67">
        <v>0.1</v>
      </c>
    </row>
    <row r="397" spans="1:13" x14ac:dyDescent="0.2">
      <c r="A397" s="161"/>
      <c r="B397" s="36"/>
      <c r="C397" s="37">
        <v>637004</v>
      </c>
      <c r="D397" s="37" t="s">
        <v>481</v>
      </c>
      <c r="E397" s="118">
        <v>0</v>
      </c>
      <c r="F397" s="67"/>
      <c r="G397" s="67"/>
      <c r="H397" s="76"/>
      <c r="I397" s="118">
        <v>0</v>
      </c>
      <c r="J397" s="67">
        <v>3</v>
      </c>
      <c r="K397" s="67">
        <v>3</v>
      </c>
      <c r="L397" s="67">
        <v>3</v>
      </c>
      <c r="M397" s="67">
        <v>3</v>
      </c>
    </row>
    <row r="398" spans="1:13" x14ac:dyDescent="0.2">
      <c r="A398" s="161"/>
      <c r="B398" s="36"/>
      <c r="C398" s="37">
        <v>637005</v>
      </c>
      <c r="D398" s="37" t="s">
        <v>98</v>
      </c>
      <c r="E398" s="118">
        <v>0.1</v>
      </c>
      <c r="F398" s="67"/>
      <c r="G398" s="67"/>
      <c r="H398" s="76"/>
      <c r="I398" s="118">
        <v>0.1</v>
      </c>
      <c r="J398" s="67">
        <v>0.1</v>
      </c>
      <c r="K398" s="67">
        <v>0.1</v>
      </c>
      <c r="L398" s="67">
        <v>0.1</v>
      </c>
      <c r="M398" s="67">
        <v>0.1</v>
      </c>
    </row>
    <row r="399" spans="1:13" x14ac:dyDescent="0.2">
      <c r="A399" s="161"/>
      <c r="B399" s="36"/>
      <c r="C399" s="37">
        <v>637014</v>
      </c>
      <c r="D399" s="37" t="s">
        <v>101</v>
      </c>
      <c r="E399" s="118">
        <v>0.3</v>
      </c>
      <c r="F399" s="67"/>
      <c r="G399" s="67"/>
      <c r="H399" s="76"/>
      <c r="I399" s="118">
        <v>0.4</v>
      </c>
      <c r="J399" s="67">
        <v>0.4</v>
      </c>
      <c r="K399" s="67">
        <v>0.4</v>
      </c>
      <c r="L399" s="67">
        <v>0.4</v>
      </c>
      <c r="M399" s="67">
        <v>0.4</v>
      </c>
    </row>
    <row r="400" spans="1:13" x14ac:dyDescent="0.2">
      <c r="A400" s="161"/>
      <c r="B400" s="36"/>
      <c r="C400" s="37">
        <v>637016</v>
      </c>
      <c r="D400" s="37" t="s">
        <v>103</v>
      </c>
      <c r="E400" s="118">
        <v>0.1</v>
      </c>
      <c r="F400" s="67"/>
      <c r="G400" s="67"/>
      <c r="H400" s="76"/>
      <c r="I400" s="118">
        <v>0.1</v>
      </c>
      <c r="J400" s="67">
        <v>0.1</v>
      </c>
      <c r="K400" s="67">
        <v>0.1</v>
      </c>
      <c r="L400" s="67">
        <v>0.1</v>
      </c>
      <c r="M400" s="67">
        <v>0.1</v>
      </c>
    </row>
    <row r="401" spans="1:13" x14ac:dyDescent="0.2">
      <c r="A401" s="161"/>
      <c r="B401" s="36"/>
      <c r="C401" s="37">
        <v>642015</v>
      </c>
      <c r="D401" s="37" t="s">
        <v>111</v>
      </c>
      <c r="E401" s="118">
        <v>0</v>
      </c>
      <c r="F401" s="67"/>
      <c r="G401" s="67"/>
      <c r="H401" s="76"/>
      <c r="I401" s="118">
        <v>0.1</v>
      </c>
      <c r="J401" s="67">
        <v>0.1</v>
      </c>
      <c r="K401" s="67">
        <v>0.1</v>
      </c>
      <c r="L401" s="67">
        <v>0.1</v>
      </c>
      <c r="M401" s="67">
        <v>0.1</v>
      </c>
    </row>
    <row r="402" spans="1:13" x14ac:dyDescent="0.2">
      <c r="A402" s="160"/>
      <c r="B402" s="36"/>
      <c r="C402" s="37">
        <v>637027</v>
      </c>
      <c r="D402" s="37" t="s">
        <v>171</v>
      </c>
      <c r="E402" s="118">
        <v>0</v>
      </c>
      <c r="F402" s="91"/>
      <c r="G402" s="67"/>
      <c r="H402" s="92"/>
      <c r="I402" s="118">
        <v>0.6</v>
      </c>
      <c r="J402" s="67">
        <v>0</v>
      </c>
      <c r="K402" s="67">
        <v>0</v>
      </c>
      <c r="L402" s="67">
        <v>0</v>
      </c>
      <c r="M402" s="67">
        <v>0</v>
      </c>
    </row>
    <row r="403" spans="1:13" x14ac:dyDescent="0.2">
      <c r="A403" s="160"/>
      <c r="B403" s="36"/>
      <c r="C403" s="37"/>
      <c r="D403" s="37" t="s">
        <v>460</v>
      </c>
      <c r="E403" s="118">
        <v>0</v>
      </c>
      <c r="F403" s="137"/>
      <c r="G403" s="118"/>
      <c r="H403" s="138"/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</row>
    <row r="404" spans="1:13" x14ac:dyDescent="0.2">
      <c r="A404" s="161"/>
      <c r="B404" s="36" t="s">
        <v>186</v>
      </c>
      <c r="C404" s="36"/>
      <c r="D404" s="36" t="s">
        <v>516</v>
      </c>
      <c r="E404" s="122">
        <f t="shared" ref="E404:M404" si="46">SUM(E405:E407)</f>
        <v>83.6</v>
      </c>
      <c r="F404" s="122">
        <f t="shared" si="46"/>
        <v>0</v>
      </c>
      <c r="G404" s="122">
        <f t="shared" si="46"/>
        <v>0</v>
      </c>
      <c r="H404" s="122">
        <f t="shared" si="46"/>
        <v>0</v>
      </c>
      <c r="I404" s="122">
        <f t="shared" si="46"/>
        <v>88.9</v>
      </c>
      <c r="J404" s="122">
        <f t="shared" si="46"/>
        <v>137.5</v>
      </c>
      <c r="K404" s="122">
        <f t="shared" si="46"/>
        <v>137.5</v>
      </c>
      <c r="L404" s="122">
        <f t="shared" si="46"/>
        <v>147.10000000000002</v>
      </c>
      <c r="M404" s="122">
        <f t="shared" si="46"/>
        <v>158.20000000000002</v>
      </c>
    </row>
    <row r="405" spans="1:13" x14ac:dyDescent="0.2">
      <c r="A405" s="161"/>
      <c r="B405" s="36">
        <v>610</v>
      </c>
      <c r="C405" s="37"/>
      <c r="D405" s="37" t="s">
        <v>188</v>
      </c>
      <c r="E405" s="118">
        <v>31.6</v>
      </c>
      <c r="F405" s="67"/>
      <c r="G405" s="67"/>
      <c r="H405" s="86"/>
      <c r="I405" s="118">
        <v>30</v>
      </c>
      <c r="J405" s="67">
        <v>31.8</v>
      </c>
      <c r="K405" s="67">
        <v>31.8</v>
      </c>
      <c r="L405" s="65">
        <v>32</v>
      </c>
      <c r="M405" s="65">
        <v>33</v>
      </c>
    </row>
    <row r="406" spans="1:13" x14ac:dyDescent="0.2">
      <c r="A406" s="160"/>
      <c r="B406" s="36">
        <v>620</v>
      </c>
      <c r="C406" s="37"/>
      <c r="D406" s="37" t="s">
        <v>116</v>
      </c>
      <c r="E406" s="118">
        <v>10.9</v>
      </c>
      <c r="F406" s="91"/>
      <c r="G406" s="67"/>
      <c r="H406" s="92"/>
      <c r="I406" s="118">
        <v>11.7</v>
      </c>
      <c r="J406" s="67">
        <v>11.7</v>
      </c>
      <c r="K406" s="67">
        <v>11.7</v>
      </c>
      <c r="L406" s="65">
        <v>11.8</v>
      </c>
      <c r="M406" s="65">
        <v>11.9</v>
      </c>
    </row>
    <row r="407" spans="1:13" x14ac:dyDescent="0.2">
      <c r="A407" s="161"/>
      <c r="B407" s="36">
        <v>630</v>
      </c>
      <c r="C407" s="36"/>
      <c r="D407" s="36" t="s">
        <v>162</v>
      </c>
      <c r="E407" s="122">
        <f t="shared" ref="E407:M407" si="47">SUM(E408:E440)</f>
        <v>41.099999999999994</v>
      </c>
      <c r="F407" s="122">
        <f t="shared" si="47"/>
        <v>0</v>
      </c>
      <c r="G407" s="122">
        <f t="shared" si="47"/>
        <v>0</v>
      </c>
      <c r="H407" s="122">
        <f t="shared" si="47"/>
        <v>0</v>
      </c>
      <c r="I407" s="122">
        <f t="shared" si="47"/>
        <v>47.2</v>
      </c>
      <c r="J407" s="122">
        <f t="shared" si="47"/>
        <v>94.000000000000014</v>
      </c>
      <c r="K407" s="122">
        <f t="shared" si="47"/>
        <v>94.000000000000014</v>
      </c>
      <c r="L407" s="122">
        <f t="shared" si="47"/>
        <v>103.30000000000001</v>
      </c>
      <c r="M407" s="122">
        <f t="shared" si="47"/>
        <v>113.30000000000001</v>
      </c>
    </row>
    <row r="408" spans="1:13" x14ac:dyDescent="0.2">
      <c r="A408" s="161"/>
      <c r="B408" s="36"/>
      <c r="C408" s="37">
        <v>631001</v>
      </c>
      <c r="D408" s="37" t="s">
        <v>129</v>
      </c>
      <c r="E408" s="118">
        <v>0</v>
      </c>
      <c r="F408" s="67"/>
      <c r="G408" s="67"/>
      <c r="H408" s="76"/>
      <c r="I408" s="118">
        <v>0</v>
      </c>
      <c r="J408" s="67">
        <v>0</v>
      </c>
      <c r="K408" s="67">
        <v>0</v>
      </c>
      <c r="L408" s="67">
        <v>0</v>
      </c>
      <c r="M408" s="67">
        <v>0</v>
      </c>
    </row>
    <row r="409" spans="1:13" x14ac:dyDescent="0.2">
      <c r="A409" s="161"/>
      <c r="B409" s="36"/>
      <c r="C409" s="37">
        <v>6320011</v>
      </c>
      <c r="D409" s="37" t="s">
        <v>56</v>
      </c>
      <c r="E409" s="118">
        <v>6.4</v>
      </c>
      <c r="F409" s="67"/>
      <c r="G409" s="67"/>
      <c r="H409" s="76"/>
      <c r="I409" s="118">
        <v>4.0999999999999996</v>
      </c>
      <c r="J409" s="67">
        <v>4.2</v>
      </c>
      <c r="K409" s="67">
        <v>4.2</v>
      </c>
      <c r="L409" s="67">
        <v>4.2</v>
      </c>
      <c r="M409" s="67">
        <v>4.2</v>
      </c>
    </row>
    <row r="410" spans="1:13" x14ac:dyDescent="0.2">
      <c r="A410" s="161"/>
      <c r="B410" s="36"/>
      <c r="C410" s="37">
        <v>6320012</v>
      </c>
      <c r="D410" s="37" t="s">
        <v>163</v>
      </c>
      <c r="E410" s="118">
        <v>6.6</v>
      </c>
      <c r="F410" s="67"/>
      <c r="G410" s="67"/>
      <c r="H410" s="76"/>
      <c r="I410" s="118">
        <v>17.3</v>
      </c>
      <c r="J410" s="67">
        <v>17.2</v>
      </c>
      <c r="K410" s="67">
        <v>17.2</v>
      </c>
      <c r="L410" s="67">
        <v>17.2</v>
      </c>
      <c r="M410" s="67">
        <v>17.2</v>
      </c>
    </row>
    <row r="411" spans="1:13" x14ac:dyDescent="0.2">
      <c r="A411" s="161"/>
      <c r="B411" s="36"/>
      <c r="C411" s="37">
        <v>632002</v>
      </c>
      <c r="D411" s="37" t="s">
        <v>164</v>
      </c>
      <c r="E411" s="118">
        <v>0.6</v>
      </c>
      <c r="F411" s="67"/>
      <c r="G411" s="67"/>
      <c r="H411" s="76"/>
      <c r="I411" s="118">
        <v>0.8</v>
      </c>
      <c r="J411" s="67">
        <v>0.8</v>
      </c>
      <c r="K411" s="67">
        <v>0.8</v>
      </c>
      <c r="L411" s="67">
        <v>0.8</v>
      </c>
      <c r="M411" s="67">
        <v>0.8</v>
      </c>
    </row>
    <row r="412" spans="1:13" x14ac:dyDescent="0.2">
      <c r="A412" s="161"/>
      <c r="B412" s="36"/>
      <c r="C412" s="37">
        <v>632003</v>
      </c>
      <c r="D412" s="37" t="s">
        <v>369</v>
      </c>
      <c r="E412" s="118">
        <v>0.8</v>
      </c>
      <c r="F412" s="67"/>
      <c r="G412" s="67"/>
      <c r="H412" s="76"/>
      <c r="I412" s="118">
        <v>1</v>
      </c>
      <c r="J412" s="67">
        <v>1</v>
      </c>
      <c r="K412" s="67">
        <v>1</v>
      </c>
      <c r="L412" s="67">
        <v>1</v>
      </c>
      <c r="M412" s="67">
        <v>1</v>
      </c>
    </row>
    <row r="413" spans="1:13" x14ac:dyDescent="0.2">
      <c r="A413" s="161"/>
      <c r="B413" s="36"/>
      <c r="C413" s="37">
        <v>633002</v>
      </c>
      <c r="D413" s="37" t="s">
        <v>132</v>
      </c>
      <c r="E413" s="118">
        <v>0.2</v>
      </c>
      <c r="F413" s="67"/>
      <c r="G413" s="67"/>
      <c r="H413" s="76"/>
      <c r="I413" s="118">
        <v>0.1</v>
      </c>
      <c r="J413" s="67">
        <v>0.1</v>
      </c>
      <c r="K413" s="67">
        <v>0.1</v>
      </c>
      <c r="L413" s="67">
        <v>0.1</v>
      </c>
      <c r="M413" s="67">
        <v>0.1</v>
      </c>
    </row>
    <row r="414" spans="1:13" x14ac:dyDescent="0.2">
      <c r="A414" s="161"/>
      <c r="B414" s="36"/>
      <c r="C414" s="37">
        <v>633004</v>
      </c>
      <c r="D414" s="37" t="s">
        <v>189</v>
      </c>
      <c r="E414" s="118">
        <v>0.2</v>
      </c>
      <c r="F414" s="67"/>
      <c r="G414" s="67"/>
      <c r="H414" s="76"/>
      <c r="I414" s="118">
        <v>0</v>
      </c>
      <c r="J414" s="67">
        <v>0</v>
      </c>
      <c r="K414" s="67">
        <v>0</v>
      </c>
      <c r="L414" s="67">
        <v>0</v>
      </c>
      <c r="M414" s="67">
        <v>0</v>
      </c>
    </row>
    <row r="415" spans="1:13" x14ac:dyDescent="0.2">
      <c r="A415" s="161"/>
      <c r="B415" s="36"/>
      <c r="C415" s="37">
        <v>633004</v>
      </c>
      <c r="D415" s="37" t="s">
        <v>469</v>
      </c>
      <c r="E415" s="118">
        <v>0</v>
      </c>
      <c r="F415" s="67"/>
      <c r="G415" s="67"/>
      <c r="H415" s="76"/>
      <c r="I415" s="118">
        <v>0</v>
      </c>
      <c r="J415" s="67">
        <v>3.5</v>
      </c>
      <c r="K415" s="67">
        <v>3.5</v>
      </c>
      <c r="L415" s="67">
        <v>3.5</v>
      </c>
      <c r="M415" s="67">
        <v>3.5</v>
      </c>
    </row>
    <row r="416" spans="1:13" x14ac:dyDescent="0.2">
      <c r="A416" s="161"/>
      <c r="B416" s="36"/>
      <c r="C416" s="37">
        <v>633006</v>
      </c>
      <c r="D416" s="37" t="s">
        <v>470</v>
      </c>
      <c r="E416" s="118">
        <v>0</v>
      </c>
      <c r="F416" s="67"/>
      <c r="G416" s="67"/>
      <c r="H416" s="76"/>
      <c r="I416" s="118">
        <v>0</v>
      </c>
      <c r="J416" s="67">
        <v>4.3</v>
      </c>
      <c r="K416" s="67">
        <v>4.3</v>
      </c>
      <c r="L416" s="67">
        <v>4.3</v>
      </c>
      <c r="M416" s="67">
        <v>4.3</v>
      </c>
    </row>
    <row r="417" spans="1:13" x14ac:dyDescent="0.2">
      <c r="A417" s="161"/>
      <c r="B417" s="36"/>
      <c r="C417" s="37">
        <v>633004</v>
      </c>
      <c r="D417" s="37" t="s">
        <v>471</v>
      </c>
      <c r="E417" s="118">
        <v>0</v>
      </c>
      <c r="F417" s="67"/>
      <c r="G417" s="67"/>
      <c r="H417" s="76"/>
      <c r="I417" s="118">
        <v>0</v>
      </c>
      <c r="J417" s="67">
        <v>0.6</v>
      </c>
      <c r="K417" s="67">
        <v>0.6</v>
      </c>
      <c r="L417" s="67">
        <v>0.6</v>
      </c>
      <c r="M417" s="67">
        <v>0.6</v>
      </c>
    </row>
    <row r="418" spans="1:13" x14ac:dyDescent="0.2">
      <c r="A418" s="161"/>
      <c r="B418" s="36"/>
      <c r="C418" s="37">
        <v>633001</v>
      </c>
      <c r="D418" s="37" t="s">
        <v>472</v>
      </c>
      <c r="E418" s="118">
        <v>0</v>
      </c>
      <c r="F418" s="67"/>
      <c r="G418" s="67"/>
      <c r="H418" s="76"/>
      <c r="I418" s="118">
        <v>0</v>
      </c>
      <c r="J418" s="67">
        <v>0.6</v>
      </c>
      <c r="K418" s="67">
        <v>0.6</v>
      </c>
      <c r="L418" s="67">
        <v>0.6</v>
      </c>
      <c r="M418" s="67">
        <v>0.6</v>
      </c>
    </row>
    <row r="419" spans="1:13" x14ac:dyDescent="0.2">
      <c r="A419" s="161"/>
      <c r="B419" s="36"/>
      <c r="C419" s="37">
        <v>633006</v>
      </c>
      <c r="D419" s="37" t="s">
        <v>134</v>
      </c>
      <c r="E419" s="118">
        <v>1.6</v>
      </c>
      <c r="F419" s="67"/>
      <c r="G419" s="67"/>
      <c r="H419" s="76"/>
      <c r="I419" s="118">
        <v>5.9</v>
      </c>
      <c r="J419" s="67">
        <v>6</v>
      </c>
      <c r="K419" s="67">
        <v>6</v>
      </c>
      <c r="L419" s="67">
        <v>6</v>
      </c>
      <c r="M419" s="67">
        <v>6</v>
      </c>
    </row>
    <row r="420" spans="1:13" x14ac:dyDescent="0.2">
      <c r="A420" s="161"/>
      <c r="B420" s="36"/>
      <c r="C420" s="37">
        <v>6330066</v>
      </c>
      <c r="D420" s="37" t="s">
        <v>301</v>
      </c>
      <c r="E420" s="118">
        <v>0.5</v>
      </c>
      <c r="F420" s="67"/>
      <c r="G420" s="67"/>
      <c r="H420" s="76"/>
      <c r="I420" s="118">
        <v>0.1</v>
      </c>
      <c r="J420" s="67">
        <v>0.1</v>
      </c>
      <c r="K420" s="67">
        <v>0.1</v>
      </c>
      <c r="L420" s="67">
        <v>0.1</v>
      </c>
      <c r="M420" s="67">
        <v>0.1</v>
      </c>
    </row>
    <row r="421" spans="1:13" x14ac:dyDescent="0.2">
      <c r="A421" s="161"/>
      <c r="B421" s="36"/>
      <c r="C421" s="37">
        <v>6330061</v>
      </c>
      <c r="D421" s="37" t="s">
        <v>190</v>
      </c>
      <c r="E421" s="118">
        <v>0.3</v>
      </c>
      <c r="F421" s="67"/>
      <c r="G421" s="67"/>
      <c r="H421" s="76"/>
      <c r="I421" s="118">
        <v>0.2</v>
      </c>
      <c r="J421" s="67">
        <v>0.2</v>
      </c>
      <c r="K421" s="67">
        <v>0.2</v>
      </c>
      <c r="L421" s="67">
        <v>0.2</v>
      </c>
      <c r="M421" s="67">
        <v>0.2</v>
      </c>
    </row>
    <row r="422" spans="1:13" x14ac:dyDescent="0.2">
      <c r="A422" s="161"/>
      <c r="B422" s="36"/>
      <c r="C422" s="37">
        <v>6330062</v>
      </c>
      <c r="D422" s="37" t="s">
        <v>191</v>
      </c>
      <c r="E422" s="118">
        <v>0.3</v>
      </c>
      <c r="F422" s="67"/>
      <c r="G422" s="67"/>
      <c r="H422" s="76"/>
      <c r="I422" s="118">
        <v>0.2</v>
      </c>
      <c r="J422" s="67">
        <v>0.2</v>
      </c>
      <c r="K422" s="67">
        <v>0.2</v>
      </c>
      <c r="L422" s="67">
        <v>0.2</v>
      </c>
      <c r="M422" s="67">
        <v>0.2</v>
      </c>
    </row>
    <row r="423" spans="1:13" x14ac:dyDescent="0.2">
      <c r="A423" s="161"/>
      <c r="B423" s="36"/>
      <c r="C423" s="37">
        <v>633013</v>
      </c>
      <c r="D423" s="37" t="s">
        <v>74</v>
      </c>
      <c r="E423" s="118">
        <v>0</v>
      </c>
      <c r="F423" s="67"/>
      <c r="G423" s="67"/>
      <c r="H423" s="76"/>
      <c r="I423" s="118">
        <v>0</v>
      </c>
      <c r="J423" s="67">
        <v>0</v>
      </c>
      <c r="K423" s="67">
        <v>0</v>
      </c>
      <c r="L423" s="67">
        <v>0</v>
      </c>
      <c r="M423" s="67">
        <v>0</v>
      </c>
    </row>
    <row r="424" spans="1:13" x14ac:dyDescent="0.2">
      <c r="A424" s="161"/>
      <c r="B424" s="36"/>
      <c r="C424" s="37">
        <v>633016</v>
      </c>
      <c r="D424" s="37" t="s">
        <v>192</v>
      </c>
      <c r="E424" s="118">
        <v>3.4</v>
      </c>
      <c r="F424" s="67"/>
      <c r="G424" s="67"/>
      <c r="H424" s="86"/>
      <c r="I424" s="118">
        <v>3.5</v>
      </c>
      <c r="J424" s="67">
        <v>3.5</v>
      </c>
      <c r="K424" s="67">
        <v>3.5</v>
      </c>
      <c r="L424" s="67">
        <v>3.5</v>
      </c>
      <c r="M424" s="67">
        <v>3.5</v>
      </c>
    </row>
    <row r="425" spans="1:13" x14ac:dyDescent="0.2">
      <c r="A425" s="161"/>
      <c r="B425" s="36"/>
      <c r="C425" s="37">
        <v>634004</v>
      </c>
      <c r="D425" s="37" t="s">
        <v>80</v>
      </c>
      <c r="E425" s="118">
        <v>0.5</v>
      </c>
      <c r="F425" s="67"/>
      <c r="G425" s="67"/>
      <c r="H425" s="86"/>
      <c r="I425" s="118">
        <v>0</v>
      </c>
      <c r="J425" s="67">
        <v>0</v>
      </c>
      <c r="K425" s="67">
        <v>0</v>
      </c>
      <c r="L425" s="67">
        <v>0</v>
      </c>
      <c r="M425" s="67">
        <v>0</v>
      </c>
    </row>
    <row r="426" spans="1:13" x14ac:dyDescent="0.2">
      <c r="A426" s="161"/>
      <c r="B426" s="36"/>
      <c r="C426" s="37">
        <v>635006</v>
      </c>
      <c r="D426" s="37" t="s">
        <v>193</v>
      </c>
      <c r="E426" s="118">
        <v>0.3</v>
      </c>
      <c r="F426" s="67"/>
      <c r="G426" s="67"/>
      <c r="H426" s="76"/>
      <c r="I426" s="118">
        <v>0.2</v>
      </c>
      <c r="J426" s="67">
        <v>5</v>
      </c>
      <c r="K426" s="67">
        <v>5</v>
      </c>
      <c r="L426" s="67">
        <v>5</v>
      </c>
      <c r="M426" s="67">
        <v>5</v>
      </c>
    </row>
    <row r="427" spans="1:13" x14ac:dyDescent="0.2">
      <c r="A427" s="161"/>
      <c r="B427" s="36"/>
      <c r="C427" s="37">
        <v>637002</v>
      </c>
      <c r="D427" s="37" t="s">
        <v>544</v>
      </c>
      <c r="E427" s="118">
        <v>13</v>
      </c>
      <c r="F427" s="67"/>
      <c r="G427" s="67"/>
      <c r="H427" s="86"/>
      <c r="I427" s="118">
        <v>7</v>
      </c>
      <c r="J427" s="67">
        <v>37.700000000000003</v>
      </c>
      <c r="K427" s="67">
        <v>37.700000000000003</v>
      </c>
      <c r="L427" s="65">
        <v>47</v>
      </c>
      <c r="M427" s="65">
        <v>57</v>
      </c>
    </row>
    <row r="428" spans="1:13" x14ac:dyDescent="0.2">
      <c r="A428" s="161"/>
      <c r="B428" s="36"/>
      <c r="C428" s="37">
        <v>637003</v>
      </c>
      <c r="D428" s="37" t="s">
        <v>90</v>
      </c>
      <c r="E428" s="118">
        <v>0.4</v>
      </c>
      <c r="F428" s="67"/>
      <c r="G428" s="67"/>
      <c r="H428" s="76"/>
      <c r="I428" s="118">
        <v>0</v>
      </c>
      <c r="J428" s="67">
        <v>0</v>
      </c>
      <c r="K428" s="67">
        <v>0</v>
      </c>
      <c r="L428" s="67">
        <v>0</v>
      </c>
      <c r="M428" s="67">
        <v>0</v>
      </c>
    </row>
    <row r="429" spans="1:13" x14ac:dyDescent="0.2">
      <c r="A429" s="161"/>
      <c r="B429" s="36"/>
      <c r="C429" s="37">
        <v>637004</v>
      </c>
      <c r="D429" s="37" t="s">
        <v>194</v>
      </c>
      <c r="E429" s="118">
        <v>0.3</v>
      </c>
      <c r="F429" s="67"/>
      <c r="G429" s="67"/>
      <c r="H429" s="76"/>
      <c r="I429" s="118">
        <v>0</v>
      </c>
      <c r="J429" s="67">
        <v>0</v>
      </c>
      <c r="K429" s="67">
        <v>0</v>
      </c>
      <c r="L429" s="67">
        <v>0</v>
      </c>
      <c r="M429" s="67">
        <v>0</v>
      </c>
    </row>
    <row r="430" spans="1:13" x14ac:dyDescent="0.2">
      <c r="A430" s="161"/>
      <c r="B430" s="36"/>
      <c r="C430" s="37">
        <v>6370045</v>
      </c>
      <c r="D430" s="37" t="s">
        <v>195</v>
      </c>
      <c r="E430" s="118">
        <v>0.8</v>
      </c>
      <c r="F430" s="67"/>
      <c r="G430" s="67"/>
      <c r="H430" s="76"/>
      <c r="I430" s="118">
        <v>0</v>
      </c>
      <c r="J430" s="67">
        <v>0</v>
      </c>
      <c r="K430" s="67">
        <v>0</v>
      </c>
      <c r="L430" s="67">
        <v>0</v>
      </c>
      <c r="M430" s="67">
        <v>0</v>
      </c>
    </row>
    <row r="431" spans="1:13" x14ac:dyDescent="0.2">
      <c r="A431" s="161"/>
      <c r="B431" s="36"/>
      <c r="C431" s="37">
        <v>6370046</v>
      </c>
      <c r="D431" s="37" t="s">
        <v>94</v>
      </c>
      <c r="E431" s="118">
        <v>0.5</v>
      </c>
      <c r="F431" s="67"/>
      <c r="G431" s="67"/>
      <c r="H431" s="76"/>
      <c r="I431" s="118">
        <v>0.1</v>
      </c>
      <c r="J431" s="67">
        <v>1.6</v>
      </c>
      <c r="K431" s="67">
        <v>1.6</v>
      </c>
      <c r="L431" s="67">
        <v>1.6</v>
      </c>
      <c r="M431" s="67">
        <v>1.6</v>
      </c>
    </row>
    <row r="432" spans="1:13" x14ac:dyDescent="0.2">
      <c r="A432" s="161"/>
      <c r="B432" s="36"/>
      <c r="C432" s="37">
        <v>6370047</v>
      </c>
      <c r="D432" s="37" t="s">
        <v>196</v>
      </c>
      <c r="E432" s="118">
        <v>0</v>
      </c>
      <c r="F432" s="67"/>
      <c r="G432" s="67"/>
      <c r="H432" s="76"/>
      <c r="I432" s="118">
        <v>0</v>
      </c>
      <c r="J432" s="67">
        <v>0</v>
      </c>
      <c r="K432" s="67">
        <v>0</v>
      </c>
      <c r="L432" s="67">
        <v>0</v>
      </c>
      <c r="M432" s="67">
        <v>0</v>
      </c>
    </row>
    <row r="433" spans="1:13" x14ac:dyDescent="0.2">
      <c r="A433" s="161"/>
      <c r="B433" s="36"/>
      <c r="C433" s="37">
        <v>637005</v>
      </c>
      <c r="D433" s="37" t="s">
        <v>197</v>
      </c>
      <c r="E433" s="118">
        <v>0.7</v>
      </c>
      <c r="F433" s="67"/>
      <c r="G433" s="67"/>
      <c r="H433" s="76"/>
      <c r="I433" s="118">
        <v>0.4</v>
      </c>
      <c r="J433" s="67">
        <v>0.4</v>
      </c>
      <c r="K433" s="67">
        <v>0.4</v>
      </c>
      <c r="L433" s="67">
        <v>0.4</v>
      </c>
      <c r="M433" s="67">
        <v>0.4</v>
      </c>
    </row>
    <row r="434" spans="1:13" x14ac:dyDescent="0.2">
      <c r="A434" s="161"/>
      <c r="B434" s="36"/>
      <c r="C434" s="37">
        <v>637014</v>
      </c>
      <c r="D434" s="37" t="s">
        <v>101</v>
      </c>
      <c r="E434" s="118">
        <v>2</v>
      </c>
      <c r="F434" s="67"/>
      <c r="G434" s="67"/>
      <c r="H434" s="76"/>
      <c r="I434" s="118">
        <v>2.1</v>
      </c>
      <c r="J434" s="67">
        <v>2.2000000000000002</v>
      </c>
      <c r="K434" s="67">
        <v>2.2000000000000002</v>
      </c>
      <c r="L434" s="67">
        <v>2.2000000000000002</v>
      </c>
      <c r="M434" s="67">
        <v>2.2000000000000002</v>
      </c>
    </row>
    <row r="435" spans="1:13" x14ac:dyDescent="0.2">
      <c r="A435" s="161"/>
      <c r="B435" s="36"/>
      <c r="C435" s="37">
        <v>637012</v>
      </c>
      <c r="D435" s="37" t="s">
        <v>103</v>
      </c>
      <c r="E435" s="118">
        <v>0.3</v>
      </c>
      <c r="F435" s="67"/>
      <c r="G435" s="67"/>
      <c r="H435" s="76"/>
      <c r="I435" s="118">
        <v>0.3</v>
      </c>
      <c r="J435" s="67">
        <v>0.5</v>
      </c>
      <c r="K435" s="67">
        <v>0.5</v>
      </c>
      <c r="L435" s="67">
        <v>0.5</v>
      </c>
      <c r="M435" s="67">
        <v>0.5</v>
      </c>
    </row>
    <row r="436" spans="1:13" x14ac:dyDescent="0.2">
      <c r="A436" s="161"/>
      <c r="B436" s="36"/>
      <c r="C436" s="37">
        <v>637027</v>
      </c>
      <c r="D436" s="37" t="s">
        <v>198</v>
      </c>
      <c r="E436" s="118">
        <v>0.5</v>
      </c>
      <c r="F436" s="67"/>
      <c r="G436" s="67"/>
      <c r="H436" s="76"/>
      <c r="I436" s="118">
        <v>0.9</v>
      </c>
      <c r="J436" s="67">
        <v>1</v>
      </c>
      <c r="K436" s="67">
        <v>1</v>
      </c>
      <c r="L436" s="67">
        <v>1</v>
      </c>
      <c r="M436" s="67">
        <v>1</v>
      </c>
    </row>
    <row r="437" spans="1:13" x14ac:dyDescent="0.2">
      <c r="A437" s="161"/>
      <c r="B437" s="36"/>
      <c r="C437" s="37">
        <v>642001</v>
      </c>
      <c r="D437" s="37" t="s">
        <v>199</v>
      </c>
      <c r="E437" s="118">
        <v>0.4</v>
      </c>
      <c r="F437" s="67"/>
      <c r="G437" s="67"/>
      <c r="H437" s="76"/>
      <c r="I437" s="118">
        <v>0.1</v>
      </c>
      <c r="J437" s="67">
        <v>3.2</v>
      </c>
      <c r="K437" s="67">
        <v>3.2</v>
      </c>
      <c r="L437" s="67">
        <v>3.2</v>
      </c>
      <c r="M437" s="67">
        <v>3.2</v>
      </c>
    </row>
    <row r="438" spans="1:13" x14ac:dyDescent="0.2">
      <c r="A438" s="161"/>
      <c r="B438" s="36"/>
      <c r="C438" s="37">
        <v>642001</v>
      </c>
      <c r="D438" s="37" t="s">
        <v>436</v>
      </c>
      <c r="E438" s="118">
        <v>0</v>
      </c>
      <c r="F438" s="67"/>
      <c r="G438" s="67"/>
      <c r="H438" s="76"/>
      <c r="I438" s="118">
        <v>0.5</v>
      </c>
      <c r="J438" s="67">
        <v>0</v>
      </c>
      <c r="K438" s="67">
        <v>0</v>
      </c>
      <c r="L438" s="67">
        <v>0</v>
      </c>
      <c r="M438" s="67">
        <v>0</v>
      </c>
    </row>
    <row r="439" spans="1:13" x14ac:dyDescent="0.2">
      <c r="A439" s="161"/>
      <c r="B439" s="36"/>
      <c r="C439" s="37">
        <v>642012</v>
      </c>
      <c r="D439" s="37" t="s">
        <v>110</v>
      </c>
      <c r="E439" s="118">
        <v>0</v>
      </c>
      <c r="F439" s="67"/>
      <c r="G439" s="67"/>
      <c r="H439" s="76"/>
      <c r="I439" s="118">
        <v>2.2999999999999998</v>
      </c>
      <c r="J439" s="67">
        <v>0</v>
      </c>
      <c r="K439" s="67">
        <v>0</v>
      </c>
      <c r="L439" s="67">
        <v>0</v>
      </c>
      <c r="M439" s="67">
        <v>0</v>
      </c>
    </row>
    <row r="440" spans="1:13" x14ac:dyDescent="0.2">
      <c r="A440" s="160"/>
      <c r="B440" s="36"/>
      <c r="C440" s="37">
        <v>642015</v>
      </c>
      <c r="D440" s="37" t="s">
        <v>517</v>
      </c>
      <c r="E440" s="118">
        <v>0.5</v>
      </c>
      <c r="F440" s="74"/>
      <c r="G440" s="74"/>
      <c r="H440" s="75"/>
      <c r="I440" s="118">
        <v>0.1</v>
      </c>
      <c r="J440" s="67">
        <v>0.1</v>
      </c>
      <c r="K440" s="67">
        <v>0.1</v>
      </c>
      <c r="L440" s="67">
        <v>0.1</v>
      </c>
      <c r="M440" s="67">
        <v>0.1</v>
      </c>
    </row>
    <row r="441" spans="1:13" x14ac:dyDescent="0.2">
      <c r="A441" s="161"/>
      <c r="B441" s="607" t="s">
        <v>504</v>
      </c>
      <c r="C441" s="608"/>
      <c r="D441" s="39" t="s">
        <v>177</v>
      </c>
      <c r="E441" s="120">
        <f t="shared" ref="E441:M441" si="48">SUM(E442:E448)</f>
        <v>5.9</v>
      </c>
      <c r="F441" s="120">
        <f t="shared" si="48"/>
        <v>0</v>
      </c>
      <c r="G441" s="120">
        <f t="shared" si="48"/>
        <v>0</v>
      </c>
      <c r="H441" s="120">
        <f t="shared" si="48"/>
        <v>0</v>
      </c>
      <c r="I441" s="120">
        <f t="shared" si="48"/>
        <v>6</v>
      </c>
      <c r="J441" s="120">
        <f t="shared" si="48"/>
        <v>9.6</v>
      </c>
      <c r="K441" s="120">
        <f t="shared" si="48"/>
        <v>9.6</v>
      </c>
      <c r="L441" s="120">
        <f t="shared" si="48"/>
        <v>9.6999999999999993</v>
      </c>
      <c r="M441" s="120">
        <f t="shared" si="48"/>
        <v>9.7999999999999989</v>
      </c>
    </row>
    <row r="442" spans="1:13" x14ac:dyDescent="0.2">
      <c r="A442" s="161"/>
      <c r="B442" s="36"/>
      <c r="C442" s="37">
        <v>632001</v>
      </c>
      <c r="D442" s="37" t="s">
        <v>56</v>
      </c>
      <c r="E442" s="118">
        <v>2.8</v>
      </c>
      <c r="F442" s="67"/>
      <c r="G442" s="67"/>
      <c r="H442" s="76"/>
      <c r="I442" s="118">
        <v>1.8</v>
      </c>
      <c r="J442" s="67">
        <v>2.2999999999999998</v>
      </c>
      <c r="K442" s="67">
        <v>2.2999999999999998</v>
      </c>
      <c r="L442" s="67">
        <v>2.2999999999999998</v>
      </c>
      <c r="M442" s="67">
        <v>2.2999999999999998</v>
      </c>
    </row>
    <row r="443" spans="1:13" x14ac:dyDescent="0.2">
      <c r="A443" s="161"/>
      <c r="B443" s="36"/>
      <c r="C443" s="37">
        <v>632002</v>
      </c>
      <c r="D443" s="37" t="s">
        <v>164</v>
      </c>
      <c r="E443" s="118">
        <v>0.3</v>
      </c>
      <c r="F443" s="67"/>
      <c r="G443" s="67"/>
      <c r="H443" s="76"/>
      <c r="I443" s="118">
        <v>0.4</v>
      </c>
      <c r="J443" s="67">
        <v>0.6</v>
      </c>
      <c r="K443" s="67">
        <v>0.6</v>
      </c>
      <c r="L443" s="67">
        <v>0.6</v>
      </c>
      <c r="M443" s="67">
        <v>0.6</v>
      </c>
    </row>
    <row r="444" spans="1:13" x14ac:dyDescent="0.2">
      <c r="A444" s="161"/>
      <c r="B444" s="36"/>
      <c r="C444" s="37">
        <v>633006</v>
      </c>
      <c r="D444" s="37" t="s">
        <v>134</v>
      </c>
      <c r="E444" s="118">
        <v>0.7</v>
      </c>
      <c r="F444" s="67"/>
      <c r="G444" s="67"/>
      <c r="H444" s="76"/>
      <c r="I444" s="118">
        <v>0.6</v>
      </c>
      <c r="J444" s="67">
        <v>3</v>
      </c>
      <c r="K444" s="67">
        <v>3</v>
      </c>
      <c r="L444" s="67">
        <v>3</v>
      </c>
      <c r="M444" s="67">
        <v>3</v>
      </c>
    </row>
    <row r="445" spans="1:13" x14ac:dyDescent="0.2">
      <c r="A445" s="161"/>
      <c r="B445" s="36"/>
      <c r="C445" s="37">
        <v>634001</v>
      </c>
      <c r="D445" s="37" t="s">
        <v>533</v>
      </c>
      <c r="E445" s="118">
        <v>0</v>
      </c>
      <c r="F445" s="67"/>
      <c r="G445" s="67"/>
      <c r="H445" s="76"/>
      <c r="I445" s="118">
        <v>0.3</v>
      </c>
      <c r="J445" s="67">
        <v>0.5</v>
      </c>
      <c r="K445" s="67">
        <v>0.5</v>
      </c>
      <c r="L445" s="65">
        <v>0.6</v>
      </c>
      <c r="M445" s="65">
        <v>0.7</v>
      </c>
    </row>
    <row r="446" spans="1:13" x14ac:dyDescent="0.2">
      <c r="A446" s="161"/>
      <c r="B446" s="36"/>
      <c r="C446" s="37">
        <v>637001</v>
      </c>
      <c r="D446" s="37" t="s">
        <v>89</v>
      </c>
      <c r="E446" s="118">
        <v>0</v>
      </c>
      <c r="F446" s="67"/>
      <c r="G446" s="67"/>
      <c r="H446" s="76"/>
      <c r="I446" s="118">
        <v>0</v>
      </c>
      <c r="J446" s="67">
        <v>0.1</v>
      </c>
      <c r="K446" s="67">
        <v>0.1</v>
      </c>
      <c r="L446" s="67">
        <v>0.1</v>
      </c>
      <c r="M446" s="67">
        <v>0.1</v>
      </c>
    </row>
    <row r="447" spans="1:13" x14ac:dyDescent="0.2">
      <c r="A447" s="161"/>
      <c r="B447" s="36"/>
      <c r="C447" s="37">
        <v>637004</v>
      </c>
      <c r="D447" s="37" t="s">
        <v>297</v>
      </c>
      <c r="E447" s="118">
        <v>2.1</v>
      </c>
      <c r="F447" s="67"/>
      <c r="G447" s="67"/>
      <c r="H447" s="76"/>
      <c r="I447" s="118">
        <v>2.9</v>
      </c>
      <c r="J447" s="67">
        <v>2.9</v>
      </c>
      <c r="K447" s="67">
        <v>2.9</v>
      </c>
      <c r="L447" s="67">
        <v>2.9</v>
      </c>
      <c r="M447" s="67">
        <v>2.9</v>
      </c>
    </row>
    <row r="448" spans="1:13" x14ac:dyDescent="0.2">
      <c r="A448" s="160"/>
      <c r="B448" s="36"/>
      <c r="C448" s="37">
        <v>637005</v>
      </c>
      <c r="D448" s="37" t="s">
        <v>480</v>
      </c>
      <c r="E448" s="118">
        <v>0</v>
      </c>
      <c r="F448" s="74"/>
      <c r="G448" s="74"/>
      <c r="H448" s="75"/>
      <c r="I448" s="118">
        <v>0</v>
      </c>
      <c r="J448" s="67">
        <v>0.2</v>
      </c>
      <c r="K448" s="67">
        <v>0.2</v>
      </c>
      <c r="L448" s="67">
        <v>0.2</v>
      </c>
      <c r="M448" s="67">
        <v>0.2</v>
      </c>
    </row>
    <row r="449" spans="1:13" x14ac:dyDescent="0.2">
      <c r="A449" s="160"/>
      <c r="B449" s="39" t="s">
        <v>200</v>
      </c>
      <c r="C449" s="39"/>
      <c r="D449" s="39" t="s">
        <v>201</v>
      </c>
      <c r="E449" s="120">
        <f t="shared" ref="E449:M449" si="49">SUM(E450+E463+E468+E473+E476+E477)</f>
        <v>405.6</v>
      </c>
      <c r="F449" s="120">
        <f t="shared" si="49"/>
        <v>0</v>
      </c>
      <c r="G449" s="120">
        <f t="shared" si="49"/>
        <v>0</v>
      </c>
      <c r="H449" s="120">
        <f t="shared" si="49"/>
        <v>0</v>
      </c>
      <c r="I449" s="120">
        <f t="shared" si="49"/>
        <v>417.40000000000003</v>
      </c>
      <c r="J449" s="120">
        <f t="shared" si="49"/>
        <v>426.34999999999991</v>
      </c>
      <c r="K449" s="120">
        <f t="shared" si="49"/>
        <v>426.34999999999991</v>
      </c>
      <c r="L449" s="120">
        <f t="shared" si="49"/>
        <v>441.34999999999997</v>
      </c>
      <c r="M449" s="120">
        <f t="shared" si="49"/>
        <v>468.34999999999997</v>
      </c>
    </row>
    <row r="450" spans="1:13" x14ac:dyDescent="0.2">
      <c r="A450" s="161"/>
      <c r="B450" s="36" t="s">
        <v>202</v>
      </c>
      <c r="C450" s="36"/>
      <c r="D450" s="36" t="s">
        <v>203</v>
      </c>
      <c r="E450" s="122">
        <f t="shared" ref="E450:J450" si="50">SUM(E451:E462)</f>
        <v>303.7</v>
      </c>
      <c r="F450" s="122">
        <f t="shared" si="50"/>
        <v>0</v>
      </c>
      <c r="G450" s="122">
        <f t="shared" si="50"/>
        <v>0</v>
      </c>
      <c r="H450" s="122">
        <f t="shared" si="50"/>
        <v>0</v>
      </c>
      <c r="I450" s="122">
        <f t="shared" si="50"/>
        <v>304.90000000000003</v>
      </c>
      <c r="J450" s="122">
        <f t="shared" si="50"/>
        <v>327.49999999999994</v>
      </c>
      <c r="K450" s="122">
        <f>SUM(K451:K462)</f>
        <v>327.49999999999994</v>
      </c>
      <c r="L450" s="122">
        <f>SUM(L451:L462)</f>
        <v>340.69999999999993</v>
      </c>
      <c r="M450" s="122">
        <f>SUM(M451:M462)</f>
        <v>364.69999999999993</v>
      </c>
    </row>
    <row r="451" spans="1:13" x14ac:dyDescent="0.2">
      <c r="A451" s="161"/>
      <c r="B451" s="36">
        <v>610</v>
      </c>
      <c r="C451" s="37"/>
      <c r="D451" s="37" t="s">
        <v>184</v>
      </c>
      <c r="E451" s="118">
        <v>168.3</v>
      </c>
      <c r="F451" s="67"/>
      <c r="G451" s="67"/>
      <c r="H451" s="76"/>
      <c r="I451" s="118">
        <v>172.5</v>
      </c>
      <c r="J451" s="67">
        <v>176</v>
      </c>
      <c r="K451" s="67">
        <v>176</v>
      </c>
      <c r="L451" s="65">
        <v>180</v>
      </c>
      <c r="M451" s="65">
        <v>190</v>
      </c>
    </row>
    <row r="452" spans="1:13" x14ac:dyDescent="0.2">
      <c r="A452" s="161"/>
      <c r="B452" s="36">
        <v>620</v>
      </c>
      <c r="C452" s="37"/>
      <c r="D452" s="37" t="s">
        <v>116</v>
      </c>
      <c r="E452" s="118">
        <v>59.7</v>
      </c>
      <c r="F452" s="67"/>
      <c r="G452" s="67"/>
      <c r="H452" s="76"/>
      <c r="I452" s="118">
        <v>62.2</v>
      </c>
      <c r="J452" s="67">
        <v>63.5</v>
      </c>
      <c r="K452" s="67">
        <v>63.5</v>
      </c>
      <c r="L452" s="65">
        <v>65</v>
      </c>
      <c r="M452" s="65">
        <v>68</v>
      </c>
    </row>
    <row r="453" spans="1:13" x14ac:dyDescent="0.2">
      <c r="A453" s="161"/>
      <c r="B453" s="36"/>
      <c r="C453" s="37"/>
      <c r="D453" s="37" t="s">
        <v>287</v>
      </c>
      <c r="E453" s="118"/>
      <c r="F453" s="67"/>
      <c r="G453" s="67"/>
      <c r="H453" s="76"/>
      <c r="I453" s="118"/>
      <c r="J453" s="67">
        <v>0.8</v>
      </c>
      <c r="K453" s="67">
        <v>0.8</v>
      </c>
      <c r="L453" s="65">
        <v>0</v>
      </c>
      <c r="M453" s="65">
        <v>0</v>
      </c>
    </row>
    <row r="454" spans="1:13" x14ac:dyDescent="0.2">
      <c r="A454" s="161"/>
      <c r="B454" s="36"/>
      <c r="C454" s="37"/>
      <c r="D454" s="37" t="s">
        <v>457</v>
      </c>
      <c r="E454" s="118"/>
      <c r="F454" s="67"/>
      <c r="G454" s="67"/>
      <c r="H454" s="76"/>
      <c r="I454" s="118"/>
      <c r="J454" s="67">
        <v>0.3</v>
      </c>
      <c r="K454" s="67">
        <v>0.3</v>
      </c>
      <c r="L454" s="65">
        <v>0</v>
      </c>
      <c r="M454" s="65">
        <v>0</v>
      </c>
    </row>
    <row r="455" spans="1:13" x14ac:dyDescent="0.2">
      <c r="A455" s="161"/>
      <c r="B455" s="36">
        <v>630</v>
      </c>
      <c r="C455" s="37"/>
      <c r="D455" s="37" t="s">
        <v>117</v>
      </c>
      <c r="E455" s="118">
        <v>64</v>
      </c>
      <c r="F455" s="67"/>
      <c r="G455" s="67"/>
      <c r="H455" s="76"/>
      <c r="I455" s="118">
        <v>58.1</v>
      </c>
      <c r="J455" s="67">
        <v>71.7</v>
      </c>
      <c r="K455" s="67">
        <v>71.7</v>
      </c>
      <c r="L455" s="65">
        <v>81</v>
      </c>
      <c r="M455" s="65">
        <v>91</v>
      </c>
    </row>
    <row r="456" spans="1:13" x14ac:dyDescent="0.2">
      <c r="A456" s="161"/>
      <c r="B456" s="36"/>
      <c r="C456" s="37"/>
      <c r="D456" s="37" t="s">
        <v>461</v>
      </c>
      <c r="E456" s="118"/>
      <c r="F456" s="67"/>
      <c r="G456" s="67"/>
      <c r="H456" s="76"/>
      <c r="I456" s="118"/>
      <c r="J456" s="67">
        <v>1.3</v>
      </c>
      <c r="K456" s="67">
        <v>1.3</v>
      </c>
      <c r="L456" s="65">
        <v>0</v>
      </c>
      <c r="M456" s="65">
        <v>0</v>
      </c>
    </row>
    <row r="457" spans="1:13" x14ac:dyDescent="0.2">
      <c r="A457" s="161"/>
      <c r="B457" s="36"/>
      <c r="C457" s="37"/>
      <c r="D457" s="37" t="s">
        <v>462</v>
      </c>
      <c r="E457" s="118"/>
      <c r="F457" s="67"/>
      <c r="G457" s="67"/>
      <c r="H457" s="76"/>
      <c r="I457" s="118"/>
      <c r="J457" s="67">
        <v>0.2</v>
      </c>
      <c r="K457" s="67">
        <v>0.2</v>
      </c>
      <c r="L457" s="65">
        <v>0.2</v>
      </c>
      <c r="M457" s="65">
        <v>0.2</v>
      </c>
    </row>
    <row r="458" spans="1:13" x14ac:dyDescent="0.2">
      <c r="A458" s="161"/>
      <c r="B458" s="36">
        <v>630</v>
      </c>
      <c r="C458" s="37"/>
      <c r="D458" s="37" t="s">
        <v>491</v>
      </c>
      <c r="E458" s="118">
        <v>0</v>
      </c>
      <c r="F458" s="67"/>
      <c r="G458" s="67"/>
      <c r="H458" s="76"/>
      <c r="I458" s="118">
        <v>0</v>
      </c>
      <c r="J458" s="67">
        <v>0.4</v>
      </c>
      <c r="K458" s="67">
        <v>0.4</v>
      </c>
      <c r="L458" s="65">
        <v>0.4</v>
      </c>
      <c r="M458" s="65">
        <v>0.4</v>
      </c>
    </row>
    <row r="459" spans="1:13" x14ac:dyDescent="0.2">
      <c r="A459" s="161"/>
      <c r="B459" s="36">
        <v>630</v>
      </c>
      <c r="C459" s="37"/>
      <c r="D459" s="37" t="s">
        <v>492</v>
      </c>
      <c r="E459" s="118">
        <v>0</v>
      </c>
      <c r="F459" s="67"/>
      <c r="G459" s="67"/>
      <c r="H459" s="76"/>
      <c r="I459" s="118">
        <v>0</v>
      </c>
      <c r="J459" s="67">
        <v>0.5</v>
      </c>
      <c r="K459" s="67">
        <v>0.5</v>
      </c>
      <c r="L459" s="65">
        <v>0.5</v>
      </c>
      <c r="M459" s="65">
        <v>0.5</v>
      </c>
    </row>
    <row r="460" spans="1:13" x14ac:dyDescent="0.2">
      <c r="A460" s="161"/>
      <c r="B460" s="36">
        <v>630</v>
      </c>
      <c r="C460" s="37"/>
      <c r="D460" s="37" t="s">
        <v>493</v>
      </c>
      <c r="E460" s="118">
        <v>0</v>
      </c>
      <c r="F460" s="67"/>
      <c r="G460" s="67"/>
      <c r="H460" s="76"/>
      <c r="I460" s="118">
        <v>0</v>
      </c>
      <c r="J460" s="67">
        <v>0.4</v>
      </c>
      <c r="K460" s="67">
        <v>0.4</v>
      </c>
      <c r="L460" s="65">
        <v>0.4</v>
      </c>
      <c r="M460" s="65">
        <v>0.4</v>
      </c>
    </row>
    <row r="461" spans="1:13" x14ac:dyDescent="0.2">
      <c r="A461" s="161"/>
      <c r="B461" s="36">
        <v>640</v>
      </c>
      <c r="C461" s="37"/>
      <c r="D461" s="37" t="s">
        <v>494</v>
      </c>
      <c r="E461" s="118">
        <v>0</v>
      </c>
      <c r="F461" s="66"/>
      <c r="G461" s="67"/>
      <c r="H461" s="94"/>
      <c r="I461" s="118">
        <v>0</v>
      </c>
      <c r="J461" s="67">
        <v>0.2</v>
      </c>
      <c r="K461" s="67">
        <v>0.2</v>
      </c>
      <c r="L461" s="65">
        <v>0.2</v>
      </c>
      <c r="M461" s="65">
        <v>0.2</v>
      </c>
    </row>
    <row r="462" spans="1:13" x14ac:dyDescent="0.2">
      <c r="A462" s="161"/>
      <c r="B462" s="84"/>
      <c r="C462" s="37"/>
      <c r="D462" s="84" t="s">
        <v>397</v>
      </c>
      <c r="E462" s="118">
        <v>11.7</v>
      </c>
      <c r="F462" s="67"/>
      <c r="G462" s="67"/>
      <c r="H462" s="76"/>
      <c r="I462" s="118">
        <v>12.1</v>
      </c>
      <c r="J462" s="67">
        <v>12.2</v>
      </c>
      <c r="K462" s="67">
        <v>12.2</v>
      </c>
      <c r="L462" s="65">
        <v>13</v>
      </c>
      <c r="M462" s="65">
        <v>14</v>
      </c>
    </row>
    <row r="463" spans="1:13" x14ac:dyDescent="0.2">
      <c r="A463" s="161"/>
      <c r="B463" s="36" t="s">
        <v>305</v>
      </c>
      <c r="C463" s="37"/>
      <c r="D463" s="36" t="s">
        <v>325</v>
      </c>
      <c r="E463" s="122">
        <f t="shared" ref="E463:M463" si="51">SUM(E464:E467)</f>
        <v>32.700000000000003</v>
      </c>
      <c r="F463" s="122">
        <f t="shared" si="51"/>
        <v>0</v>
      </c>
      <c r="G463" s="122">
        <f t="shared" si="51"/>
        <v>0</v>
      </c>
      <c r="H463" s="122">
        <f t="shared" si="51"/>
        <v>0</v>
      </c>
      <c r="I463" s="122">
        <f t="shared" si="51"/>
        <v>33.4</v>
      </c>
      <c r="J463" s="122">
        <f t="shared" si="51"/>
        <v>39.4</v>
      </c>
      <c r="K463" s="122">
        <f t="shared" si="51"/>
        <v>39.4</v>
      </c>
      <c r="L463" s="65">
        <f t="shared" si="51"/>
        <v>40</v>
      </c>
      <c r="M463" s="65">
        <f t="shared" si="51"/>
        <v>41.5</v>
      </c>
    </row>
    <row r="464" spans="1:13" x14ac:dyDescent="0.2">
      <c r="A464" s="161"/>
      <c r="B464" s="36">
        <v>610</v>
      </c>
      <c r="C464" s="37"/>
      <c r="D464" s="37" t="s">
        <v>184</v>
      </c>
      <c r="E464" s="118">
        <v>23.6</v>
      </c>
      <c r="F464" s="67"/>
      <c r="G464" s="67"/>
      <c r="H464" s="76"/>
      <c r="I464" s="118">
        <v>23.5</v>
      </c>
      <c r="J464" s="67">
        <v>25.1</v>
      </c>
      <c r="K464" s="67">
        <v>25.1</v>
      </c>
      <c r="L464" s="65">
        <v>26</v>
      </c>
      <c r="M464" s="65">
        <v>27</v>
      </c>
    </row>
    <row r="465" spans="1:13" x14ac:dyDescent="0.2">
      <c r="A465" s="161"/>
      <c r="B465" s="36">
        <v>620</v>
      </c>
      <c r="C465" s="37"/>
      <c r="D465" s="37" t="s">
        <v>116</v>
      </c>
      <c r="E465" s="118">
        <v>8.1999999999999993</v>
      </c>
      <c r="F465" s="66"/>
      <c r="G465" s="67"/>
      <c r="H465" s="94"/>
      <c r="I465" s="118">
        <v>8.1999999999999993</v>
      </c>
      <c r="J465" s="67">
        <v>9</v>
      </c>
      <c r="K465" s="67">
        <v>9</v>
      </c>
      <c r="L465" s="65">
        <v>9.5</v>
      </c>
      <c r="M465" s="65">
        <v>10</v>
      </c>
    </row>
    <row r="466" spans="1:13" x14ac:dyDescent="0.2">
      <c r="A466" s="161"/>
      <c r="B466" s="36"/>
      <c r="C466" s="37"/>
      <c r="D466" s="37" t="s">
        <v>463</v>
      </c>
      <c r="E466" s="118"/>
      <c r="F466" s="66"/>
      <c r="G466" s="67"/>
      <c r="H466" s="94"/>
      <c r="I466" s="118"/>
      <c r="J466" s="67">
        <v>0.8</v>
      </c>
      <c r="K466" s="67">
        <v>0.8</v>
      </c>
      <c r="L466" s="65">
        <v>0</v>
      </c>
      <c r="M466" s="65">
        <v>0</v>
      </c>
    </row>
    <row r="467" spans="1:13" x14ac:dyDescent="0.2">
      <c r="A467" s="161"/>
      <c r="B467" s="36">
        <v>630</v>
      </c>
      <c r="C467" s="37"/>
      <c r="D467" s="37" t="s">
        <v>117</v>
      </c>
      <c r="E467" s="118">
        <v>0.9</v>
      </c>
      <c r="F467" s="67"/>
      <c r="G467" s="67"/>
      <c r="H467" s="76"/>
      <c r="I467" s="118">
        <v>1.7</v>
      </c>
      <c r="J467" s="67">
        <v>4.5</v>
      </c>
      <c r="K467" s="67">
        <v>4.5</v>
      </c>
      <c r="L467" s="65">
        <v>4.5</v>
      </c>
      <c r="M467" s="65">
        <v>4.5</v>
      </c>
    </row>
    <row r="468" spans="1:13" x14ac:dyDescent="0.2">
      <c r="A468" s="161"/>
      <c r="B468" s="36" t="s">
        <v>303</v>
      </c>
      <c r="C468" s="37"/>
      <c r="D468" s="36" t="s">
        <v>304</v>
      </c>
      <c r="E468" s="122">
        <f t="shared" ref="E468:M468" si="52">SUM(E469:E472)</f>
        <v>51.599999999999994</v>
      </c>
      <c r="F468" s="122">
        <f t="shared" si="52"/>
        <v>0</v>
      </c>
      <c r="G468" s="122">
        <f t="shared" si="52"/>
        <v>0</v>
      </c>
      <c r="H468" s="122">
        <f t="shared" si="52"/>
        <v>0</v>
      </c>
      <c r="I468" s="122">
        <f t="shared" si="52"/>
        <v>55.1</v>
      </c>
      <c r="J468" s="122">
        <f t="shared" si="52"/>
        <v>56.15</v>
      </c>
      <c r="K468" s="122">
        <f t="shared" si="52"/>
        <v>56.15</v>
      </c>
      <c r="L468" s="65">
        <f t="shared" si="52"/>
        <v>57.35</v>
      </c>
      <c r="M468" s="65">
        <f t="shared" si="52"/>
        <v>58.85</v>
      </c>
    </row>
    <row r="469" spans="1:13" x14ac:dyDescent="0.2">
      <c r="A469" s="161"/>
      <c r="B469" s="36">
        <v>610</v>
      </c>
      <c r="C469" s="37"/>
      <c r="D469" s="37" t="s">
        <v>184</v>
      </c>
      <c r="E469" s="118">
        <v>29.8</v>
      </c>
      <c r="F469" s="67"/>
      <c r="G469" s="67"/>
      <c r="H469" s="76"/>
      <c r="I469" s="118">
        <v>31.7</v>
      </c>
      <c r="J469" s="67">
        <v>32.299999999999997</v>
      </c>
      <c r="K469" s="67">
        <v>32.299999999999997</v>
      </c>
      <c r="L469" s="65">
        <v>33</v>
      </c>
      <c r="M469" s="65">
        <v>34</v>
      </c>
    </row>
    <row r="470" spans="1:13" x14ac:dyDescent="0.2">
      <c r="A470" s="161"/>
      <c r="B470" s="36">
        <v>620</v>
      </c>
      <c r="C470" s="37"/>
      <c r="D470" s="37" t="s">
        <v>116</v>
      </c>
      <c r="E470" s="118">
        <v>10.6</v>
      </c>
      <c r="F470" s="66"/>
      <c r="G470" s="67"/>
      <c r="H470" s="94"/>
      <c r="I470" s="118">
        <v>11.3</v>
      </c>
      <c r="J470" s="67">
        <v>11.5</v>
      </c>
      <c r="K470" s="67">
        <v>11.5</v>
      </c>
      <c r="L470" s="65">
        <v>12</v>
      </c>
      <c r="M470" s="65">
        <v>12.5</v>
      </c>
    </row>
    <row r="471" spans="1:13" x14ac:dyDescent="0.2">
      <c r="A471" s="161"/>
      <c r="B471" s="36">
        <v>630</v>
      </c>
      <c r="C471" s="37"/>
      <c r="D471" s="37" t="s">
        <v>495</v>
      </c>
      <c r="E471" s="118">
        <v>11.2</v>
      </c>
      <c r="F471" s="67"/>
      <c r="G471" s="67"/>
      <c r="H471" s="76"/>
      <c r="I471" s="118">
        <v>12.1</v>
      </c>
      <c r="J471" s="67">
        <v>12.35</v>
      </c>
      <c r="K471" s="67">
        <v>12.35</v>
      </c>
      <c r="L471" s="65">
        <v>12.35</v>
      </c>
      <c r="M471" s="65">
        <v>12.35</v>
      </c>
    </row>
    <row r="472" spans="1:13" hidden="1" x14ac:dyDescent="0.2">
      <c r="A472" s="161"/>
      <c r="B472" s="84"/>
      <c r="C472" s="37"/>
      <c r="D472" s="84"/>
      <c r="E472" s="118"/>
      <c r="F472" s="67"/>
      <c r="G472" s="67"/>
      <c r="H472" s="76"/>
      <c r="I472" s="118"/>
      <c r="J472" s="67"/>
      <c r="K472" s="67"/>
      <c r="L472" s="67"/>
      <c r="M472" s="67"/>
    </row>
    <row r="473" spans="1:13" x14ac:dyDescent="0.2">
      <c r="A473" s="160"/>
      <c r="B473" s="36" t="s">
        <v>204</v>
      </c>
      <c r="C473" s="36"/>
      <c r="D473" s="36" t="s">
        <v>205</v>
      </c>
      <c r="E473" s="122">
        <f t="shared" ref="E473:M473" si="53">SUM(E474+E475)</f>
        <v>0</v>
      </c>
      <c r="F473" s="122">
        <f t="shared" si="53"/>
        <v>0</v>
      </c>
      <c r="G473" s="122">
        <f t="shared" si="53"/>
        <v>0</v>
      </c>
      <c r="H473" s="122">
        <f t="shared" si="53"/>
        <v>0</v>
      </c>
      <c r="I473" s="122">
        <f t="shared" si="53"/>
        <v>10.200000000000001</v>
      </c>
      <c r="J473" s="122">
        <f t="shared" si="53"/>
        <v>0</v>
      </c>
      <c r="K473" s="122">
        <f t="shared" si="53"/>
        <v>0</v>
      </c>
      <c r="L473" s="122">
        <f t="shared" si="53"/>
        <v>0</v>
      </c>
      <c r="M473" s="122">
        <f t="shared" si="53"/>
        <v>0</v>
      </c>
    </row>
    <row r="474" spans="1:13" x14ac:dyDescent="0.2">
      <c r="A474" s="160"/>
      <c r="B474" s="36">
        <v>630</v>
      </c>
      <c r="C474" s="36"/>
      <c r="D474" s="84" t="s">
        <v>275</v>
      </c>
      <c r="E474" s="118">
        <v>0</v>
      </c>
      <c r="F474" s="66"/>
      <c r="G474" s="93"/>
      <c r="H474" s="95"/>
      <c r="I474" s="118">
        <v>9.8000000000000007</v>
      </c>
      <c r="J474" s="65">
        <v>0</v>
      </c>
      <c r="K474" s="65">
        <v>0</v>
      </c>
      <c r="L474" s="65">
        <v>0</v>
      </c>
      <c r="M474" s="65">
        <v>0</v>
      </c>
    </row>
    <row r="475" spans="1:13" x14ac:dyDescent="0.2">
      <c r="A475" s="161"/>
      <c r="B475" s="36">
        <v>640</v>
      </c>
      <c r="C475" s="37"/>
      <c r="D475" s="37" t="s">
        <v>372</v>
      </c>
      <c r="E475" s="118">
        <v>0</v>
      </c>
      <c r="F475" s="67"/>
      <c r="G475" s="67"/>
      <c r="H475" s="76"/>
      <c r="I475" s="118">
        <v>0.4</v>
      </c>
      <c r="J475" s="65">
        <v>0</v>
      </c>
      <c r="K475" s="65">
        <v>0</v>
      </c>
      <c r="L475" s="65">
        <v>0</v>
      </c>
      <c r="M475" s="65">
        <v>0</v>
      </c>
    </row>
    <row r="476" spans="1:13" x14ac:dyDescent="0.2">
      <c r="A476" s="161"/>
      <c r="B476" s="36" t="s">
        <v>206</v>
      </c>
      <c r="C476" s="36"/>
      <c r="D476" s="36" t="s">
        <v>496</v>
      </c>
      <c r="E476" s="122">
        <v>3.8</v>
      </c>
      <c r="F476" s="67"/>
      <c r="G476" s="67"/>
      <c r="H476" s="76"/>
      <c r="I476" s="122">
        <v>3</v>
      </c>
      <c r="J476" s="93">
        <v>3.3</v>
      </c>
      <c r="K476" s="93">
        <v>3.3</v>
      </c>
      <c r="L476" s="93">
        <v>3.3</v>
      </c>
      <c r="M476" s="93">
        <v>3.3</v>
      </c>
    </row>
    <row r="477" spans="1:13" x14ac:dyDescent="0.2">
      <c r="A477" s="161"/>
      <c r="B477" s="36" t="s">
        <v>207</v>
      </c>
      <c r="C477" s="36"/>
      <c r="D477" s="36" t="s">
        <v>208</v>
      </c>
      <c r="E477" s="122">
        <f t="shared" ref="E477:M477" si="54">SUM(E478:E480)</f>
        <v>13.8</v>
      </c>
      <c r="F477" s="122">
        <f t="shared" si="54"/>
        <v>0</v>
      </c>
      <c r="G477" s="122">
        <f t="shared" si="54"/>
        <v>0</v>
      </c>
      <c r="H477" s="122">
        <f t="shared" si="54"/>
        <v>0</v>
      </c>
      <c r="I477" s="122">
        <f t="shared" si="54"/>
        <v>10.8</v>
      </c>
      <c r="J477" s="122">
        <f t="shared" si="54"/>
        <v>0</v>
      </c>
      <c r="K477" s="122">
        <f t="shared" si="54"/>
        <v>0</v>
      </c>
      <c r="L477" s="122">
        <f t="shared" si="54"/>
        <v>0</v>
      </c>
      <c r="M477" s="122">
        <f t="shared" si="54"/>
        <v>0</v>
      </c>
    </row>
    <row r="478" spans="1:13" x14ac:dyDescent="0.2">
      <c r="A478" s="160"/>
      <c r="B478" s="36">
        <v>610</v>
      </c>
      <c r="C478" s="37"/>
      <c r="D478" s="37" t="s">
        <v>184</v>
      </c>
      <c r="E478" s="118">
        <v>8.8000000000000007</v>
      </c>
      <c r="F478" s="74"/>
      <c r="G478" s="74"/>
      <c r="H478" s="75"/>
      <c r="I478" s="118">
        <v>5.5</v>
      </c>
      <c r="J478" s="67">
        <v>0</v>
      </c>
      <c r="K478" s="67">
        <v>0</v>
      </c>
      <c r="L478" s="67">
        <v>0</v>
      </c>
      <c r="M478" s="67">
        <v>0</v>
      </c>
    </row>
    <row r="479" spans="1:13" x14ac:dyDescent="0.2">
      <c r="A479" s="161"/>
      <c r="B479" s="36">
        <v>620</v>
      </c>
      <c r="C479" s="37"/>
      <c r="D479" s="37" t="s">
        <v>116</v>
      </c>
      <c r="E479" s="118">
        <v>3.2</v>
      </c>
      <c r="F479" s="67"/>
      <c r="G479" s="67"/>
      <c r="H479" s="76"/>
      <c r="I479" s="118">
        <v>2.2000000000000002</v>
      </c>
      <c r="J479" s="67">
        <v>0</v>
      </c>
      <c r="K479" s="67">
        <v>0</v>
      </c>
      <c r="L479" s="67">
        <v>0</v>
      </c>
      <c r="M479" s="67">
        <v>0</v>
      </c>
    </row>
    <row r="480" spans="1:13" x14ac:dyDescent="0.2">
      <c r="A480" s="161"/>
      <c r="B480" s="36">
        <v>630</v>
      </c>
      <c r="C480" s="37"/>
      <c r="D480" s="37" t="s">
        <v>117</v>
      </c>
      <c r="E480" s="118">
        <v>1.8</v>
      </c>
      <c r="F480" s="67"/>
      <c r="G480" s="67"/>
      <c r="H480" s="76"/>
      <c r="I480" s="118">
        <v>3.1</v>
      </c>
      <c r="J480" s="67">
        <v>0</v>
      </c>
      <c r="K480" s="67">
        <v>0</v>
      </c>
      <c r="L480" s="67">
        <v>0</v>
      </c>
      <c r="M480" s="67">
        <v>0</v>
      </c>
    </row>
    <row r="481" spans="1:13" x14ac:dyDescent="0.2">
      <c r="A481" s="161"/>
      <c r="B481" s="39" t="s">
        <v>209</v>
      </c>
      <c r="C481" s="39"/>
      <c r="D481" s="39" t="s">
        <v>210</v>
      </c>
      <c r="E481" s="120">
        <f t="shared" ref="E481:M481" si="55">SUM(E482:E485)</f>
        <v>30.9</v>
      </c>
      <c r="F481" s="120">
        <f t="shared" si="55"/>
        <v>0</v>
      </c>
      <c r="G481" s="120">
        <f t="shared" si="55"/>
        <v>0</v>
      </c>
      <c r="H481" s="120">
        <f t="shared" si="55"/>
        <v>0</v>
      </c>
      <c r="I481" s="120">
        <f t="shared" si="55"/>
        <v>27.5</v>
      </c>
      <c r="J481" s="120">
        <f t="shared" si="55"/>
        <v>27.5</v>
      </c>
      <c r="K481" s="120">
        <f t="shared" si="55"/>
        <v>27.5</v>
      </c>
      <c r="L481" s="120">
        <f t="shared" si="55"/>
        <v>27.5</v>
      </c>
      <c r="M481" s="120">
        <f t="shared" si="55"/>
        <v>27.5</v>
      </c>
    </row>
    <row r="482" spans="1:13" x14ac:dyDescent="0.2">
      <c r="A482" s="161"/>
      <c r="B482" s="36">
        <v>610</v>
      </c>
      <c r="C482" s="37"/>
      <c r="D482" s="37" t="s">
        <v>115</v>
      </c>
      <c r="E482" s="118">
        <v>21.3</v>
      </c>
      <c r="F482" s="67"/>
      <c r="G482" s="67"/>
      <c r="H482" s="76"/>
      <c r="I482" s="118">
        <v>18.8</v>
      </c>
      <c r="J482" s="67">
        <v>18.8</v>
      </c>
      <c r="K482" s="67">
        <v>18.8</v>
      </c>
      <c r="L482" s="67">
        <v>18.8</v>
      </c>
      <c r="M482" s="67">
        <v>18.8</v>
      </c>
    </row>
    <row r="483" spans="1:13" x14ac:dyDescent="0.2">
      <c r="A483" s="160"/>
      <c r="B483" s="36">
        <v>620</v>
      </c>
      <c r="C483" s="37"/>
      <c r="D483" s="37" t="s">
        <v>116</v>
      </c>
      <c r="E483" s="118">
        <v>7.2</v>
      </c>
      <c r="F483" s="74"/>
      <c r="G483" s="74"/>
      <c r="H483" s="75"/>
      <c r="I483" s="118">
        <v>6.3</v>
      </c>
      <c r="J483" s="67">
        <v>6.3</v>
      </c>
      <c r="K483" s="67">
        <v>6.3</v>
      </c>
      <c r="L483" s="67">
        <v>6.3</v>
      </c>
      <c r="M483" s="67">
        <v>6.3</v>
      </c>
    </row>
    <row r="484" spans="1:13" x14ac:dyDescent="0.2">
      <c r="A484" s="161"/>
      <c r="B484" s="36">
        <v>630</v>
      </c>
      <c r="C484" s="37"/>
      <c r="D484" s="37" t="s">
        <v>117</v>
      </c>
      <c r="E484" s="118">
        <v>2.4</v>
      </c>
      <c r="F484" s="67"/>
      <c r="G484" s="67"/>
      <c r="H484" s="76"/>
      <c r="I484" s="118">
        <v>2.4</v>
      </c>
      <c r="J484" s="67">
        <v>2.4</v>
      </c>
      <c r="K484" s="67">
        <v>2.4</v>
      </c>
      <c r="L484" s="67">
        <v>2.4</v>
      </c>
      <c r="M484" s="67">
        <v>2.4</v>
      </c>
    </row>
    <row r="485" spans="1:13" hidden="1" x14ac:dyDescent="0.2">
      <c r="A485" s="161"/>
      <c r="B485" s="36">
        <v>642</v>
      </c>
      <c r="C485" s="37"/>
      <c r="D485" s="37" t="s">
        <v>111</v>
      </c>
      <c r="E485" s="118">
        <v>0</v>
      </c>
      <c r="F485" s="67"/>
      <c r="G485" s="67"/>
      <c r="H485" s="76"/>
      <c r="I485" s="118">
        <v>0</v>
      </c>
      <c r="J485" s="67">
        <v>0</v>
      </c>
      <c r="K485" s="67">
        <v>0</v>
      </c>
      <c r="L485" s="67">
        <v>0</v>
      </c>
      <c r="M485" s="67">
        <v>0</v>
      </c>
    </row>
    <row r="486" spans="1:13" x14ac:dyDescent="0.2">
      <c r="A486" s="161"/>
      <c r="B486" s="39" t="s">
        <v>211</v>
      </c>
      <c r="C486" s="39"/>
      <c r="D486" s="39" t="s">
        <v>212</v>
      </c>
      <c r="E486" s="120">
        <f t="shared" ref="E486:M486" si="56">SUM(E487:E494)</f>
        <v>252.4</v>
      </c>
      <c r="F486" s="120">
        <f t="shared" si="56"/>
        <v>2.4</v>
      </c>
      <c r="G486" s="120">
        <f t="shared" si="56"/>
        <v>2.4</v>
      </c>
      <c r="H486" s="120">
        <f t="shared" si="56"/>
        <v>2.4</v>
      </c>
      <c r="I486" s="120">
        <f t="shared" si="56"/>
        <v>152.9</v>
      </c>
      <c r="J486" s="120">
        <f t="shared" si="56"/>
        <v>270.10000000000002</v>
      </c>
      <c r="K486" s="120">
        <f t="shared" si="56"/>
        <v>270.10000000000002</v>
      </c>
      <c r="L486" s="120">
        <f t="shared" si="56"/>
        <v>270.10000000000002</v>
      </c>
      <c r="M486" s="120">
        <f t="shared" si="56"/>
        <v>270.10000000000002</v>
      </c>
    </row>
    <row r="487" spans="1:13" x14ac:dyDescent="0.2">
      <c r="A487" s="161"/>
      <c r="B487" s="36">
        <v>640</v>
      </c>
      <c r="C487" s="37"/>
      <c r="D487" s="37" t="s">
        <v>518</v>
      </c>
      <c r="E487" s="118">
        <v>80</v>
      </c>
      <c r="F487" s="67"/>
      <c r="G487" s="96"/>
      <c r="H487" s="97"/>
      <c r="I487" s="118">
        <v>4.5999999999999996</v>
      </c>
      <c r="J487" s="183">
        <v>0</v>
      </c>
      <c r="K487" s="183">
        <v>0</v>
      </c>
      <c r="L487" s="183">
        <v>0</v>
      </c>
      <c r="M487" s="183">
        <v>0</v>
      </c>
    </row>
    <row r="488" spans="1:13" x14ac:dyDescent="0.2">
      <c r="A488" s="161"/>
      <c r="B488" s="36">
        <v>640</v>
      </c>
      <c r="C488" s="37"/>
      <c r="D488" s="37" t="s">
        <v>352</v>
      </c>
      <c r="E488" s="118">
        <v>6</v>
      </c>
      <c r="F488" s="67"/>
      <c r="G488" s="96"/>
      <c r="H488" s="97"/>
      <c r="I488" s="118">
        <v>9.5</v>
      </c>
      <c r="J488" s="67">
        <v>13.5</v>
      </c>
      <c r="K488" s="67">
        <v>13.5</v>
      </c>
      <c r="L488" s="67">
        <v>13.5</v>
      </c>
      <c r="M488" s="67">
        <v>13.5</v>
      </c>
    </row>
    <row r="489" spans="1:13" x14ac:dyDescent="0.2">
      <c r="A489" s="160"/>
      <c r="B489" s="36">
        <v>640</v>
      </c>
      <c r="C489" s="37"/>
      <c r="D489" s="37" t="s">
        <v>483</v>
      </c>
      <c r="E489" s="118">
        <v>0</v>
      </c>
      <c r="F489" s="67"/>
      <c r="G489" s="67"/>
      <c r="H489" s="76"/>
      <c r="I489" s="118">
        <v>0</v>
      </c>
      <c r="J489" s="67">
        <v>102.4</v>
      </c>
      <c r="K489" s="67">
        <v>102.4</v>
      </c>
      <c r="L489" s="67">
        <v>102.4</v>
      </c>
      <c r="M489" s="67">
        <v>102.4</v>
      </c>
    </row>
    <row r="490" spans="1:13" x14ac:dyDescent="0.2">
      <c r="A490" s="160"/>
      <c r="B490" s="36">
        <v>640</v>
      </c>
      <c r="C490" s="37"/>
      <c r="D490" s="37" t="s">
        <v>393</v>
      </c>
      <c r="E490" s="123">
        <v>19.7</v>
      </c>
      <c r="F490" s="67"/>
      <c r="G490" s="67"/>
      <c r="H490" s="76"/>
      <c r="I490" s="123">
        <v>0</v>
      </c>
      <c r="J490" s="96">
        <v>14</v>
      </c>
      <c r="K490" s="96">
        <v>14</v>
      </c>
      <c r="L490" s="96">
        <v>14</v>
      </c>
      <c r="M490" s="96">
        <v>14</v>
      </c>
    </row>
    <row r="491" spans="1:13" x14ac:dyDescent="0.2">
      <c r="A491" s="161"/>
      <c r="B491" s="36">
        <v>640</v>
      </c>
      <c r="C491" s="37"/>
      <c r="D491" s="37" t="s">
        <v>420</v>
      </c>
      <c r="E491" s="123">
        <v>0</v>
      </c>
      <c r="F491" s="123"/>
      <c r="G491" s="123"/>
      <c r="H491" s="123"/>
      <c r="I491" s="123">
        <v>0.7</v>
      </c>
      <c r="J491" s="123">
        <v>0.9</v>
      </c>
      <c r="K491" s="123">
        <v>0.9</v>
      </c>
      <c r="L491" s="123">
        <v>0.9</v>
      </c>
      <c r="M491" s="123">
        <v>0.9</v>
      </c>
    </row>
    <row r="492" spans="1:13" x14ac:dyDescent="0.2">
      <c r="A492" s="160"/>
      <c r="B492" s="36">
        <v>640</v>
      </c>
      <c r="C492" s="37"/>
      <c r="D492" s="37" t="s">
        <v>350</v>
      </c>
      <c r="E492" s="118">
        <v>0.5</v>
      </c>
      <c r="F492" s="74"/>
      <c r="G492" s="74"/>
      <c r="H492" s="75"/>
      <c r="I492" s="118">
        <v>0.8</v>
      </c>
      <c r="J492" s="67">
        <v>2</v>
      </c>
      <c r="K492" s="67">
        <v>2</v>
      </c>
      <c r="L492" s="67">
        <v>2</v>
      </c>
      <c r="M492" s="67">
        <v>2</v>
      </c>
    </row>
    <row r="493" spans="1:13" x14ac:dyDescent="0.2">
      <c r="A493" s="161"/>
      <c r="B493" s="36">
        <v>640</v>
      </c>
      <c r="C493" s="37"/>
      <c r="D493" s="37" t="s">
        <v>272</v>
      </c>
      <c r="E493" s="67">
        <v>2.7</v>
      </c>
      <c r="F493" s="67">
        <v>2.4</v>
      </c>
      <c r="G493" s="67">
        <v>2.4</v>
      </c>
      <c r="H493" s="67">
        <v>2.4</v>
      </c>
      <c r="I493" s="67">
        <v>2.4</v>
      </c>
      <c r="J493" s="67">
        <v>2.4</v>
      </c>
      <c r="K493" s="67">
        <v>2.4</v>
      </c>
      <c r="L493" s="67">
        <v>2.4</v>
      </c>
      <c r="M493" s="67">
        <v>2.4</v>
      </c>
    </row>
    <row r="494" spans="1:13" x14ac:dyDescent="0.2">
      <c r="A494" s="161"/>
      <c r="B494" s="36">
        <v>640</v>
      </c>
      <c r="C494" s="37"/>
      <c r="D494" s="37" t="s">
        <v>213</v>
      </c>
      <c r="E494" s="118">
        <v>143.5</v>
      </c>
      <c r="F494" s="67"/>
      <c r="G494" s="67"/>
      <c r="H494" s="76"/>
      <c r="I494" s="118">
        <v>134.9</v>
      </c>
      <c r="J494" s="67">
        <v>134.9</v>
      </c>
      <c r="K494" s="67">
        <v>134.9</v>
      </c>
      <c r="L494" s="67">
        <v>134.9</v>
      </c>
      <c r="M494" s="67">
        <v>134.9</v>
      </c>
    </row>
    <row r="495" spans="1:13" x14ac:dyDescent="0.2">
      <c r="A495" s="161"/>
      <c r="B495" s="39"/>
      <c r="C495" s="39"/>
      <c r="D495" s="39" t="s">
        <v>40</v>
      </c>
      <c r="E495" s="120">
        <f>SUM(E496)</f>
        <v>101.49999999999999</v>
      </c>
      <c r="F495" s="120">
        <f t="shared" ref="F495:M495" si="57">SUM(F496)</f>
        <v>0</v>
      </c>
      <c r="G495" s="120">
        <f t="shared" si="57"/>
        <v>0</v>
      </c>
      <c r="H495" s="120">
        <f t="shared" si="57"/>
        <v>0</v>
      </c>
      <c r="I495" s="120">
        <f>SUM(I496)</f>
        <v>205.6</v>
      </c>
      <c r="J495" s="120">
        <f t="shared" si="57"/>
        <v>261.5</v>
      </c>
      <c r="K495" s="120">
        <f t="shared" si="57"/>
        <v>261.5</v>
      </c>
      <c r="L495" s="120">
        <f t="shared" si="57"/>
        <v>264.5</v>
      </c>
      <c r="M495" s="120">
        <f t="shared" si="57"/>
        <v>274.5</v>
      </c>
    </row>
    <row r="496" spans="1:13" x14ac:dyDescent="0.2">
      <c r="A496" s="161"/>
      <c r="B496" s="36" t="s">
        <v>214</v>
      </c>
      <c r="C496" s="36"/>
      <c r="D496" s="36" t="s">
        <v>251</v>
      </c>
      <c r="E496" s="122">
        <f t="shared" ref="E496:M496" si="58">SUM(E497:E501)</f>
        <v>101.49999999999999</v>
      </c>
      <c r="F496" s="118">
        <f t="shared" si="58"/>
        <v>0</v>
      </c>
      <c r="G496" s="118">
        <f t="shared" si="58"/>
        <v>0</v>
      </c>
      <c r="H496" s="118">
        <f t="shared" si="58"/>
        <v>0</v>
      </c>
      <c r="I496" s="122">
        <f t="shared" si="58"/>
        <v>205.6</v>
      </c>
      <c r="J496" s="122">
        <f t="shared" si="58"/>
        <v>261.5</v>
      </c>
      <c r="K496" s="122">
        <f t="shared" si="58"/>
        <v>261.5</v>
      </c>
      <c r="L496" s="122">
        <f t="shared" si="58"/>
        <v>264.5</v>
      </c>
      <c r="M496" s="122">
        <f t="shared" si="58"/>
        <v>274.5</v>
      </c>
    </row>
    <row r="497" spans="1:13" x14ac:dyDescent="0.2">
      <c r="A497" s="161"/>
      <c r="B497" s="36"/>
      <c r="C497" s="44">
        <v>821005</v>
      </c>
      <c r="D497" s="37" t="s">
        <v>430</v>
      </c>
      <c r="E497" s="118">
        <v>71.599999999999994</v>
      </c>
      <c r="F497" s="67"/>
      <c r="G497" s="67"/>
      <c r="H497" s="76"/>
      <c r="I497" s="118">
        <v>70.400000000000006</v>
      </c>
      <c r="J497" s="67">
        <v>119.4</v>
      </c>
      <c r="K497" s="67">
        <v>119.4</v>
      </c>
      <c r="L497" s="67">
        <v>119.4</v>
      </c>
      <c r="M497" s="67">
        <v>119.4</v>
      </c>
    </row>
    <row r="498" spans="1:13" x14ac:dyDescent="0.2">
      <c r="A498" s="161"/>
      <c r="B498" s="36"/>
      <c r="C498" s="44">
        <v>821004</v>
      </c>
      <c r="D498" s="37" t="s">
        <v>429</v>
      </c>
      <c r="E498" s="118">
        <v>0</v>
      </c>
      <c r="F498" s="67"/>
      <c r="G498" s="80"/>
      <c r="H498" s="76"/>
      <c r="I498" s="118">
        <v>110.1</v>
      </c>
      <c r="J498" s="67">
        <v>110.4</v>
      </c>
      <c r="K498" s="67">
        <v>110.4</v>
      </c>
      <c r="L498" s="67">
        <v>110.4</v>
      </c>
      <c r="M498" s="67">
        <v>110.4</v>
      </c>
    </row>
    <row r="499" spans="1:13" x14ac:dyDescent="0.2">
      <c r="A499" s="160"/>
      <c r="B499" s="45" t="s">
        <v>262</v>
      </c>
      <c r="C499" s="44">
        <v>8210051</v>
      </c>
      <c r="D499" s="37" t="s">
        <v>260</v>
      </c>
      <c r="E499" s="118">
        <v>13.6</v>
      </c>
      <c r="F499" s="74"/>
      <c r="G499" s="74"/>
      <c r="H499" s="75"/>
      <c r="I499" s="118">
        <v>17</v>
      </c>
      <c r="J499" s="67">
        <v>23.8</v>
      </c>
      <c r="K499" s="67">
        <v>23.8</v>
      </c>
      <c r="L499" s="65">
        <v>30</v>
      </c>
      <c r="M499" s="65">
        <v>40</v>
      </c>
    </row>
    <row r="500" spans="1:13" x14ac:dyDescent="0.2">
      <c r="A500" s="161"/>
      <c r="B500" s="36"/>
      <c r="C500" s="44">
        <v>8210052</v>
      </c>
      <c r="D500" s="37" t="s">
        <v>261</v>
      </c>
      <c r="E500" s="118">
        <v>4.7</v>
      </c>
      <c r="F500" s="66"/>
      <c r="G500" s="67"/>
      <c r="H500" s="94"/>
      <c r="I500" s="118">
        <v>4.7</v>
      </c>
      <c r="J500" s="67">
        <v>4.7</v>
      </c>
      <c r="K500" s="67">
        <v>4.7</v>
      </c>
      <c r="L500" s="65">
        <v>4.7</v>
      </c>
      <c r="M500" s="65">
        <v>4.7</v>
      </c>
    </row>
    <row r="501" spans="1:13" x14ac:dyDescent="0.2">
      <c r="A501" s="161"/>
      <c r="B501" s="36" t="s">
        <v>444</v>
      </c>
      <c r="C501" s="37">
        <v>8411</v>
      </c>
      <c r="D501" s="37" t="s">
        <v>519</v>
      </c>
      <c r="E501" s="118">
        <v>11.6</v>
      </c>
      <c r="F501" s="67"/>
      <c r="G501" s="67"/>
      <c r="H501" s="76"/>
      <c r="I501" s="118">
        <v>3.4</v>
      </c>
      <c r="J501" s="67">
        <v>3.2</v>
      </c>
      <c r="K501" s="67">
        <v>3.2</v>
      </c>
      <c r="L501" s="65">
        <v>0</v>
      </c>
      <c r="M501" s="65">
        <v>0</v>
      </c>
    </row>
    <row r="502" spans="1:13" x14ac:dyDescent="0.2">
      <c r="A502" s="161"/>
      <c r="B502" s="39"/>
      <c r="C502" s="39"/>
      <c r="D502" s="39" t="s">
        <v>215</v>
      </c>
      <c r="E502" s="120">
        <f t="shared" ref="E502:M502" si="59">SUM(E503+E509+E511+E518+E520+E526+E534+E544+E548+E550+E558+E563)</f>
        <v>184.70000000000002</v>
      </c>
      <c r="F502" s="120">
        <f t="shared" si="59"/>
        <v>0</v>
      </c>
      <c r="G502" s="120">
        <f t="shared" si="59"/>
        <v>0</v>
      </c>
      <c r="H502" s="120">
        <f t="shared" si="59"/>
        <v>0</v>
      </c>
      <c r="I502" s="120">
        <f t="shared" si="59"/>
        <v>116.19999999999999</v>
      </c>
      <c r="J502" s="120">
        <f t="shared" si="59"/>
        <v>2828.9</v>
      </c>
      <c r="K502" s="120">
        <f t="shared" si="59"/>
        <v>2828.9</v>
      </c>
      <c r="L502" s="120">
        <f t="shared" si="59"/>
        <v>459.9</v>
      </c>
      <c r="M502" s="120">
        <f t="shared" si="59"/>
        <v>431.9</v>
      </c>
    </row>
    <row r="503" spans="1:13" x14ac:dyDescent="0.2">
      <c r="A503" s="161"/>
      <c r="B503" s="36" t="s">
        <v>216</v>
      </c>
      <c r="C503" s="36"/>
      <c r="D503" s="36" t="s">
        <v>217</v>
      </c>
      <c r="E503" s="93">
        <f t="shared" ref="E503:J503" si="60">SUM(E504:E508)</f>
        <v>0</v>
      </c>
      <c r="F503" s="93">
        <f t="shared" si="60"/>
        <v>0</v>
      </c>
      <c r="G503" s="93">
        <f t="shared" si="60"/>
        <v>0</v>
      </c>
      <c r="H503" s="93">
        <f t="shared" si="60"/>
        <v>0</v>
      </c>
      <c r="I503" s="93">
        <f t="shared" si="60"/>
        <v>0.8</v>
      </c>
      <c r="J503" s="93">
        <f t="shared" si="60"/>
        <v>104.4</v>
      </c>
      <c r="K503" s="93">
        <f>SUM(K504:K508)</f>
        <v>104.4</v>
      </c>
      <c r="L503" s="93">
        <f>SUM(L504:L508)</f>
        <v>44</v>
      </c>
      <c r="M503" s="93">
        <f>SUM(M504:M508)</f>
        <v>24</v>
      </c>
    </row>
    <row r="504" spans="1:13" x14ac:dyDescent="0.2">
      <c r="A504" s="160"/>
      <c r="B504" s="36"/>
      <c r="C504" s="37">
        <v>711003</v>
      </c>
      <c r="D504" s="37" t="s">
        <v>294</v>
      </c>
      <c r="E504" s="118">
        <v>0</v>
      </c>
      <c r="F504" s="67"/>
      <c r="G504" s="67"/>
      <c r="H504" s="76"/>
      <c r="I504" s="118">
        <v>0</v>
      </c>
      <c r="J504" s="67">
        <v>2.9</v>
      </c>
      <c r="K504" s="67">
        <v>2.9</v>
      </c>
      <c r="L504" s="67">
        <v>0</v>
      </c>
      <c r="M504" s="67">
        <v>0</v>
      </c>
    </row>
    <row r="505" spans="1:13" x14ac:dyDescent="0.2">
      <c r="A505" s="161"/>
      <c r="B505" s="36"/>
      <c r="C505" s="37">
        <v>713002</v>
      </c>
      <c r="D505" s="37" t="s">
        <v>218</v>
      </c>
      <c r="E505" s="118">
        <v>0</v>
      </c>
      <c r="F505" s="67"/>
      <c r="G505" s="67"/>
      <c r="H505" s="76"/>
      <c r="I505" s="118">
        <v>0</v>
      </c>
      <c r="J505" s="67">
        <v>0</v>
      </c>
      <c r="K505" s="67">
        <v>0</v>
      </c>
      <c r="L505" s="67">
        <v>2</v>
      </c>
      <c r="M505" s="67">
        <v>2</v>
      </c>
    </row>
    <row r="506" spans="1:13" x14ac:dyDescent="0.2">
      <c r="A506" s="160"/>
      <c r="B506" s="36"/>
      <c r="C506" s="37">
        <v>713004</v>
      </c>
      <c r="D506" s="37" t="s">
        <v>219</v>
      </c>
      <c r="E506" s="118">
        <v>0</v>
      </c>
      <c r="F506" s="67"/>
      <c r="G506" s="67"/>
      <c r="H506" s="76"/>
      <c r="I506" s="118">
        <v>0.8</v>
      </c>
      <c r="J506" s="67">
        <v>0</v>
      </c>
      <c r="K506" s="67">
        <v>0</v>
      </c>
      <c r="L506" s="67">
        <v>2</v>
      </c>
      <c r="M506" s="67">
        <v>2</v>
      </c>
    </row>
    <row r="507" spans="1:13" x14ac:dyDescent="0.2">
      <c r="A507" s="161"/>
      <c r="B507" s="36"/>
      <c r="C507" s="37">
        <v>717003</v>
      </c>
      <c r="D507" s="37" t="s">
        <v>221</v>
      </c>
      <c r="E507" s="118">
        <v>0</v>
      </c>
      <c r="F507" s="67"/>
      <c r="G507" s="67"/>
      <c r="H507" s="76"/>
      <c r="I507" s="118">
        <v>0</v>
      </c>
      <c r="J507" s="183">
        <v>61.5</v>
      </c>
      <c r="K507" s="183">
        <v>61.5</v>
      </c>
      <c r="L507" s="65">
        <v>20</v>
      </c>
      <c r="M507" s="65">
        <v>10</v>
      </c>
    </row>
    <row r="508" spans="1:13" x14ac:dyDescent="0.2">
      <c r="A508" s="161"/>
      <c r="B508" s="36"/>
      <c r="C508" s="37"/>
      <c r="D508" s="37" t="s">
        <v>500</v>
      </c>
      <c r="E508" s="118">
        <v>0</v>
      </c>
      <c r="F508" s="118"/>
      <c r="G508" s="118"/>
      <c r="H508" s="136"/>
      <c r="I508" s="118">
        <v>0</v>
      </c>
      <c r="J508" s="184">
        <v>40</v>
      </c>
      <c r="K508" s="184">
        <v>40</v>
      </c>
      <c r="L508" s="65">
        <v>20</v>
      </c>
      <c r="M508" s="65">
        <v>10</v>
      </c>
    </row>
    <row r="509" spans="1:13" x14ac:dyDescent="0.2">
      <c r="A509" s="161"/>
      <c r="B509" s="36" t="s">
        <v>127</v>
      </c>
      <c r="C509" s="36"/>
      <c r="D509" s="36" t="s">
        <v>222</v>
      </c>
      <c r="E509" s="122">
        <f>SUM(E510)</f>
        <v>0</v>
      </c>
      <c r="F509" s="122">
        <f t="shared" ref="F509:M509" si="61">SUM(F510)</f>
        <v>0</v>
      </c>
      <c r="G509" s="122">
        <f t="shared" si="61"/>
        <v>0</v>
      </c>
      <c r="H509" s="122">
        <f t="shared" si="61"/>
        <v>0</v>
      </c>
      <c r="I509" s="122">
        <f>SUM(I510)</f>
        <v>0</v>
      </c>
      <c r="J509" s="122">
        <f t="shared" si="61"/>
        <v>0</v>
      </c>
      <c r="K509" s="122">
        <f t="shared" si="61"/>
        <v>0</v>
      </c>
      <c r="L509" s="122">
        <f t="shared" si="61"/>
        <v>0</v>
      </c>
      <c r="M509" s="122">
        <f t="shared" si="61"/>
        <v>0</v>
      </c>
    </row>
    <row r="510" spans="1:13" x14ac:dyDescent="0.2">
      <c r="A510" s="161"/>
      <c r="B510" s="36"/>
      <c r="C510" s="37">
        <v>714001</v>
      </c>
      <c r="D510" s="37" t="s">
        <v>220</v>
      </c>
      <c r="E510" s="118">
        <v>0</v>
      </c>
      <c r="F510" s="67"/>
      <c r="G510" s="67"/>
      <c r="H510" s="76"/>
      <c r="I510" s="118">
        <v>0</v>
      </c>
      <c r="J510" s="67">
        <v>0</v>
      </c>
      <c r="K510" s="67">
        <v>0</v>
      </c>
      <c r="L510" s="67">
        <v>0</v>
      </c>
      <c r="M510" s="67">
        <v>0</v>
      </c>
    </row>
    <row r="511" spans="1:13" x14ac:dyDescent="0.2">
      <c r="A511" s="161"/>
      <c r="B511" s="36" t="s">
        <v>223</v>
      </c>
      <c r="C511" s="36"/>
      <c r="D511" s="36" t="s">
        <v>224</v>
      </c>
      <c r="E511" s="122">
        <f t="shared" ref="E511:M511" si="62">SUM(E512:E517)</f>
        <v>73.7</v>
      </c>
      <c r="F511" s="122">
        <f t="shared" si="62"/>
        <v>0</v>
      </c>
      <c r="G511" s="122">
        <f t="shared" si="62"/>
        <v>0</v>
      </c>
      <c r="H511" s="122">
        <f t="shared" si="62"/>
        <v>0</v>
      </c>
      <c r="I511" s="122">
        <f t="shared" si="62"/>
        <v>3</v>
      </c>
      <c r="J511" s="122">
        <f t="shared" si="62"/>
        <v>130</v>
      </c>
      <c r="K511" s="122">
        <f t="shared" si="62"/>
        <v>130</v>
      </c>
      <c r="L511" s="122">
        <f t="shared" si="62"/>
        <v>60</v>
      </c>
      <c r="M511" s="122">
        <f t="shared" si="62"/>
        <v>30</v>
      </c>
    </row>
    <row r="512" spans="1:13" x14ac:dyDescent="0.2">
      <c r="A512" s="161"/>
      <c r="B512" s="36"/>
      <c r="C512" s="37">
        <v>715</v>
      </c>
      <c r="D512" s="37" t="s">
        <v>273</v>
      </c>
      <c r="E512" s="118">
        <v>0</v>
      </c>
      <c r="F512" s="67"/>
      <c r="G512" s="67"/>
      <c r="H512" s="76"/>
      <c r="I512" s="118">
        <v>0</v>
      </c>
      <c r="J512" s="67">
        <v>0</v>
      </c>
      <c r="K512" s="67">
        <v>0</v>
      </c>
      <c r="L512" s="67">
        <v>0</v>
      </c>
      <c r="M512" s="67">
        <v>0</v>
      </c>
    </row>
    <row r="513" spans="1:13" x14ac:dyDescent="0.2">
      <c r="A513" s="161"/>
      <c r="B513" s="36"/>
      <c r="C513" s="37">
        <v>717</v>
      </c>
      <c r="D513" s="37" t="s">
        <v>536</v>
      </c>
      <c r="E513" s="118">
        <v>65.2</v>
      </c>
      <c r="F513" s="67"/>
      <c r="G513" s="67"/>
      <c r="H513" s="76"/>
      <c r="I513" s="118">
        <v>0</v>
      </c>
      <c r="J513" s="67">
        <v>30</v>
      </c>
      <c r="K513" s="67">
        <v>30</v>
      </c>
      <c r="L513" s="67">
        <v>30</v>
      </c>
      <c r="M513" s="67">
        <v>0</v>
      </c>
    </row>
    <row r="514" spans="1:13" x14ac:dyDescent="0.2">
      <c r="A514" s="161"/>
      <c r="B514" s="36"/>
      <c r="C514" s="37">
        <v>716</v>
      </c>
      <c r="D514" s="37" t="s">
        <v>359</v>
      </c>
      <c r="E514" s="118">
        <v>8.5</v>
      </c>
      <c r="F514" s="67"/>
      <c r="G514" s="67"/>
      <c r="H514" s="76"/>
      <c r="I514" s="118">
        <v>3</v>
      </c>
      <c r="J514" s="67">
        <v>0</v>
      </c>
      <c r="K514" s="67">
        <v>0</v>
      </c>
      <c r="L514" s="67">
        <v>0</v>
      </c>
      <c r="M514" s="67">
        <v>0</v>
      </c>
    </row>
    <row r="515" spans="1:13" x14ac:dyDescent="0.2">
      <c r="A515" s="161"/>
      <c r="B515" s="36"/>
      <c r="C515" s="37"/>
      <c r="D515" s="37" t="s">
        <v>527</v>
      </c>
      <c r="E515" s="118">
        <v>0</v>
      </c>
      <c r="F515" s="67"/>
      <c r="G515" s="67"/>
      <c r="H515" s="76"/>
      <c r="I515" s="118">
        <v>0</v>
      </c>
      <c r="J515" s="67">
        <v>5</v>
      </c>
      <c r="K515" s="67">
        <v>5</v>
      </c>
      <c r="L515" s="67">
        <v>30</v>
      </c>
      <c r="M515" s="67">
        <v>30</v>
      </c>
    </row>
    <row r="516" spans="1:13" x14ac:dyDescent="0.2">
      <c r="A516" s="161"/>
      <c r="B516" s="36"/>
      <c r="C516" s="37"/>
      <c r="D516" s="37" t="s">
        <v>464</v>
      </c>
      <c r="E516" s="118">
        <v>0</v>
      </c>
      <c r="F516" s="67"/>
      <c r="G516" s="67"/>
      <c r="H516" s="76"/>
      <c r="I516" s="118">
        <v>0</v>
      </c>
      <c r="J516" s="67">
        <v>10</v>
      </c>
      <c r="K516" s="67">
        <v>10</v>
      </c>
      <c r="L516" s="67">
        <v>0</v>
      </c>
      <c r="M516" s="67">
        <v>0</v>
      </c>
    </row>
    <row r="517" spans="1:13" x14ac:dyDescent="0.2">
      <c r="A517" s="161"/>
      <c r="B517" s="36"/>
      <c r="C517" s="37">
        <v>71700223</v>
      </c>
      <c r="D517" s="37" t="s">
        <v>344</v>
      </c>
      <c r="E517" s="118">
        <v>0</v>
      </c>
      <c r="F517" s="67"/>
      <c r="G517" s="67"/>
      <c r="H517" s="76"/>
      <c r="I517" s="118">
        <v>0</v>
      </c>
      <c r="J517" s="65">
        <v>85</v>
      </c>
      <c r="K517" s="65">
        <v>85</v>
      </c>
      <c r="L517" s="65">
        <v>0</v>
      </c>
      <c r="M517" s="65">
        <v>0</v>
      </c>
    </row>
    <row r="518" spans="1:13" x14ac:dyDescent="0.2">
      <c r="A518" s="161"/>
      <c r="B518" s="36" t="s">
        <v>225</v>
      </c>
      <c r="C518" s="36"/>
      <c r="D518" s="36" t="s">
        <v>226</v>
      </c>
      <c r="E518" s="122">
        <f t="shared" ref="E518:M518" si="63">SUM(E519:E519)</f>
        <v>0</v>
      </c>
      <c r="F518" s="122">
        <f t="shared" si="63"/>
        <v>0</v>
      </c>
      <c r="G518" s="122">
        <f t="shared" si="63"/>
        <v>0</v>
      </c>
      <c r="H518" s="122">
        <f t="shared" si="63"/>
        <v>0</v>
      </c>
      <c r="I518" s="122">
        <f t="shared" si="63"/>
        <v>2.4</v>
      </c>
      <c r="J518" s="122">
        <f t="shared" si="63"/>
        <v>814.2</v>
      </c>
      <c r="K518" s="122">
        <f t="shared" si="63"/>
        <v>814.2</v>
      </c>
      <c r="L518" s="122">
        <f t="shared" si="63"/>
        <v>0</v>
      </c>
      <c r="M518" s="122">
        <f t="shared" si="63"/>
        <v>0</v>
      </c>
    </row>
    <row r="519" spans="1:13" x14ac:dyDescent="0.2">
      <c r="A519" s="161"/>
      <c r="B519" s="36"/>
      <c r="C519" s="37">
        <v>716</v>
      </c>
      <c r="D519" s="37" t="s">
        <v>421</v>
      </c>
      <c r="E519" s="118">
        <v>0</v>
      </c>
      <c r="F519" s="67"/>
      <c r="G519" s="67"/>
      <c r="H519" s="76"/>
      <c r="I519" s="118">
        <v>2.4</v>
      </c>
      <c r="J519" s="67">
        <v>814.2</v>
      </c>
      <c r="K519" s="67">
        <v>814.2</v>
      </c>
      <c r="L519" s="67">
        <v>0</v>
      </c>
      <c r="M519" s="67">
        <v>0</v>
      </c>
    </row>
    <row r="520" spans="1:13" x14ac:dyDescent="0.2">
      <c r="A520" s="161"/>
      <c r="B520" s="36" t="s">
        <v>155</v>
      </c>
      <c r="C520" s="36"/>
      <c r="D520" s="36" t="s">
        <v>277</v>
      </c>
      <c r="E520" s="122">
        <f t="shared" ref="E520:M520" si="64">SUM(E522:E525)</f>
        <v>2.2000000000000002</v>
      </c>
      <c r="F520" s="122">
        <f t="shared" si="64"/>
        <v>0</v>
      </c>
      <c r="G520" s="122">
        <f t="shared" si="64"/>
        <v>0</v>
      </c>
      <c r="H520" s="122">
        <f t="shared" si="64"/>
        <v>0</v>
      </c>
      <c r="I520" s="122">
        <f t="shared" si="64"/>
        <v>0</v>
      </c>
      <c r="J520" s="122">
        <f t="shared" si="64"/>
        <v>5.8</v>
      </c>
      <c r="K520" s="122">
        <f t="shared" si="64"/>
        <v>5.8</v>
      </c>
      <c r="L520" s="122">
        <f t="shared" si="64"/>
        <v>3</v>
      </c>
      <c r="M520" s="122">
        <f t="shared" si="64"/>
        <v>3</v>
      </c>
    </row>
    <row r="521" spans="1:13" hidden="1" x14ac:dyDescent="0.2">
      <c r="A521" s="161"/>
      <c r="B521" s="36"/>
      <c r="C521" s="84">
        <v>713004</v>
      </c>
      <c r="D521" s="84" t="s">
        <v>371</v>
      </c>
      <c r="E521" s="118">
        <v>0</v>
      </c>
      <c r="F521" s="67"/>
      <c r="G521" s="67"/>
      <c r="H521" s="76"/>
      <c r="I521" s="118">
        <v>0</v>
      </c>
      <c r="J521" s="67"/>
      <c r="K521" s="67"/>
      <c r="L521" s="67"/>
      <c r="M521" s="67"/>
    </row>
    <row r="522" spans="1:13" hidden="1" x14ac:dyDescent="0.2">
      <c r="A522" s="161"/>
      <c r="B522" s="36"/>
      <c r="C522" s="37">
        <v>7170011</v>
      </c>
      <c r="D522" s="37" t="s">
        <v>227</v>
      </c>
      <c r="E522" s="118">
        <v>0</v>
      </c>
      <c r="F522" s="67"/>
      <c r="G522" s="67"/>
      <c r="H522" s="76"/>
      <c r="I522" s="118">
        <v>0</v>
      </c>
      <c r="J522" s="67"/>
      <c r="K522" s="67"/>
      <c r="L522" s="67"/>
      <c r="M522" s="67"/>
    </row>
    <row r="523" spans="1:13" hidden="1" x14ac:dyDescent="0.2">
      <c r="A523" s="161"/>
      <c r="B523" s="36"/>
      <c r="C523" s="37">
        <v>7170012</v>
      </c>
      <c r="D523" s="37" t="s">
        <v>274</v>
      </c>
      <c r="E523" s="118">
        <v>0</v>
      </c>
      <c r="F523" s="67"/>
      <c r="G523" s="67"/>
      <c r="H523" s="86"/>
      <c r="I523" s="118">
        <v>0</v>
      </c>
      <c r="J523" s="67"/>
      <c r="K523" s="67"/>
      <c r="L523" s="67"/>
      <c r="M523" s="67"/>
    </row>
    <row r="524" spans="1:13" x14ac:dyDescent="0.2">
      <c r="A524" s="161"/>
      <c r="B524" s="36"/>
      <c r="C524" s="37">
        <v>7170016</v>
      </c>
      <c r="D524" s="37" t="s">
        <v>525</v>
      </c>
      <c r="E524" s="118">
        <v>2.2000000000000002</v>
      </c>
      <c r="F524" s="66"/>
      <c r="G524" s="67"/>
      <c r="H524" s="98"/>
      <c r="I524" s="118">
        <v>0</v>
      </c>
      <c r="J524" s="67">
        <v>3</v>
      </c>
      <c r="K524" s="67">
        <v>3</v>
      </c>
      <c r="L524" s="67">
        <v>3</v>
      </c>
      <c r="M524" s="67">
        <v>3</v>
      </c>
    </row>
    <row r="525" spans="1:13" x14ac:dyDescent="0.2">
      <c r="A525" s="161"/>
      <c r="B525" s="36"/>
      <c r="C525" s="37">
        <v>7170017</v>
      </c>
      <c r="D525" s="37" t="s">
        <v>328</v>
      </c>
      <c r="E525" s="118">
        <v>0</v>
      </c>
      <c r="F525" s="67"/>
      <c r="G525" s="67"/>
      <c r="H525" s="86"/>
      <c r="I525" s="118">
        <v>0</v>
      </c>
      <c r="J525" s="67">
        <v>2.8</v>
      </c>
      <c r="K525" s="67">
        <v>2.8</v>
      </c>
      <c r="L525" s="67">
        <v>0</v>
      </c>
      <c r="M525" s="67">
        <v>0</v>
      </c>
    </row>
    <row r="526" spans="1:13" x14ac:dyDescent="0.2">
      <c r="A526" s="161"/>
      <c r="B526" s="36" t="s">
        <v>267</v>
      </c>
      <c r="C526" s="36"/>
      <c r="D526" s="36" t="s">
        <v>268</v>
      </c>
      <c r="E526" s="122">
        <f t="shared" ref="E526:M526" si="65">SUM(E527:E533)</f>
        <v>3</v>
      </c>
      <c r="F526" s="122">
        <f t="shared" si="65"/>
        <v>0</v>
      </c>
      <c r="G526" s="122">
        <f t="shared" si="65"/>
        <v>0</v>
      </c>
      <c r="H526" s="122">
        <f t="shared" si="65"/>
        <v>0</v>
      </c>
      <c r="I526" s="122">
        <f t="shared" si="65"/>
        <v>21.2</v>
      </c>
      <c r="J526" s="93">
        <f t="shared" si="65"/>
        <v>53.599999999999994</v>
      </c>
      <c r="K526" s="93">
        <f t="shared" si="65"/>
        <v>53.599999999999994</v>
      </c>
      <c r="L526" s="93">
        <f t="shared" si="65"/>
        <v>51</v>
      </c>
      <c r="M526" s="93">
        <f t="shared" si="65"/>
        <v>51</v>
      </c>
    </row>
    <row r="527" spans="1:13" x14ac:dyDescent="0.2">
      <c r="A527" s="161"/>
      <c r="B527" s="36"/>
      <c r="C527" s="37">
        <v>7170011</v>
      </c>
      <c r="D527" s="37" t="s">
        <v>314</v>
      </c>
      <c r="E527" s="118">
        <v>0</v>
      </c>
      <c r="F527" s="118"/>
      <c r="G527" s="118"/>
      <c r="H527" s="118"/>
      <c r="I527" s="118">
        <v>0</v>
      </c>
      <c r="J527" s="118">
        <v>5.5</v>
      </c>
      <c r="K527" s="118">
        <v>5.5</v>
      </c>
      <c r="L527" s="118">
        <v>0</v>
      </c>
      <c r="M527" s="118">
        <v>0</v>
      </c>
    </row>
    <row r="528" spans="1:13" x14ac:dyDescent="0.2">
      <c r="A528" s="161"/>
      <c r="B528" s="36"/>
      <c r="C528" s="37">
        <v>7170012</v>
      </c>
      <c r="D528" s="37" t="s">
        <v>315</v>
      </c>
      <c r="E528" s="118">
        <v>3</v>
      </c>
      <c r="F528" s="118"/>
      <c r="G528" s="118"/>
      <c r="H528" s="118"/>
      <c r="I528" s="118">
        <v>20.399999999999999</v>
      </c>
      <c r="J528" s="118">
        <v>0</v>
      </c>
      <c r="K528" s="118">
        <v>0</v>
      </c>
      <c r="L528" s="118">
        <v>0</v>
      </c>
      <c r="M528" s="118">
        <v>0</v>
      </c>
    </row>
    <row r="529" spans="1:13" x14ac:dyDescent="0.2">
      <c r="A529" s="160"/>
      <c r="B529" s="36"/>
      <c r="C529" s="44">
        <v>717001</v>
      </c>
      <c r="D529" s="37" t="s">
        <v>323</v>
      </c>
      <c r="E529" s="118">
        <v>0</v>
      </c>
      <c r="F529" s="67"/>
      <c r="G529" s="67"/>
      <c r="H529" s="76"/>
      <c r="I529" s="118">
        <v>0</v>
      </c>
      <c r="J529" s="67">
        <v>13.6</v>
      </c>
      <c r="K529" s="67">
        <v>13.6</v>
      </c>
      <c r="L529" s="67">
        <v>27</v>
      </c>
      <c r="M529" s="67">
        <v>27</v>
      </c>
    </row>
    <row r="530" spans="1:13" x14ac:dyDescent="0.2">
      <c r="A530" s="161"/>
      <c r="B530" s="36"/>
      <c r="C530" s="44">
        <v>717001</v>
      </c>
      <c r="D530" s="37" t="s">
        <v>324</v>
      </c>
      <c r="E530" s="118">
        <v>0</v>
      </c>
      <c r="F530" s="66"/>
      <c r="G530" s="67"/>
      <c r="H530" s="94"/>
      <c r="I530" s="118">
        <v>0</v>
      </c>
      <c r="J530" s="67">
        <v>10.7</v>
      </c>
      <c r="K530" s="67">
        <v>10.7</v>
      </c>
      <c r="L530" s="67">
        <v>0</v>
      </c>
      <c r="M530" s="67">
        <v>0</v>
      </c>
    </row>
    <row r="531" spans="1:13" x14ac:dyDescent="0.2">
      <c r="A531" s="161"/>
      <c r="B531" s="36"/>
      <c r="C531" s="44"/>
      <c r="D531" s="37" t="s">
        <v>465</v>
      </c>
      <c r="E531" s="118">
        <v>0</v>
      </c>
      <c r="F531" s="66"/>
      <c r="G531" s="67"/>
      <c r="H531" s="94"/>
      <c r="I531" s="118">
        <v>0</v>
      </c>
      <c r="J531" s="67">
        <v>3</v>
      </c>
      <c r="K531" s="67">
        <v>3</v>
      </c>
      <c r="L531" s="67">
        <v>4</v>
      </c>
      <c r="M531" s="67">
        <v>4</v>
      </c>
    </row>
    <row r="532" spans="1:13" x14ac:dyDescent="0.2">
      <c r="A532" s="161"/>
      <c r="B532" s="36"/>
      <c r="C532" s="37">
        <v>7161</v>
      </c>
      <c r="D532" s="37" t="s">
        <v>341</v>
      </c>
      <c r="E532" s="118">
        <v>0</v>
      </c>
      <c r="F532" s="67"/>
      <c r="G532" s="67"/>
      <c r="H532" s="76"/>
      <c r="I532" s="118">
        <v>0.8</v>
      </c>
      <c r="J532" s="67">
        <v>14.4</v>
      </c>
      <c r="K532" s="67">
        <v>14.4</v>
      </c>
      <c r="L532" s="67">
        <v>20</v>
      </c>
      <c r="M532" s="67">
        <v>20</v>
      </c>
    </row>
    <row r="533" spans="1:13" x14ac:dyDescent="0.2">
      <c r="A533" s="161"/>
      <c r="B533" s="36"/>
      <c r="C533" s="37">
        <v>717</v>
      </c>
      <c r="D533" s="37" t="s">
        <v>373</v>
      </c>
      <c r="E533" s="118">
        <v>0</v>
      </c>
      <c r="F533" s="67"/>
      <c r="G533" s="67"/>
      <c r="H533" s="76"/>
      <c r="I533" s="118">
        <v>0</v>
      </c>
      <c r="J533" s="67">
        <v>6.4</v>
      </c>
      <c r="K533" s="67">
        <v>6.4</v>
      </c>
      <c r="L533" s="67">
        <v>0</v>
      </c>
      <c r="M533" s="67">
        <v>0</v>
      </c>
    </row>
    <row r="534" spans="1:13" x14ac:dyDescent="0.2">
      <c r="A534" s="161"/>
      <c r="B534" s="36" t="s">
        <v>228</v>
      </c>
      <c r="C534" s="36"/>
      <c r="D534" s="36" t="s">
        <v>229</v>
      </c>
      <c r="E534" s="122">
        <f t="shared" ref="E534:M534" si="66">SUM(E535:E543)</f>
        <v>76.599999999999994</v>
      </c>
      <c r="F534" s="122">
        <f t="shared" si="66"/>
        <v>0</v>
      </c>
      <c r="G534" s="122">
        <f t="shared" si="66"/>
        <v>0</v>
      </c>
      <c r="H534" s="122">
        <f t="shared" si="66"/>
        <v>0</v>
      </c>
      <c r="I534" s="122">
        <f t="shared" si="66"/>
        <v>47.2</v>
      </c>
      <c r="J534" s="122">
        <f t="shared" si="66"/>
        <v>89.9</v>
      </c>
      <c r="K534" s="122">
        <f t="shared" si="66"/>
        <v>89.9</v>
      </c>
      <c r="L534" s="122">
        <f t="shared" si="66"/>
        <v>171.9</v>
      </c>
      <c r="M534" s="122">
        <f t="shared" si="66"/>
        <v>203.9</v>
      </c>
    </row>
    <row r="535" spans="1:13" x14ac:dyDescent="0.2">
      <c r="A535" s="161"/>
      <c r="B535" s="36"/>
      <c r="C535" s="37">
        <v>7170024</v>
      </c>
      <c r="D535" s="37" t="s">
        <v>502</v>
      </c>
      <c r="E535" s="118">
        <v>30.3</v>
      </c>
      <c r="F535" s="67"/>
      <c r="G535" s="67"/>
      <c r="H535" s="86"/>
      <c r="I535" s="118">
        <v>47.2</v>
      </c>
      <c r="J535" s="67">
        <v>48.9</v>
      </c>
      <c r="K535" s="67">
        <v>48.9</v>
      </c>
      <c r="L535" s="67">
        <v>48.9</v>
      </c>
      <c r="M535" s="67">
        <v>48.9</v>
      </c>
    </row>
    <row r="536" spans="1:13" x14ac:dyDescent="0.2">
      <c r="A536" s="161"/>
      <c r="B536" s="36"/>
      <c r="C536" s="37">
        <v>713005</v>
      </c>
      <c r="D536" s="37" t="s">
        <v>230</v>
      </c>
      <c r="E536" s="118">
        <v>1.7</v>
      </c>
      <c r="F536" s="67"/>
      <c r="G536" s="67"/>
      <c r="H536" s="76"/>
      <c r="I536" s="118">
        <v>0</v>
      </c>
      <c r="J536" s="67">
        <v>20.8</v>
      </c>
      <c r="K536" s="67">
        <v>20.8</v>
      </c>
      <c r="L536" s="67">
        <v>18</v>
      </c>
      <c r="M536" s="67">
        <v>0</v>
      </c>
    </row>
    <row r="537" spans="1:13" x14ac:dyDescent="0.2">
      <c r="A537" s="161"/>
      <c r="B537" s="36"/>
      <c r="C537" s="37">
        <v>713004</v>
      </c>
      <c r="D537" s="37" t="s">
        <v>497</v>
      </c>
      <c r="E537" s="118">
        <v>0</v>
      </c>
      <c r="F537" s="67"/>
      <c r="G537" s="67"/>
      <c r="H537" s="76"/>
      <c r="I537" s="118">
        <v>0</v>
      </c>
      <c r="J537" s="67">
        <v>3</v>
      </c>
      <c r="K537" s="67">
        <v>3</v>
      </c>
      <c r="L537" s="67">
        <v>0</v>
      </c>
      <c r="M537" s="67">
        <v>0</v>
      </c>
    </row>
    <row r="538" spans="1:13" x14ac:dyDescent="0.2">
      <c r="A538" s="161"/>
      <c r="B538" s="36"/>
      <c r="C538" s="37">
        <v>716</v>
      </c>
      <c r="D538" s="37" t="s">
        <v>366</v>
      </c>
      <c r="E538" s="118">
        <v>0</v>
      </c>
      <c r="F538" s="67"/>
      <c r="G538" s="67"/>
      <c r="H538" s="76"/>
      <c r="I538" s="118">
        <v>0</v>
      </c>
      <c r="J538" s="67">
        <v>5</v>
      </c>
      <c r="K538" s="67">
        <v>5</v>
      </c>
      <c r="L538" s="67">
        <v>5</v>
      </c>
      <c r="M538" s="67">
        <v>5</v>
      </c>
    </row>
    <row r="539" spans="1:13" x14ac:dyDescent="0.2">
      <c r="A539" s="161"/>
      <c r="B539" s="36"/>
      <c r="C539" s="37"/>
      <c r="D539" s="37" t="s">
        <v>466</v>
      </c>
      <c r="E539" s="118">
        <v>0</v>
      </c>
      <c r="F539" s="67"/>
      <c r="G539" s="67"/>
      <c r="H539" s="76"/>
      <c r="I539" s="118">
        <v>0</v>
      </c>
      <c r="J539" s="67">
        <v>10</v>
      </c>
      <c r="K539" s="67">
        <v>10</v>
      </c>
      <c r="L539" s="67">
        <v>0</v>
      </c>
      <c r="M539" s="67">
        <v>0</v>
      </c>
    </row>
    <row r="540" spans="1:13" x14ac:dyDescent="0.2">
      <c r="A540" s="161"/>
      <c r="B540" s="36"/>
      <c r="C540" s="37">
        <v>716</v>
      </c>
      <c r="D540" s="37" t="s">
        <v>276</v>
      </c>
      <c r="E540" s="118">
        <v>3</v>
      </c>
      <c r="F540" s="89"/>
      <c r="G540" s="67"/>
      <c r="H540" s="76"/>
      <c r="I540" s="118">
        <v>0</v>
      </c>
      <c r="J540" s="67">
        <v>2.2000000000000002</v>
      </c>
      <c r="K540" s="67">
        <v>2.2000000000000002</v>
      </c>
      <c r="L540" s="67">
        <v>0</v>
      </c>
      <c r="M540" s="67">
        <v>0</v>
      </c>
    </row>
    <row r="541" spans="1:13" x14ac:dyDescent="0.2">
      <c r="A541" s="160"/>
      <c r="B541" s="36"/>
      <c r="C541" s="37" t="s">
        <v>342</v>
      </c>
      <c r="D541" s="37" t="s">
        <v>231</v>
      </c>
      <c r="E541" s="118">
        <v>7</v>
      </c>
      <c r="F541" s="89"/>
      <c r="G541" s="67"/>
      <c r="H541" s="76"/>
      <c r="I541" s="118">
        <v>0</v>
      </c>
      <c r="J541" s="67">
        <v>0</v>
      </c>
      <c r="K541" s="67">
        <v>0</v>
      </c>
      <c r="L541" s="67">
        <v>0</v>
      </c>
      <c r="M541" s="67">
        <v>0</v>
      </c>
    </row>
    <row r="542" spans="1:13" x14ac:dyDescent="0.2">
      <c r="A542" s="161"/>
      <c r="B542" s="36"/>
      <c r="C542" s="37"/>
      <c r="D542" s="37" t="s">
        <v>520</v>
      </c>
      <c r="E542" s="118">
        <v>30.8</v>
      </c>
      <c r="F542" s="89"/>
      <c r="G542" s="67"/>
      <c r="H542" s="76"/>
      <c r="I542" s="118">
        <v>0</v>
      </c>
      <c r="J542" s="67">
        <v>0</v>
      </c>
      <c r="K542" s="67">
        <v>0</v>
      </c>
      <c r="L542" s="67">
        <v>0</v>
      </c>
      <c r="M542" s="67">
        <v>0</v>
      </c>
    </row>
    <row r="543" spans="1:13" x14ac:dyDescent="0.2">
      <c r="A543" s="160"/>
      <c r="B543" s="36"/>
      <c r="C543" s="37"/>
      <c r="D543" s="37" t="s">
        <v>528</v>
      </c>
      <c r="E543" s="118">
        <v>3.8</v>
      </c>
      <c r="F543" s="66"/>
      <c r="G543" s="67"/>
      <c r="H543" s="94"/>
      <c r="I543" s="118">
        <v>0</v>
      </c>
      <c r="J543" s="67">
        <v>0</v>
      </c>
      <c r="K543" s="67">
        <v>0</v>
      </c>
      <c r="L543" s="65">
        <v>100</v>
      </c>
      <c r="M543" s="65">
        <v>150</v>
      </c>
    </row>
    <row r="544" spans="1:13" x14ac:dyDescent="0.2">
      <c r="A544" s="160"/>
      <c r="B544" s="36" t="s">
        <v>540</v>
      </c>
      <c r="C544" s="36"/>
      <c r="D544" s="36" t="s">
        <v>233</v>
      </c>
      <c r="E544" s="122">
        <f t="shared" ref="E544:M544" si="67">SUM(E545:E547)</f>
        <v>0.8</v>
      </c>
      <c r="F544" s="122">
        <f t="shared" si="67"/>
        <v>0</v>
      </c>
      <c r="G544" s="122">
        <f t="shared" si="67"/>
        <v>0</v>
      </c>
      <c r="H544" s="122">
        <f t="shared" si="67"/>
        <v>0</v>
      </c>
      <c r="I544" s="122">
        <f t="shared" si="67"/>
        <v>16.8</v>
      </c>
      <c r="J544" s="122">
        <f t="shared" si="67"/>
        <v>40</v>
      </c>
      <c r="K544" s="122">
        <f t="shared" si="67"/>
        <v>40</v>
      </c>
      <c r="L544" s="122">
        <f t="shared" si="67"/>
        <v>40</v>
      </c>
      <c r="M544" s="122">
        <f t="shared" si="67"/>
        <v>30</v>
      </c>
    </row>
    <row r="545" spans="1:13" x14ac:dyDescent="0.2">
      <c r="A545" s="161"/>
      <c r="B545" s="79"/>
      <c r="C545" s="37">
        <v>716</v>
      </c>
      <c r="D545" s="37" t="s">
        <v>343</v>
      </c>
      <c r="E545" s="118">
        <v>0</v>
      </c>
      <c r="F545" s="89"/>
      <c r="G545" s="67"/>
      <c r="H545" s="83"/>
      <c r="I545" s="118">
        <v>16.8</v>
      </c>
      <c r="J545" s="67">
        <v>0</v>
      </c>
      <c r="K545" s="67">
        <v>0</v>
      </c>
      <c r="L545" s="67">
        <v>0</v>
      </c>
      <c r="M545" s="67">
        <v>0</v>
      </c>
    </row>
    <row r="546" spans="1:13" x14ac:dyDescent="0.2">
      <c r="A546" s="161"/>
      <c r="B546" s="36"/>
      <c r="C546" s="37">
        <v>7170022</v>
      </c>
      <c r="D546" s="37" t="s">
        <v>234</v>
      </c>
      <c r="E546" s="118">
        <v>0.8</v>
      </c>
      <c r="F546" s="89"/>
      <c r="G546" s="67"/>
      <c r="H546" s="83"/>
      <c r="I546" s="118">
        <v>0</v>
      </c>
      <c r="J546" s="67">
        <v>30</v>
      </c>
      <c r="K546" s="67">
        <v>30</v>
      </c>
      <c r="L546" s="67">
        <v>30</v>
      </c>
      <c r="M546" s="67">
        <v>30</v>
      </c>
    </row>
    <row r="547" spans="1:13" x14ac:dyDescent="0.2">
      <c r="A547" s="161"/>
      <c r="B547" s="36"/>
      <c r="C547" s="37"/>
      <c r="D547" s="37" t="s">
        <v>467</v>
      </c>
      <c r="E547" s="118">
        <v>0</v>
      </c>
      <c r="F547" s="139"/>
      <c r="G547" s="118"/>
      <c r="H547" s="135"/>
      <c r="I547" s="118">
        <v>0</v>
      </c>
      <c r="J547" s="118">
        <v>10</v>
      </c>
      <c r="K547" s="118">
        <v>10</v>
      </c>
      <c r="L547" s="118">
        <v>10</v>
      </c>
      <c r="M547" s="118">
        <v>0</v>
      </c>
    </row>
    <row r="548" spans="1:13" x14ac:dyDescent="0.2">
      <c r="A548" s="161"/>
      <c r="B548" s="36" t="s">
        <v>173</v>
      </c>
      <c r="C548" s="36"/>
      <c r="D548" s="36" t="s">
        <v>235</v>
      </c>
      <c r="E548" s="122">
        <f t="shared" ref="E548:M548" si="68">SUM(E549:E549)</f>
        <v>0</v>
      </c>
      <c r="F548" s="122">
        <f t="shared" si="68"/>
        <v>0</v>
      </c>
      <c r="G548" s="122">
        <f t="shared" si="68"/>
        <v>0</v>
      </c>
      <c r="H548" s="122">
        <f t="shared" si="68"/>
        <v>0</v>
      </c>
      <c r="I548" s="122">
        <f t="shared" si="68"/>
        <v>0</v>
      </c>
      <c r="J548" s="122">
        <f t="shared" si="68"/>
        <v>3</v>
      </c>
      <c r="K548" s="122">
        <f t="shared" si="68"/>
        <v>3</v>
      </c>
      <c r="L548" s="122">
        <f t="shared" si="68"/>
        <v>0</v>
      </c>
      <c r="M548" s="122">
        <f t="shared" si="68"/>
        <v>0</v>
      </c>
    </row>
    <row r="549" spans="1:13" x14ac:dyDescent="0.2">
      <c r="A549" s="161"/>
      <c r="B549" s="36"/>
      <c r="C549" s="37">
        <v>7170021</v>
      </c>
      <c r="D549" s="37" t="s">
        <v>534</v>
      </c>
      <c r="E549" s="118">
        <v>0</v>
      </c>
      <c r="F549" s="89"/>
      <c r="G549" s="67"/>
      <c r="H549" s="83"/>
      <c r="I549" s="118">
        <v>0</v>
      </c>
      <c r="J549" s="121">
        <v>3</v>
      </c>
      <c r="K549" s="121">
        <v>3</v>
      </c>
      <c r="L549" s="121">
        <v>0</v>
      </c>
      <c r="M549" s="121">
        <v>0</v>
      </c>
    </row>
    <row r="550" spans="1:13" x14ac:dyDescent="0.2">
      <c r="A550" s="160"/>
      <c r="B550" s="36" t="s">
        <v>236</v>
      </c>
      <c r="C550" s="36"/>
      <c r="D550" s="36" t="s">
        <v>237</v>
      </c>
      <c r="E550" s="122">
        <f>SUM(E552:E557)</f>
        <v>1.1000000000000001</v>
      </c>
      <c r="F550" s="122">
        <f>SUM(F552:F557)</f>
        <v>0</v>
      </c>
      <c r="G550" s="122">
        <f>SUM(G552:G557)</f>
        <v>0</v>
      </c>
      <c r="H550" s="122">
        <f>SUM(H552:H557)</f>
        <v>0</v>
      </c>
      <c r="I550" s="122">
        <f>SUM(I551:I557)</f>
        <v>15.6</v>
      </c>
      <c r="J550" s="122">
        <f>SUM(J551:J557)</f>
        <v>1008</v>
      </c>
      <c r="K550" s="122">
        <f>SUM(K551:K557)</f>
        <v>1008</v>
      </c>
      <c r="L550" s="122">
        <f>SUM(L551:L557)</f>
        <v>0</v>
      </c>
      <c r="M550" s="122">
        <f>SUM(M551:M557)</f>
        <v>0</v>
      </c>
    </row>
    <row r="551" spans="1:13" x14ac:dyDescent="0.2">
      <c r="A551" s="160"/>
      <c r="B551" s="36"/>
      <c r="C551" s="84">
        <v>712001</v>
      </c>
      <c r="D551" s="84" t="s">
        <v>474</v>
      </c>
      <c r="E551" s="121">
        <v>0</v>
      </c>
      <c r="F551" s="121"/>
      <c r="G551" s="121"/>
      <c r="H551" s="121"/>
      <c r="I551" s="121">
        <v>0</v>
      </c>
      <c r="J551" s="121">
        <v>27.4</v>
      </c>
      <c r="K551" s="121">
        <v>27.4</v>
      </c>
      <c r="L551" s="121">
        <v>0</v>
      </c>
      <c r="M551" s="121">
        <v>0</v>
      </c>
    </row>
    <row r="552" spans="1:13" x14ac:dyDescent="0.2">
      <c r="A552" s="161"/>
      <c r="B552" s="37"/>
      <c r="C552" s="37">
        <v>717</v>
      </c>
      <c r="D552" s="37" t="s">
        <v>367</v>
      </c>
      <c r="E552" s="118">
        <v>0</v>
      </c>
      <c r="F552" s="80"/>
      <c r="G552" s="80"/>
      <c r="H552" s="82"/>
      <c r="I552" s="118">
        <v>0</v>
      </c>
      <c r="J552" s="67">
        <v>220.2</v>
      </c>
      <c r="K552" s="67">
        <v>220.2</v>
      </c>
      <c r="L552" s="121">
        <v>0</v>
      </c>
      <c r="M552" s="121">
        <v>0</v>
      </c>
    </row>
    <row r="553" spans="1:13" x14ac:dyDescent="0.2">
      <c r="A553" s="161"/>
      <c r="B553" s="37"/>
      <c r="C553" s="37"/>
      <c r="D553" s="37" t="s">
        <v>453</v>
      </c>
      <c r="E553" s="118">
        <v>0</v>
      </c>
      <c r="F553" s="80"/>
      <c r="G553" s="80"/>
      <c r="H553" s="82"/>
      <c r="I553" s="118">
        <v>0</v>
      </c>
      <c r="J553" s="67">
        <v>339.2</v>
      </c>
      <c r="K553" s="67">
        <v>339.2</v>
      </c>
      <c r="L553" s="121">
        <v>0</v>
      </c>
      <c r="M553" s="121">
        <v>0</v>
      </c>
    </row>
    <row r="554" spans="1:13" x14ac:dyDescent="0.2">
      <c r="A554" s="161"/>
      <c r="B554" s="37"/>
      <c r="C554" s="37"/>
      <c r="D554" s="37" t="s">
        <v>521</v>
      </c>
      <c r="E554" s="118">
        <v>1.1000000000000001</v>
      </c>
      <c r="F554" s="80"/>
      <c r="G554" s="80"/>
      <c r="H554" s="82">
        <v>0</v>
      </c>
      <c r="I554" s="118">
        <v>0</v>
      </c>
      <c r="J554" s="183">
        <v>0</v>
      </c>
      <c r="K554" s="183">
        <v>0</v>
      </c>
      <c r="L554" s="185">
        <v>0</v>
      </c>
      <c r="M554" s="185">
        <v>0</v>
      </c>
    </row>
    <row r="555" spans="1:13" x14ac:dyDescent="0.2">
      <c r="A555" s="161"/>
      <c r="B555" s="36"/>
      <c r="C555" s="37"/>
      <c r="D555" s="37" t="s">
        <v>468</v>
      </c>
      <c r="E555" s="118">
        <v>0</v>
      </c>
      <c r="F555" s="66"/>
      <c r="G555" s="67"/>
      <c r="H555" s="94"/>
      <c r="I555" s="118">
        <v>0</v>
      </c>
      <c r="J555" s="67">
        <v>421.2</v>
      </c>
      <c r="K555" s="67">
        <v>421.2</v>
      </c>
      <c r="L555" s="121">
        <v>0</v>
      </c>
      <c r="M555" s="121">
        <v>0</v>
      </c>
    </row>
    <row r="556" spans="1:13" x14ac:dyDescent="0.2">
      <c r="A556" s="161"/>
      <c r="B556" s="36"/>
      <c r="C556" s="37">
        <v>716</v>
      </c>
      <c r="D556" s="37" t="s">
        <v>238</v>
      </c>
      <c r="E556" s="118">
        <v>0</v>
      </c>
      <c r="F556" s="66"/>
      <c r="G556" s="67"/>
      <c r="H556" s="94"/>
      <c r="I556" s="118">
        <v>2.1</v>
      </c>
      <c r="J556" s="67">
        <v>0</v>
      </c>
      <c r="K556" s="67">
        <v>0</v>
      </c>
      <c r="L556" s="121">
        <v>0</v>
      </c>
      <c r="M556" s="121">
        <v>0</v>
      </c>
    </row>
    <row r="557" spans="1:13" x14ac:dyDescent="0.2">
      <c r="A557" s="161"/>
      <c r="B557" s="79"/>
      <c r="C557" s="37">
        <v>716</v>
      </c>
      <c r="D557" s="37" t="s">
        <v>409</v>
      </c>
      <c r="E557" s="118">
        <v>0</v>
      </c>
      <c r="F557" s="89"/>
      <c r="G557" s="67"/>
      <c r="H557" s="83"/>
      <c r="I557" s="118">
        <v>13.5</v>
      </c>
      <c r="J557" s="121">
        <v>0</v>
      </c>
      <c r="K557" s="121">
        <v>0</v>
      </c>
      <c r="L557" s="121">
        <v>0</v>
      </c>
      <c r="M557" s="121">
        <v>0</v>
      </c>
    </row>
    <row r="558" spans="1:13" x14ac:dyDescent="0.2">
      <c r="A558" s="161"/>
      <c r="B558" s="36" t="s">
        <v>239</v>
      </c>
      <c r="C558" s="36">
        <v>717</v>
      </c>
      <c r="D558" s="36" t="s">
        <v>240</v>
      </c>
      <c r="E558" s="122">
        <f>SUM(E559:E562)</f>
        <v>27.300000000000004</v>
      </c>
      <c r="F558" s="122">
        <f t="shared" ref="F558:M558" si="69">SUM(F559:F562)</f>
        <v>0</v>
      </c>
      <c r="G558" s="122">
        <f t="shared" si="69"/>
        <v>0</v>
      </c>
      <c r="H558" s="122">
        <f t="shared" si="69"/>
        <v>0</v>
      </c>
      <c r="I558" s="122">
        <f t="shared" si="69"/>
        <v>9.1999999999999993</v>
      </c>
      <c r="J558" s="122">
        <f t="shared" si="69"/>
        <v>580</v>
      </c>
      <c r="K558" s="122">
        <f t="shared" si="69"/>
        <v>580</v>
      </c>
      <c r="L558" s="122">
        <f t="shared" si="69"/>
        <v>90</v>
      </c>
      <c r="M558" s="122">
        <f t="shared" si="69"/>
        <v>90</v>
      </c>
    </row>
    <row r="559" spans="1:13" x14ac:dyDescent="0.2">
      <c r="A559" s="160"/>
      <c r="B559" s="36"/>
      <c r="C559" s="37">
        <v>717</v>
      </c>
      <c r="D559" s="37" t="s">
        <v>522</v>
      </c>
      <c r="E559" s="118">
        <v>16.600000000000001</v>
      </c>
      <c r="F559" s="89"/>
      <c r="G559" s="67"/>
      <c r="H559" s="83"/>
      <c r="I559" s="118">
        <v>6.1</v>
      </c>
      <c r="J559" s="67">
        <v>490</v>
      </c>
      <c r="K559" s="67">
        <v>490</v>
      </c>
      <c r="L559" s="67">
        <v>0</v>
      </c>
      <c r="M559" s="67">
        <v>0</v>
      </c>
    </row>
    <row r="560" spans="1:13" x14ac:dyDescent="0.2">
      <c r="A560" s="161"/>
      <c r="B560" s="36"/>
      <c r="C560" s="37">
        <v>717</v>
      </c>
      <c r="D560" s="37" t="s">
        <v>523</v>
      </c>
      <c r="E560" s="118">
        <v>10.1</v>
      </c>
      <c r="F560" s="89"/>
      <c r="G560" s="67"/>
      <c r="H560" s="83"/>
      <c r="I560" s="118">
        <v>0</v>
      </c>
      <c r="J560" s="67">
        <v>0</v>
      </c>
      <c r="K560" s="67">
        <v>0</v>
      </c>
      <c r="L560" s="67">
        <v>0</v>
      </c>
      <c r="M560" s="67">
        <v>0</v>
      </c>
    </row>
    <row r="561" spans="1:13" x14ac:dyDescent="0.2">
      <c r="A561" s="160"/>
      <c r="B561" s="36"/>
      <c r="C561" s="37">
        <v>717</v>
      </c>
      <c r="D561" s="37" t="s">
        <v>364</v>
      </c>
      <c r="E561" s="118">
        <v>0</v>
      </c>
      <c r="F561" s="74"/>
      <c r="G561" s="74"/>
      <c r="H561" s="75"/>
      <c r="I561" s="118">
        <v>0</v>
      </c>
      <c r="J561" s="67">
        <v>90</v>
      </c>
      <c r="K561" s="67">
        <v>90</v>
      </c>
      <c r="L561" s="67">
        <v>90</v>
      </c>
      <c r="M561" s="67">
        <v>90</v>
      </c>
    </row>
    <row r="562" spans="1:13" x14ac:dyDescent="0.2">
      <c r="A562" s="160"/>
      <c r="B562" s="36"/>
      <c r="C562" s="37">
        <v>716</v>
      </c>
      <c r="D562" s="37" t="s">
        <v>524</v>
      </c>
      <c r="E562" s="118">
        <v>0.6</v>
      </c>
      <c r="F562" s="120"/>
      <c r="G562" s="120"/>
      <c r="H562" s="152">
        <v>0</v>
      </c>
      <c r="I562" s="118">
        <v>3.1</v>
      </c>
      <c r="J562" s="118">
        <v>0</v>
      </c>
      <c r="K562" s="118">
        <v>0</v>
      </c>
      <c r="L562" s="118">
        <v>0</v>
      </c>
      <c r="M562" s="118">
        <v>0</v>
      </c>
    </row>
    <row r="563" spans="1:13" x14ac:dyDescent="0.2">
      <c r="A563" s="161"/>
      <c r="B563" s="99" t="s">
        <v>124</v>
      </c>
      <c r="C563" s="99"/>
      <c r="D563" s="99" t="s">
        <v>125</v>
      </c>
      <c r="E563" s="124">
        <f>SUM(E564)</f>
        <v>0</v>
      </c>
      <c r="F563" s="124">
        <f t="shared" ref="F563:M563" si="70">SUM(F564)</f>
        <v>0</v>
      </c>
      <c r="G563" s="124">
        <f t="shared" si="70"/>
        <v>0</v>
      </c>
      <c r="H563" s="124">
        <f t="shared" si="70"/>
        <v>0</v>
      </c>
      <c r="I563" s="124">
        <f>SUM(I564)</f>
        <v>0</v>
      </c>
      <c r="J563" s="124">
        <f t="shared" si="70"/>
        <v>0</v>
      </c>
      <c r="K563" s="124">
        <f t="shared" si="70"/>
        <v>0</v>
      </c>
      <c r="L563" s="124">
        <f t="shared" si="70"/>
        <v>0</v>
      </c>
      <c r="M563" s="124">
        <f t="shared" si="70"/>
        <v>0</v>
      </c>
    </row>
    <row r="564" spans="1:13" x14ac:dyDescent="0.2">
      <c r="A564" s="167"/>
      <c r="B564" s="36"/>
      <c r="C564" s="37">
        <v>723001</v>
      </c>
      <c r="D564" s="37" t="s">
        <v>351</v>
      </c>
      <c r="E564" s="118">
        <v>0</v>
      </c>
      <c r="F564" s="93"/>
      <c r="G564" s="66"/>
      <c r="H564" s="95"/>
      <c r="I564" s="118">
        <v>0</v>
      </c>
      <c r="J564" s="67">
        <v>0</v>
      </c>
      <c r="K564" s="67">
        <v>0</v>
      </c>
      <c r="L564" s="67">
        <v>0</v>
      </c>
      <c r="M564" s="67">
        <v>0</v>
      </c>
    </row>
    <row r="565" spans="1:13" x14ac:dyDescent="0.2">
      <c r="A565" s="161"/>
      <c r="B565" s="39"/>
      <c r="C565" s="39"/>
      <c r="D565" s="39" t="s">
        <v>395</v>
      </c>
      <c r="E565" s="120">
        <f t="shared" ref="E565:M565" si="71">SUM(E568+E572+E577+E581+E586+E590+E594+E597)</f>
        <v>1418.9</v>
      </c>
      <c r="F565" s="120">
        <f t="shared" si="71"/>
        <v>0</v>
      </c>
      <c r="G565" s="120">
        <f t="shared" si="71"/>
        <v>0</v>
      </c>
      <c r="H565" s="120">
        <f t="shared" si="71"/>
        <v>0</v>
      </c>
      <c r="I565" s="120">
        <f t="shared" si="71"/>
        <v>1533.5000000000002</v>
      </c>
      <c r="J565" s="120">
        <f t="shared" si="71"/>
        <v>1603.4999999999998</v>
      </c>
      <c r="K565" s="120">
        <f t="shared" si="71"/>
        <v>1603.4999999999998</v>
      </c>
      <c r="L565" s="120">
        <f t="shared" si="71"/>
        <v>1667.9999999999998</v>
      </c>
      <c r="M565" s="120">
        <f t="shared" si="71"/>
        <v>1740.9999999999998</v>
      </c>
    </row>
    <row r="566" spans="1:13" x14ac:dyDescent="0.2">
      <c r="A566" s="161"/>
      <c r="B566" s="36"/>
      <c r="C566" s="36"/>
      <c r="D566" s="36" t="s">
        <v>399</v>
      </c>
      <c r="E566" s="122">
        <f t="shared" ref="E566:J566" si="72">SUM(E568 +E577)</f>
        <v>1187.8</v>
      </c>
      <c r="F566" s="122">
        <f t="shared" si="72"/>
        <v>0</v>
      </c>
      <c r="G566" s="122">
        <f t="shared" si="72"/>
        <v>0</v>
      </c>
      <c r="H566" s="122">
        <f t="shared" si="72"/>
        <v>0</v>
      </c>
      <c r="I566" s="122">
        <f t="shared" si="72"/>
        <v>1205</v>
      </c>
      <c r="J566" s="122">
        <f t="shared" si="72"/>
        <v>1240.8</v>
      </c>
      <c r="K566" s="122">
        <f>SUM(K568 +K577)</f>
        <v>1240.8</v>
      </c>
      <c r="L566" s="122">
        <f>SUM(L568 +L577)</f>
        <v>1294.5</v>
      </c>
      <c r="M566" s="122">
        <f>SUM(M568 +M577)</f>
        <v>1354.5</v>
      </c>
    </row>
    <row r="567" spans="1:13" x14ac:dyDescent="0.2">
      <c r="A567" s="161"/>
      <c r="B567" s="36" t="s">
        <v>448</v>
      </c>
      <c r="C567" s="36"/>
      <c r="D567" s="36"/>
      <c r="E567" s="122">
        <f t="shared" ref="E567:M567" si="73">SUM(E572+E581+E597)</f>
        <v>47.400000000000006</v>
      </c>
      <c r="F567" s="122">
        <f t="shared" si="73"/>
        <v>0</v>
      </c>
      <c r="G567" s="122">
        <f t="shared" si="73"/>
        <v>0</v>
      </c>
      <c r="H567" s="122">
        <f t="shared" si="73"/>
        <v>0</v>
      </c>
      <c r="I567" s="122">
        <f t="shared" si="73"/>
        <v>80.3</v>
      </c>
      <c r="J567" s="122">
        <f t="shared" si="73"/>
        <v>69.400000000000006</v>
      </c>
      <c r="K567" s="122">
        <f t="shared" si="73"/>
        <v>69.400000000000006</v>
      </c>
      <c r="L567" s="122">
        <f t="shared" si="73"/>
        <v>73.699999999999989</v>
      </c>
      <c r="M567" s="122">
        <f t="shared" si="73"/>
        <v>79.699999999999989</v>
      </c>
    </row>
    <row r="568" spans="1:13" x14ac:dyDescent="0.2">
      <c r="A568" s="162"/>
      <c r="B568" s="100"/>
      <c r="C568" s="100"/>
      <c r="D568" s="100" t="s">
        <v>389</v>
      </c>
      <c r="E568" s="122">
        <f t="shared" ref="E568:M568" si="74">SUM(E569:E571)</f>
        <v>626</v>
      </c>
      <c r="F568" s="122">
        <f t="shared" si="74"/>
        <v>0</v>
      </c>
      <c r="G568" s="122">
        <f t="shared" si="74"/>
        <v>0</v>
      </c>
      <c r="H568" s="122">
        <f t="shared" si="74"/>
        <v>0</v>
      </c>
      <c r="I568" s="122">
        <f t="shared" si="74"/>
        <v>653.79999999999995</v>
      </c>
      <c r="J568" s="122">
        <f t="shared" si="74"/>
        <v>670.8</v>
      </c>
      <c r="K568" s="122">
        <f t="shared" si="74"/>
        <v>670.8</v>
      </c>
      <c r="L568" s="122">
        <f t="shared" si="74"/>
        <v>694.3</v>
      </c>
      <c r="M568" s="122">
        <f t="shared" si="74"/>
        <v>714.3</v>
      </c>
    </row>
    <row r="569" spans="1:13" x14ac:dyDescent="0.2">
      <c r="A569" s="161"/>
      <c r="B569" s="36"/>
      <c r="C569" s="37">
        <v>610</v>
      </c>
      <c r="D569" s="37" t="s">
        <v>184</v>
      </c>
      <c r="E569" s="118">
        <v>367.3</v>
      </c>
      <c r="F569" s="67"/>
      <c r="G569" s="67"/>
      <c r="H569" s="76"/>
      <c r="I569" s="118">
        <v>388.4</v>
      </c>
      <c r="J569" s="67">
        <v>395.4</v>
      </c>
      <c r="K569" s="67">
        <v>395.4</v>
      </c>
      <c r="L569" s="121">
        <v>410</v>
      </c>
      <c r="M569" s="121">
        <v>420</v>
      </c>
    </row>
    <row r="570" spans="1:13" x14ac:dyDescent="0.2">
      <c r="A570" s="161"/>
      <c r="B570" s="36"/>
      <c r="C570" s="37">
        <v>620</v>
      </c>
      <c r="D570" s="37" t="s">
        <v>116</v>
      </c>
      <c r="E570" s="118">
        <v>136.1</v>
      </c>
      <c r="F570" s="67"/>
      <c r="G570" s="67"/>
      <c r="H570" s="76"/>
      <c r="I570" s="118">
        <v>135.69999999999999</v>
      </c>
      <c r="J570" s="67">
        <v>147.1</v>
      </c>
      <c r="K570" s="67">
        <v>147.1</v>
      </c>
      <c r="L570" s="121">
        <v>156</v>
      </c>
      <c r="M570" s="121">
        <v>166</v>
      </c>
    </row>
    <row r="571" spans="1:13" x14ac:dyDescent="0.2">
      <c r="A571" s="161"/>
      <c r="B571" s="36"/>
      <c r="C571" s="37">
        <v>630</v>
      </c>
      <c r="D571" s="37" t="s">
        <v>117</v>
      </c>
      <c r="E571" s="118">
        <v>122.6</v>
      </c>
      <c r="F571" s="67"/>
      <c r="G571" s="67"/>
      <c r="H571" s="76"/>
      <c r="I571" s="118">
        <v>129.69999999999999</v>
      </c>
      <c r="J571" s="67">
        <v>128.30000000000001</v>
      </c>
      <c r="K571" s="67">
        <v>128.30000000000001</v>
      </c>
      <c r="L571" s="121">
        <v>128.30000000000001</v>
      </c>
      <c r="M571" s="121">
        <v>128.30000000000001</v>
      </c>
    </row>
    <row r="572" spans="1:13" x14ac:dyDescent="0.2">
      <c r="A572" s="161"/>
      <c r="B572" s="100" t="s">
        <v>398</v>
      </c>
      <c r="C572" s="100"/>
      <c r="D572" s="100"/>
      <c r="E572" s="122">
        <f t="shared" ref="E572:M572" si="75">SUM(E573:E576)</f>
        <v>32.300000000000004</v>
      </c>
      <c r="F572" s="122">
        <f t="shared" si="75"/>
        <v>0</v>
      </c>
      <c r="G572" s="122">
        <f t="shared" si="75"/>
        <v>0</v>
      </c>
      <c r="H572" s="122">
        <f t="shared" si="75"/>
        <v>0</v>
      </c>
      <c r="I572" s="122">
        <f t="shared" si="75"/>
        <v>47.4</v>
      </c>
      <c r="J572" s="122">
        <f t="shared" si="75"/>
        <v>40.700000000000003</v>
      </c>
      <c r="K572" s="122">
        <f t="shared" si="75"/>
        <v>40.700000000000003</v>
      </c>
      <c r="L572" s="122">
        <f t="shared" si="75"/>
        <v>44.1</v>
      </c>
      <c r="M572" s="122">
        <f t="shared" si="75"/>
        <v>49.1</v>
      </c>
    </row>
    <row r="573" spans="1:13" x14ac:dyDescent="0.2">
      <c r="A573" s="167"/>
      <c r="B573" s="36"/>
      <c r="C573" s="37">
        <v>630</v>
      </c>
      <c r="D573" s="37" t="s">
        <v>307</v>
      </c>
      <c r="E573" s="118">
        <v>10.6</v>
      </c>
      <c r="F573" s="93"/>
      <c r="G573" s="66"/>
      <c r="H573" s="95"/>
      <c r="I573" s="118">
        <v>10.7</v>
      </c>
      <c r="J573" s="67">
        <v>6.6</v>
      </c>
      <c r="K573" s="67">
        <v>6.6</v>
      </c>
      <c r="L573" s="121">
        <v>10</v>
      </c>
      <c r="M573" s="121">
        <v>15</v>
      </c>
    </row>
    <row r="574" spans="1:13" x14ac:dyDescent="0.2">
      <c r="A574" s="161"/>
      <c r="B574" s="36"/>
      <c r="C574" s="37">
        <v>610</v>
      </c>
      <c r="D574" s="37" t="s">
        <v>308</v>
      </c>
      <c r="E574" s="118">
        <v>6.7</v>
      </c>
      <c r="F574" s="67"/>
      <c r="G574" s="67"/>
      <c r="H574" s="76"/>
      <c r="I574" s="118">
        <v>22.7</v>
      </c>
      <c r="J574" s="67">
        <v>23.5</v>
      </c>
      <c r="K574" s="67">
        <v>23.5</v>
      </c>
      <c r="L574" s="121">
        <v>23.5</v>
      </c>
      <c r="M574" s="121">
        <v>23.5</v>
      </c>
    </row>
    <row r="575" spans="1:13" x14ac:dyDescent="0.2">
      <c r="A575" s="161"/>
      <c r="B575" s="36"/>
      <c r="C575" s="37">
        <v>640</v>
      </c>
      <c r="D575" s="37" t="s">
        <v>390</v>
      </c>
      <c r="E575" s="118">
        <v>13.4</v>
      </c>
      <c r="F575" s="67"/>
      <c r="G575" s="67"/>
      <c r="H575" s="76"/>
      <c r="I575" s="118">
        <v>14</v>
      </c>
      <c r="J575" s="67">
        <v>10.6</v>
      </c>
      <c r="K575" s="67">
        <v>10.6</v>
      </c>
      <c r="L575" s="121">
        <v>10.6</v>
      </c>
      <c r="M575" s="121">
        <v>10.6</v>
      </c>
    </row>
    <row r="576" spans="1:13" x14ac:dyDescent="0.2">
      <c r="A576" s="161"/>
      <c r="B576" s="36"/>
      <c r="C576" s="37">
        <v>640</v>
      </c>
      <c r="D576" s="37" t="s">
        <v>287</v>
      </c>
      <c r="E576" s="118">
        <v>1.6</v>
      </c>
      <c r="F576" s="67"/>
      <c r="G576" s="67"/>
      <c r="H576" s="76"/>
      <c r="I576" s="118">
        <v>0</v>
      </c>
      <c r="J576" s="67">
        <v>0</v>
      </c>
      <c r="K576" s="67">
        <v>0</v>
      </c>
      <c r="L576" s="121">
        <v>0</v>
      </c>
      <c r="M576" s="121">
        <v>0</v>
      </c>
    </row>
    <row r="577" spans="1:13" x14ac:dyDescent="0.2">
      <c r="A577" s="161"/>
      <c r="B577" s="100"/>
      <c r="C577" s="100"/>
      <c r="D577" s="100" t="s">
        <v>391</v>
      </c>
      <c r="E577" s="122">
        <f t="shared" ref="E577:M577" si="76">SUM(E578:E580)</f>
        <v>561.79999999999995</v>
      </c>
      <c r="F577" s="122">
        <f t="shared" si="76"/>
        <v>0</v>
      </c>
      <c r="G577" s="122">
        <f t="shared" si="76"/>
        <v>0</v>
      </c>
      <c r="H577" s="122">
        <f t="shared" si="76"/>
        <v>0</v>
      </c>
      <c r="I577" s="122">
        <f t="shared" si="76"/>
        <v>551.20000000000005</v>
      </c>
      <c r="J577" s="122">
        <f t="shared" si="76"/>
        <v>570</v>
      </c>
      <c r="K577" s="122">
        <f t="shared" si="76"/>
        <v>570</v>
      </c>
      <c r="L577" s="122">
        <f t="shared" si="76"/>
        <v>600.20000000000005</v>
      </c>
      <c r="M577" s="122">
        <f t="shared" si="76"/>
        <v>640.20000000000005</v>
      </c>
    </row>
    <row r="578" spans="1:13" x14ac:dyDescent="0.2">
      <c r="A578" s="161"/>
      <c r="B578" s="36"/>
      <c r="C578" s="37">
        <v>610</v>
      </c>
      <c r="D578" s="37" t="s">
        <v>184</v>
      </c>
      <c r="E578" s="118">
        <v>333.9</v>
      </c>
      <c r="F578" s="67"/>
      <c r="G578" s="67"/>
      <c r="H578" s="76"/>
      <c r="I578" s="118">
        <v>338.8</v>
      </c>
      <c r="J578" s="67">
        <v>372.4</v>
      </c>
      <c r="K578" s="67">
        <v>372.4</v>
      </c>
      <c r="L578" s="121">
        <v>400</v>
      </c>
      <c r="M578" s="121">
        <v>430</v>
      </c>
    </row>
    <row r="579" spans="1:13" x14ac:dyDescent="0.2">
      <c r="A579" s="161"/>
      <c r="B579" s="36"/>
      <c r="C579" s="37">
        <v>620</v>
      </c>
      <c r="D579" s="37" t="s">
        <v>116</v>
      </c>
      <c r="E579" s="118">
        <v>127.2</v>
      </c>
      <c r="F579" s="67"/>
      <c r="G579" s="67"/>
      <c r="H579" s="76"/>
      <c r="I579" s="118">
        <v>118.4</v>
      </c>
      <c r="J579" s="67">
        <v>97.4</v>
      </c>
      <c r="K579" s="67">
        <v>97.4</v>
      </c>
      <c r="L579" s="121">
        <v>100</v>
      </c>
      <c r="M579" s="121">
        <v>110</v>
      </c>
    </row>
    <row r="580" spans="1:13" x14ac:dyDescent="0.2">
      <c r="A580" s="161"/>
      <c r="B580" s="36"/>
      <c r="C580" s="37">
        <v>630</v>
      </c>
      <c r="D580" s="37" t="s">
        <v>117</v>
      </c>
      <c r="E580" s="118">
        <v>100.7</v>
      </c>
      <c r="F580" s="67"/>
      <c r="G580" s="67"/>
      <c r="H580" s="76"/>
      <c r="I580" s="118">
        <v>94</v>
      </c>
      <c r="J580" s="67">
        <v>100.2</v>
      </c>
      <c r="K580" s="67">
        <v>100.2</v>
      </c>
      <c r="L580" s="121">
        <v>100.2</v>
      </c>
      <c r="M580" s="121">
        <v>100.2</v>
      </c>
    </row>
    <row r="581" spans="1:13" x14ac:dyDescent="0.2">
      <c r="A581" s="160"/>
      <c r="B581" s="100" t="s">
        <v>394</v>
      </c>
      <c r="C581" s="100"/>
      <c r="D581" s="100"/>
      <c r="E581" s="122">
        <f t="shared" ref="E581:M581" si="77">SUM(E582:E585)</f>
        <v>13.9</v>
      </c>
      <c r="F581" s="122">
        <f t="shared" si="77"/>
        <v>0</v>
      </c>
      <c r="G581" s="122">
        <f t="shared" si="77"/>
        <v>0</v>
      </c>
      <c r="H581" s="122">
        <f t="shared" si="77"/>
        <v>0</v>
      </c>
      <c r="I581" s="122">
        <f t="shared" si="77"/>
        <v>32.9</v>
      </c>
      <c r="J581" s="122">
        <f t="shared" si="77"/>
        <v>27.6</v>
      </c>
      <c r="K581" s="122">
        <f t="shared" si="77"/>
        <v>27.6</v>
      </c>
      <c r="L581" s="121">
        <f t="shared" si="77"/>
        <v>28.5</v>
      </c>
      <c r="M581" s="121">
        <f t="shared" si="77"/>
        <v>29.5</v>
      </c>
    </row>
    <row r="582" spans="1:13" x14ac:dyDescent="0.2">
      <c r="A582" s="161"/>
      <c r="B582" s="36"/>
      <c r="C582" s="37">
        <v>630</v>
      </c>
      <c r="D582" s="37" t="s">
        <v>307</v>
      </c>
      <c r="E582" s="118">
        <v>10.6</v>
      </c>
      <c r="F582" s="66"/>
      <c r="G582" s="67"/>
      <c r="H582" s="94"/>
      <c r="I582" s="118">
        <v>10.199999999999999</v>
      </c>
      <c r="J582" s="67">
        <v>6.2</v>
      </c>
      <c r="K582" s="67">
        <v>6.2</v>
      </c>
      <c r="L582" s="121">
        <v>6.2</v>
      </c>
      <c r="M582" s="121">
        <v>6.2</v>
      </c>
    </row>
    <row r="583" spans="1:13" x14ac:dyDescent="0.2">
      <c r="A583" s="161"/>
      <c r="B583" s="36"/>
      <c r="C583" s="37">
        <v>610</v>
      </c>
      <c r="D583" s="37" t="s">
        <v>308</v>
      </c>
      <c r="E583" s="118">
        <v>0</v>
      </c>
      <c r="F583" s="67"/>
      <c r="G583" s="67"/>
      <c r="H583" s="76"/>
      <c r="I583" s="118">
        <v>18.100000000000001</v>
      </c>
      <c r="J583" s="67">
        <v>18.100000000000001</v>
      </c>
      <c r="K583" s="67">
        <v>18.100000000000001</v>
      </c>
      <c r="L583" s="121">
        <v>19</v>
      </c>
      <c r="M583" s="121">
        <v>20</v>
      </c>
    </row>
    <row r="584" spans="1:13" x14ac:dyDescent="0.2">
      <c r="A584" s="161"/>
      <c r="B584" s="36"/>
      <c r="C584" s="37">
        <v>640</v>
      </c>
      <c r="D584" s="37" t="s">
        <v>287</v>
      </c>
      <c r="E584" s="118">
        <v>0.9</v>
      </c>
      <c r="F584" s="67"/>
      <c r="G584" s="67"/>
      <c r="H584" s="76"/>
      <c r="I584" s="118">
        <v>0</v>
      </c>
      <c r="J584" s="67">
        <v>0</v>
      </c>
      <c r="K584" s="67">
        <v>0</v>
      </c>
      <c r="L584" s="121">
        <v>0</v>
      </c>
      <c r="M584" s="121">
        <v>0</v>
      </c>
    </row>
    <row r="585" spans="1:13" x14ac:dyDescent="0.2">
      <c r="A585" s="161"/>
      <c r="B585" s="36"/>
      <c r="C585" s="37">
        <v>640</v>
      </c>
      <c r="D585" s="37" t="s">
        <v>392</v>
      </c>
      <c r="E585" s="118">
        <v>2.4</v>
      </c>
      <c r="F585" s="67"/>
      <c r="G585" s="67"/>
      <c r="H585" s="76"/>
      <c r="I585" s="118">
        <v>4.5999999999999996</v>
      </c>
      <c r="J585" s="67">
        <v>3.3</v>
      </c>
      <c r="K585" s="67">
        <v>3.3</v>
      </c>
      <c r="L585" s="121">
        <v>3.3</v>
      </c>
      <c r="M585" s="121">
        <v>3.3</v>
      </c>
    </row>
    <row r="586" spans="1:13" x14ac:dyDescent="0.2">
      <c r="A586" s="161"/>
      <c r="B586" s="36" t="s">
        <v>361</v>
      </c>
      <c r="C586" s="37"/>
      <c r="D586" s="36" t="s">
        <v>363</v>
      </c>
      <c r="E586" s="122">
        <f t="shared" ref="E586:M586" si="78">SUM(E587:E589)</f>
        <v>88.699999999999989</v>
      </c>
      <c r="F586" s="122">
        <f t="shared" si="78"/>
        <v>0</v>
      </c>
      <c r="G586" s="122">
        <f t="shared" si="78"/>
        <v>0</v>
      </c>
      <c r="H586" s="122">
        <f t="shared" si="78"/>
        <v>0</v>
      </c>
      <c r="I586" s="122">
        <f t="shared" si="78"/>
        <v>82</v>
      </c>
      <c r="J586" s="122">
        <f t="shared" si="78"/>
        <v>94</v>
      </c>
      <c r="K586" s="122">
        <f t="shared" si="78"/>
        <v>94</v>
      </c>
      <c r="L586" s="122">
        <f t="shared" si="78"/>
        <v>98</v>
      </c>
      <c r="M586" s="122">
        <f t="shared" si="78"/>
        <v>103</v>
      </c>
    </row>
    <row r="587" spans="1:13" x14ac:dyDescent="0.2">
      <c r="A587" s="161"/>
      <c r="B587" s="42">
        <v>610</v>
      </c>
      <c r="C587" s="43"/>
      <c r="D587" s="37" t="s">
        <v>184</v>
      </c>
      <c r="E587" s="118">
        <v>59.8</v>
      </c>
      <c r="F587" s="67"/>
      <c r="G587" s="67"/>
      <c r="H587" s="76"/>
      <c r="I587" s="118">
        <v>55.2</v>
      </c>
      <c r="J587" s="67">
        <v>61.3</v>
      </c>
      <c r="K587" s="67">
        <v>61.3</v>
      </c>
      <c r="L587" s="121">
        <v>63</v>
      </c>
      <c r="M587" s="121">
        <v>65</v>
      </c>
    </row>
    <row r="588" spans="1:13" x14ac:dyDescent="0.2">
      <c r="A588" s="161"/>
      <c r="B588" s="42">
        <v>620</v>
      </c>
      <c r="C588" s="43"/>
      <c r="D588" s="37" t="s">
        <v>116</v>
      </c>
      <c r="E588" s="118">
        <v>20.9</v>
      </c>
      <c r="F588" s="67"/>
      <c r="G588" s="67"/>
      <c r="H588" s="76"/>
      <c r="I588" s="118">
        <v>19.3</v>
      </c>
      <c r="J588" s="67">
        <v>22.7</v>
      </c>
      <c r="K588" s="67">
        <v>22.7</v>
      </c>
      <c r="L588" s="121">
        <v>25</v>
      </c>
      <c r="M588" s="121">
        <v>28</v>
      </c>
    </row>
    <row r="589" spans="1:13" x14ac:dyDescent="0.2">
      <c r="A589" s="161"/>
      <c r="B589" s="42">
        <v>630</v>
      </c>
      <c r="C589" s="37"/>
      <c r="D589" s="37" t="s">
        <v>117</v>
      </c>
      <c r="E589" s="118">
        <v>8</v>
      </c>
      <c r="F589" s="67"/>
      <c r="G589" s="67"/>
      <c r="H589" s="76"/>
      <c r="I589" s="118">
        <v>7.5</v>
      </c>
      <c r="J589" s="67">
        <v>10</v>
      </c>
      <c r="K589" s="67">
        <v>10</v>
      </c>
      <c r="L589" s="67">
        <v>10</v>
      </c>
      <c r="M589" s="67">
        <v>10</v>
      </c>
    </row>
    <row r="590" spans="1:13" x14ac:dyDescent="0.2">
      <c r="A590" s="168"/>
      <c r="B590" s="36" t="s">
        <v>370</v>
      </c>
      <c r="C590" s="37"/>
      <c r="D590" s="36" t="s">
        <v>306</v>
      </c>
      <c r="E590" s="122">
        <f t="shared" ref="E590:M590" si="79">SUM(E591:E593)</f>
        <v>95</v>
      </c>
      <c r="F590" s="122">
        <f t="shared" si="79"/>
        <v>0</v>
      </c>
      <c r="G590" s="122">
        <f t="shared" si="79"/>
        <v>0</v>
      </c>
      <c r="H590" s="122">
        <f t="shared" si="79"/>
        <v>0</v>
      </c>
      <c r="I590" s="122">
        <f t="shared" si="79"/>
        <v>107</v>
      </c>
      <c r="J590" s="122">
        <f t="shared" si="79"/>
        <v>111</v>
      </c>
      <c r="K590" s="122">
        <f t="shared" si="79"/>
        <v>111</v>
      </c>
      <c r="L590" s="122">
        <f t="shared" si="79"/>
        <v>113.5</v>
      </c>
      <c r="M590" s="122">
        <f t="shared" si="79"/>
        <v>115.5</v>
      </c>
    </row>
    <row r="591" spans="1:13" x14ac:dyDescent="0.2">
      <c r="A591" s="160"/>
      <c r="B591" s="42">
        <v>610</v>
      </c>
      <c r="C591" s="43"/>
      <c r="D591" s="37" t="s">
        <v>184</v>
      </c>
      <c r="E591" s="118">
        <v>50.3</v>
      </c>
      <c r="F591" s="67"/>
      <c r="G591" s="67"/>
      <c r="H591" s="76"/>
      <c r="I591" s="118">
        <v>51.9</v>
      </c>
      <c r="J591" s="67">
        <v>52.9</v>
      </c>
      <c r="K591" s="67">
        <v>52.9</v>
      </c>
      <c r="L591" s="67">
        <v>54</v>
      </c>
      <c r="M591" s="67">
        <v>55</v>
      </c>
    </row>
    <row r="592" spans="1:13" x14ac:dyDescent="0.2">
      <c r="A592" s="160"/>
      <c r="B592" s="42">
        <v>620</v>
      </c>
      <c r="C592" s="43"/>
      <c r="D592" s="37" t="s">
        <v>116</v>
      </c>
      <c r="E592" s="118">
        <v>17.8</v>
      </c>
      <c r="F592" s="67"/>
      <c r="G592" s="67"/>
      <c r="H592" s="76"/>
      <c r="I592" s="118">
        <v>18.100000000000001</v>
      </c>
      <c r="J592" s="67">
        <v>19.600000000000001</v>
      </c>
      <c r="K592" s="67">
        <v>19.600000000000001</v>
      </c>
      <c r="L592" s="67">
        <v>21</v>
      </c>
      <c r="M592" s="67">
        <v>22</v>
      </c>
    </row>
    <row r="593" spans="1:13" x14ac:dyDescent="0.2">
      <c r="A593" s="161"/>
      <c r="B593" s="42">
        <v>630</v>
      </c>
      <c r="C593" s="37"/>
      <c r="D593" s="37" t="s">
        <v>117</v>
      </c>
      <c r="E593" s="118">
        <v>26.9</v>
      </c>
      <c r="F593" s="93"/>
      <c r="G593" s="66"/>
      <c r="H593" s="95"/>
      <c r="I593" s="118">
        <v>37</v>
      </c>
      <c r="J593" s="67">
        <v>38.5</v>
      </c>
      <c r="K593" s="67">
        <v>38.5</v>
      </c>
      <c r="L593" s="67">
        <v>38.5</v>
      </c>
      <c r="M593" s="67">
        <v>38.5</v>
      </c>
    </row>
    <row r="594" spans="1:13" x14ac:dyDescent="0.2">
      <c r="A594" s="162"/>
      <c r="B594" s="100" t="s">
        <v>422</v>
      </c>
      <c r="C594" s="37"/>
      <c r="D594" s="37"/>
      <c r="E594" s="122">
        <f t="shared" ref="E594:M594" si="80">E595+E596</f>
        <v>0</v>
      </c>
      <c r="F594" s="122">
        <f t="shared" si="80"/>
        <v>0</v>
      </c>
      <c r="G594" s="122">
        <f t="shared" si="80"/>
        <v>0</v>
      </c>
      <c r="H594" s="122">
        <f t="shared" si="80"/>
        <v>0</v>
      </c>
      <c r="I594" s="122">
        <f t="shared" si="80"/>
        <v>59.199999999999996</v>
      </c>
      <c r="J594" s="122">
        <f t="shared" si="80"/>
        <v>88.300000000000011</v>
      </c>
      <c r="K594" s="122">
        <f t="shared" si="80"/>
        <v>88.300000000000011</v>
      </c>
      <c r="L594" s="122">
        <f t="shared" si="80"/>
        <v>88.300000000000011</v>
      </c>
      <c r="M594" s="122">
        <f t="shared" si="80"/>
        <v>88.300000000000011</v>
      </c>
    </row>
    <row r="595" spans="1:13" x14ac:dyDescent="0.2">
      <c r="A595" s="162"/>
      <c r="B595" s="36"/>
      <c r="C595" s="37"/>
      <c r="D595" s="37" t="s">
        <v>417</v>
      </c>
      <c r="E595" s="118">
        <v>0</v>
      </c>
      <c r="F595" s="67"/>
      <c r="G595" s="67"/>
      <c r="H595" s="76"/>
      <c r="I595" s="118">
        <v>47.3</v>
      </c>
      <c r="J595" s="67">
        <v>73.400000000000006</v>
      </c>
      <c r="K595" s="67">
        <v>73.400000000000006</v>
      </c>
      <c r="L595" s="67">
        <v>73.400000000000006</v>
      </c>
      <c r="M595" s="67">
        <v>73.400000000000006</v>
      </c>
    </row>
    <row r="596" spans="1:13" x14ac:dyDescent="0.2">
      <c r="A596" s="161"/>
      <c r="B596" s="36"/>
      <c r="C596" s="37"/>
      <c r="D596" s="37" t="s">
        <v>416</v>
      </c>
      <c r="E596" s="118">
        <v>0</v>
      </c>
      <c r="F596" s="102"/>
      <c r="G596" s="103"/>
      <c r="H596" s="104"/>
      <c r="I596" s="118">
        <v>11.9</v>
      </c>
      <c r="J596" s="67">
        <v>14.9</v>
      </c>
      <c r="K596" s="67">
        <v>14.9</v>
      </c>
      <c r="L596" s="67">
        <v>14.9</v>
      </c>
      <c r="M596" s="67">
        <v>14.9</v>
      </c>
    </row>
    <row r="597" spans="1:13" x14ac:dyDescent="0.2">
      <c r="A597" s="161"/>
      <c r="B597" s="100" t="s">
        <v>396</v>
      </c>
      <c r="C597" s="37"/>
      <c r="D597" s="37"/>
      <c r="E597" s="122">
        <f>E598+E599</f>
        <v>1.2</v>
      </c>
      <c r="F597" s="122">
        <f t="shared" ref="F597:M597" si="81">F598+F599</f>
        <v>0</v>
      </c>
      <c r="G597" s="122">
        <f t="shared" si="81"/>
        <v>0</v>
      </c>
      <c r="H597" s="122">
        <f t="shared" si="81"/>
        <v>0</v>
      </c>
      <c r="I597" s="122">
        <f t="shared" si="81"/>
        <v>0</v>
      </c>
      <c r="J597" s="122">
        <f t="shared" si="81"/>
        <v>1.1000000000000001</v>
      </c>
      <c r="K597" s="122">
        <f t="shared" si="81"/>
        <v>1.1000000000000001</v>
      </c>
      <c r="L597" s="122">
        <f t="shared" si="81"/>
        <v>1.1000000000000001</v>
      </c>
      <c r="M597" s="122">
        <f t="shared" si="81"/>
        <v>1.1000000000000001</v>
      </c>
    </row>
    <row r="598" spans="1:13" ht="15" hidden="1" customHeight="1" x14ac:dyDescent="0.2">
      <c r="A598" s="161"/>
      <c r="B598" s="156"/>
      <c r="C598" s="155"/>
      <c r="D598" s="155" t="s">
        <v>446</v>
      </c>
      <c r="E598" s="157">
        <v>0</v>
      </c>
      <c r="F598" s="157"/>
      <c r="G598" s="157"/>
      <c r="H598" s="157"/>
      <c r="I598" s="157"/>
      <c r="J598" s="157"/>
      <c r="K598" s="157"/>
      <c r="L598" s="157"/>
      <c r="M598" s="157"/>
    </row>
    <row r="599" spans="1:13" x14ac:dyDescent="0.2">
      <c r="A599" s="161"/>
      <c r="B599" s="36"/>
      <c r="C599" s="37"/>
      <c r="D599" s="37" t="s">
        <v>447</v>
      </c>
      <c r="E599" s="118">
        <v>1.2</v>
      </c>
      <c r="F599" s="67"/>
      <c r="G599" s="67"/>
      <c r="H599" s="76"/>
      <c r="I599" s="118">
        <v>0</v>
      </c>
      <c r="J599" s="67">
        <v>1.1000000000000001</v>
      </c>
      <c r="K599" s="67">
        <v>1.1000000000000001</v>
      </c>
      <c r="L599" s="67">
        <v>1.1000000000000001</v>
      </c>
      <c r="M599" s="67">
        <v>1.1000000000000001</v>
      </c>
    </row>
    <row r="600" spans="1:13" x14ac:dyDescent="0.2">
      <c r="A600" s="160"/>
      <c r="B600" s="101"/>
      <c r="C600" s="101"/>
      <c r="D600" s="101" t="s">
        <v>241</v>
      </c>
      <c r="E600" s="125">
        <f t="shared" ref="E600:M600" si="82">SUM(E601:E603)</f>
        <v>312</v>
      </c>
      <c r="F600" s="125">
        <f t="shared" si="82"/>
        <v>0</v>
      </c>
      <c r="G600" s="125">
        <f t="shared" si="82"/>
        <v>0</v>
      </c>
      <c r="H600" s="125">
        <f t="shared" si="82"/>
        <v>0</v>
      </c>
      <c r="I600" s="125">
        <f t="shared" si="82"/>
        <v>311</v>
      </c>
      <c r="J600" s="125">
        <f t="shared" si="82"/>
        <v>289</v>
      </c>
      <c r="K600" s="125">
        <f t="shared" si="82"/>
        <v>289</v>
      </c>
      <c r="L600" s="125">
        <f t="shared" si="82"/>
        <v>298.10000000000002</v>
      </c>
      <c r="M600" s="125">
        <f t="shared" si="82"/>
        <v>307.20000000000005</v>
      </c>
    </row>
    <row r="601" spans="1:13" ht="13.5" thickBot="1" x14ac:dyDescent="0.25">
      <c r="A601" s="161"/>
      <c r="B601" s="36"/>
      <c r="C601" s="37">
        <v>610</v>
      </c>
      <c r="D601" s="37" t="s">
        <v>184</v>
      </c>
      <c r="E601" s="118">
        <v>202.5</v>
      </c>
      <c r="F601" s="67"/>
      <c r="G601" s="67"/>
      <c r="H601" s="76"/>
      <c r="I601" s="118">
        <v>202.3</v>
      </c>
      <c r="J601" s="67">
        <v>182.6</v>
      </c>
      <c r="K601" s="67">
        <v>182.6</v>
      </c>
      <c r="L601" s="67">
        <v>191.7</v>
      </c>
      <c r="M601" s="67">
        <v>200.8</v>
      </c>
    </row>
    <row r="602" spans="1:13" ht="13.5" thickBot="1" x14ac:dyDescent="0.25">
      <c r="A602" s="169"/>
      <c r="B602" s="36"/>
      <c r="C602" s="37">
        <v>620</v>
      </c>
      <c r="D602" s="37" t="s">
        <v>116</v>
      </c>
      <c r="E602" s="118">
        <v>68</v>
      </c>
      <c r="F602" s="105"/>
      <c r="G602" s="106"/>
      <c r="H602" s="107"/>
      <c r="I602" s="118">
        <v>70.7</v>
      </c>
      <c r="J602" s="67">
        <v>67.900000000000006</v>
      </c>
      <c r="K602" s="67">
        <v>67.900000000000006</v>
      </c>
      <c r="L602" s="67">
        <v>67.900000000000006</v>
      </c>
      <c r="M602" s="67">
        <v>67.900000000000006</v>
      </c>
    </row>
    <row r="603" spans="1:13" x14ac:dyDescent="0.2">
      <c r="A603" s="170"/>
      <c r="B603" s="36"/>
      <c r="C603" s="37">
        <v>630</v>
      </c>
      <c r="D603" s="37" t="s">
        <v>117</v>
      </c>
      <c r="E603" s="118">
        <v>41.5</v>
      </c>
      <c r="F603" s="108"/>
      <c r="G603" s="108"/>
      <c r="H603" s="109"/>
      <c r="I603" s="118">
        <v>38</v>
      </c>
      <c r="J603" s="67">
        <v>38.5</v>
      </c>
      <c r="K603" s="67">
        <v>38.5</v>
      </c>
      <c r="L603" s="67">
        <v>38.5</v>
      </c>
      <c r="M603" s="67">
        <v>38.5</v>
      </c>
    </row>
    <row r="604" spans="1:13" x14ac:dyDescent="0.2">
      <c r="A604" s="170"/>
      <c r="B604" s="39"/>
      <c r="C604" s="39"/>
      <c r="D604" s="39" t="s">
        <v>242</v>
      </c>
      <c r="E604" s="126">
        <f>E605</f>
        <v>3.9</v>
      </c>
      <c r="F604" s="126">
        <f t="shared" ref="F604:M604" si="83">F605</f>
        <v>0</v>
      </c>
      <c r="G604" s="126">
        <f t="shared" si="83"/>
        <v>0</v>
      </c>
      <c r="H604" s="126">
        <f t="shared" si="83"/>
        <v>0</v>
      </c>
      <c r="I604" s="126">
        <f>I605</f>
        <v>3.9</v>
      </c>
      <c r="J604" s="126">
        <f t="shared" si="83"/>
        <v>0</v>
      </c>
      <c r="K604" s="126">
        <f t="shared" si="83"/>
        <v>0</v>
      </c>
      <c r="L604" s="126">
        <f t="shared" si="83"/>
        <v>0</v>
      </c>
      <c r="M604" s="126">
        <f t="shared" si="83"/>
        <v>0</v>
      </c>
    </row>
    <row r="605" spans="1:13" x14ac:dyDescent="0.2">
      <c r="A605" s="170"/>
      <c r="B605" s="36"/>
      <c r="C605" s="37"/>
      <c r="D605" s="37" t="s">
        <v>407</v>
      </c>
      <c r="E605" s="118">
        <v>3.9</v>
      </c>
      <c r="F605" s="67"/>
      <c r="G605" s="67"/>
      <c r="H605" s="110"/>
      <c r="I605" s="118">
        <v>3.9</v>
      </c>
      <c r="J605" s="67">
        <v>0</v>
      </c>
      <c r="K605" s="67">
        <v>0</v>
      </c>
      <c r="L605" s="67">
        <v>0</v>
      </c>
      <c r="M605" s="67">
        <v>0</v>
      </c>
    </row>
    <row r="606" spans="1:13" x14ac:dyDescent="0.2">
      <c r="A606" s="170"/>
      <c r="B606" s="130"/>
      <c r="C606" s="130"/>
      <c r="D606" s="130" t="s">
        <v>243</v>
      </c>
      <c r="E606" s="127"/>
      <c r="F606" s="67"/>
      <c r="G606" s="67"/>
      <c r="H606" s="110"/>
      <c r="I606" s="127"/>
      <c r="J606" s="106"/>
      <c r="K606" s="106"/>
      <c r="L606" s="106"/>
      <c r="M606" s="106"/>
    </row>
    <row r="607" spans="1:13" x14ac:dyDescent="0.2">
      <c r="A607" s="170"/>
      <c r="B607" s="48"/>
      <c r="C607" s="49"/>
      <c r="D607" s="49" t="s">
        <v>244</v>
      </c>
      <c r="E607" s="118">
        <f t="shared" ref="E607:M607" si="84">SUM(E5)</f>
        <v>4507.8</v>
      </c>
      <c r="F607" s="118">
        <f t="shared" si="84"/>
        <v>333.9</v>
      </c>
      <c r="G607" s="118">
        <f t="shared" si="84"/>
        <v>333.9</v>
      </c>
      <c r="H607" s="118">
        <f t="shared" si="84"/>
        <v>333.9</v>
      </c>
      <c r="I607" s="118">
        <f t="shared" si="84"/>
        <v>4067</v>
      </c>
      <c r="J607" s="118">
        <f t="shared" si="84"/>
        <v>4657.03</v>
      </c>
      <c r="K607" s="118">
        <f t="shared" si="84"/>
        <v>4657.03</v>
      </c>
      <c r="L607" s="118">
        <f t="shared" si="84"/>
        <v>4603.5999999999995</v>
      </c>
      <c r="M607" s="118">
        <f t="shared" si="84"/>
        <v>4649.5999999999995</v>
      </c>
    </row>
    <row r="608" spans="1:13" x14ac:dyDescent="0.2">
      <c r="A608" s="170"/>
      <c r="B608" s="48"/>
      <c r="C608" s="49"/>
      <c r="D608" s="49" t="s">
        <v>245</v>
      </c>
      <c r="E608" s="118">
        <f t="shared" ref="E608:K608" si="85">SUM(E137)</f>
        <v>2763.1</v>
      </c>
      <c r="F608" s="118">
        <f t="shared" si="85"/>
        <v>2.4</v>
      </c>
      <c r="G608" s="118">
        <f t="shared" si="85"/>
        <v>2.4</v>
      </c>
      <c r="H608" s="118">
        <f t="shared" si="85"/>
        <v>2.4</v>
      </c>
      <c r="I608" s="118">
        <f t="shared" si="85"/>
        <v>2047.8</v>
      </c>
      <c r="J608" s="118">
        <f t="shared" si="85"/>
        <v>2847.8499999999995</v>
      </c>
      <c r="K608" s="118">
        <f t="shared" si="85"/>
        <v>2847.8499999999995</v>
      </c>
      <c r="L608" s="118">
        <f>SUM(L137)</f>
        <v>2883.2499999999995</v>
      </c>
      <c r="M608" s="118">
        <f>SUM(M137)</f>
        <v>2949.35</v>
      </c>
    </row>
    <row r="609" spans="1:13" x14ac:dyDescent="0.2">
      <c r="A609" s="170"/>
      <c r="B609" s="48"/>
      <c r="C609" s="49"/>
      <c r="D609" s="49" t="s">
        <v>246</v>
      </c>
      <c r="E609" s="118">
        <f t="shared" ref="E609:M609" si="86">SUM(E607-E608)</f>
        <v>1744.7000000000003</v>
      </c>
      <c r="F609" s="118">
        <f t="shared" si="86"/>
        <v>331.5</v>
      </c>
      <c r="G609" s="118">
        <f t="shared" si="86"/>
        <v>331.5</v>
      </c>
      <c r="H609" s="118">
        <f t="shared" si="86"/>
        <v>331.5</v>
      </c>
      <c r="I609" s="118">
        <f t="shared" si="86"/>
        <v>2019.2</v>
      </c>
      <c r="J609" s="118">
        <f t="shared" si="86"/>
        <v>1809.1800000000003</v>
      </c>
      <c r="K609" s="118">
        <f t="shared" si="86"/>
        <v>1809.1800000000003</v>
      </c>
      <c r="L609" s="118">
        <f t="shared" si="86"/>
        <v>1720.35</v>
      </c>
      <c r="M609" s="118">
        <f t="shared" si="86"/>
        <v>1700.2499999999995</v>
      </c>
    </row>
    <row r="610" spans="1:13" x14ac:dyDescent="0.2">
      <c r="A610" s="170"/>
      <c r="B610" s="48"/>
      <c r="C610" s="49"/>
      <c r="D610" s="49" t="s">
        <v>247</v>
      </c>
      <c r="E610" s="118">
        <f t="shared" ref="E610:K610" si="87">SUM(E121)</f>
        <v>23.5</v>
      </c>
      <c r="F610" s="118">
        <f t="shared" si="87"/>
        <v>0</v>
      </c>
      <c r="G610" s="118">
        <f t="shared" si="87"/>
        <v>0</v>
      </c>
      <c r="H610" s="118">
        <f t="shared" si="87"/>
        <v>0</v>
      </c>
      <c r="I610" s="118">
        <f t="shared" si="87"/>
        <v>68.5</v>
      </c>
      <c r="J610" s="118">
        <f t="shared" si="87"/>
        <v>2239.5299999999997</v>
      </c>
      <c r="K610" s="118">
        <f t="shared" si="87"/>
        <v>2239.5299999999997</v>
      </c>
      <c r="L610" s="118">
        <f>SUM(L121)</f>
        <v>108.19999999999999</v>
      </c>
      <c r="M610" s="118">
        <f>SUM(M121)</f>
        <v>91.6</v>
      </c>
    </row>
    <row r="611" spans="1:13" x14ac:dyDescent="0.2">
      <c r="A611" s="171"/>
      <c r="B611" s="48"/>
      <c r="C611" s="49"/>
      <c r="D611" s="49" t="s">
        <v>248</v>
      </c>
      <c r="E611" s="118">
        <f>SUM(E502)</f>
        <v>184.70000000000002</v>
      </c>
      <c r="F611" s="118">
        <f t="shared" ref="F611:K611" si="88">SUM(F502)</f>
        <v>0</v>
      </c>
      <c r="G611" s="118">
        <f t="shared" si="88"/>
        <v>0</v>
      </c>
      <c r="H611" s="118">
        <f t="shared" si="88"/>
        <v>0</v>
      </c>
      <c r="I611" s="118">
        <f>SUM(I502)</f>
        <v>116.19999999999999</v>
      </c>
      <c r="J611" s="118">
        <f>SUM(J502)</f>
        <v>2828.9</v>
      </c>
      <c r="K611" s="118">
        <f t="shared" si="88"/>
        <v>2828.9</v>
      </c>
      <c r="L611" s="118">
        <f>SUM(L502)</f>
        <v>459.9</v>
      </c>
      <c r="M611" s="118">
        <f>SUM(M502)</f>
        <v>431.9</v>
      </c>
    </row>
    <row r="612" spans="1:13" x14ac:dyDescent="0.2">
      <c r="A612" s="170"/>
      <c r="B612" s="48"/>
      <c r="C612" s="49"/>
      <c r="D612" s="49" t="s">
        <v>249</v>
      </c>
      <c r="E612" s="115">
        <f>SUM(E610-E611)</f>
        <v>-161.20000000000002</v>
      </c>
      <c r="F612" s="115">
        <f t="shared" ref="F612:K612" si="89">SUM(F610-F611)</f>
        <v>0</v>
      </c>
      <c r="G612" s="115">
        <f t="shared" si="89"/>
        <v>0</v>
      </c>
      <c r="H612" s="115">
        <f t="shared" si="89"/>
        <v>0</v>
      </c>
      <c r="I612" s="115">
        <f>SUM(I610-I611)</f>
        <v>-47.699999999999989</v>
      </c>
      <c r="J612" s="115">
        <f>SUM(J610-J611)</f>
        <v>-589.37000000000035</v>
      </c>
      <c r="K612" s="115">
        <f t="shared" si="89"/>
        <v>-589.37000000000035</v>
      </c>
      <c r="L612" s="115">
        <f>SUM(L610-L611)</f>
        <v>-351.7</v>
      </c>
      <c r="M612" s="115">
        <f>SUM(M610-M611)</f>
        <v>-340.29999999999995</v>
      </c>
    </row>
    <row r="613" spans="1:13" x14ac:dyDescent="0.2">
      <c r="A613" s="161"/>
      <c r="B613" s="48"/>
      <c r="C613" s="49"/>
      <c r="D613" s="49" t="s">
        <v>250</v>
      </c>
      <c r="E613" s="118">
        <f t="shared" ref="E613:K613" si="90">SUM(E111)</f>
        <v>480.3</v>
      </c>
      <c r="F613" s="118" t="e">
        <f t="shared" si="90"/>
        <v>#REF!</v>
      </c>
      <c r="G613" s="118" t="e">
        <f t="shared" si="90"/>
        <v>#REF!</v>
      </c>
      <c r="H613" s="118" t="e">
        <f t="shared" si="90"/>
        <v>#REF!</v>
      </c>
      <c r="I613" s="118">
        <f t="shared" si="90"/>
        <v>353.4</v>
      </c>
      <c r="J613" s="118">
        <f t="shared" si="90"/>
        <v>934.2</v>
      </c>
      <c r="K613" s="118">
        <f t="shared" si="90"/>
        <v>934.2</v>
      </c>
      <c r="L613" s="118">
        <f>SUM(L111)</f>
        <v>862</v>
      </c>
      <c r="M613" s="118">
        <f>SUM(M111)</f>
        <v>962.8</v>
      </c>
    </row>
    <row r="614" spans="1:13" x14ac:dyDescent="0.2">
      <c r="A614" s="161"/>
      <c r="B614" s="48"/>
      <c r="C614" s="49"/>
      <c r="D614" s="49" t="s">
        <v>251</v>
      </c>
      <c r="E614" s="118">
        <f>SUM(E495)</f>
        <v>101.49999999999999</v>
      </c>
      <c r="F614" s="118">
        <f t="shared" ref="F614:K614" si="91">SUM(F495)</f>
        <v>0</v>
      </c>
      <c r="G614" s="118">
        <f t="shared" si="91"/>
        <v>0</v>
      </c>
      <c r="H614" s="118">
        <f t="shared" si="91"/>
        <v>0</v>
      </c>
      <c r="I614" s="118">
        <f>SUM(I495)</f>
        <v>205.6</v>
      </c>
      <c r="J614" s="118">
        <f>SUM(J495)</f>
        <v>261.5</v>
      </c>
      <c r="K614" s="118">
        <f t="shared" si="91"/>
        <v>261.5</v>
      </c>
      <c r="L614" s="118">
        <f>SUM(L495)</f>
        <v>264.5</v>
      </c>
      <c r="M614" s="118">
        <f>SUM(M495)</f>
        <v>274.5</v>
      </c>
    </row>
    <row r="615" spans="1:13" ht="13.5" thickBot="1" x14ac:dyDescent="0.25">
      <c r="A615" s="172"/>
      <c r="B615" s="48"/>
      <c r="C615" s="49"/>
      <c r="D615" s="49" t="s">
        <v>252</v>
      </c>
      <c r="E615" s="118">
        <f>SUM(E613-E614)</f>
        <v>378.8</v>
      </c>
      <c r="F615" s="118" t="e">
        <f t="shared" ref="F615:K615" si="92">SUM(F613-F614)</f>
        <v>#REF!</v>
      </c>
      <c r="G615" s="118" t="e">
        <f t="shared" si="92"/>
        <v>#REF!</v>
      </c>
      <c r="H615" s="118" t="e">
        <f t="shared" si="92"/>
        <v>#REF!</v>
      </c>
      <c r="I615" s="118">
        <f>SUM(I613-I614)</f>
        <v>147.79999999999998</v>
      </c>
      <c r="J615" s="122">
        <f>SUM(J613-J614)</f>
        <v>672.7</v>
      </c>
      <c r="K615" s="118">
        <f t="shared" si="92"/>
        <v>672.7</v>
      </c>
      <c r="L615" s="118">
        <f>SUM(L613-L614)</f>
        <v>597.5</v>
      </c>
      <c r="M615" s="118">
        <f>SUM(M613-M614)</f>
        <v>688.3</v>
      </c>
    </row>
    <row r="616" spans="1:13" x14ac:dyDescent="0.2">
      <c r="A616" s="161"/>
      <c r="B616" s="48"/>
      <c r="C616" s="49"/>
      <c r="D616" s="49" t="s">
        <v>253</v>
      </c>
      <c r="E616" s="67">
        <f>SUM(E565 + E600)</f>
        <v>1730.9</v>
      </c>
      <c r="F616" s="67">
        <f t="shared" ref="F616:K616" si="93">SUM(F565 + F600)</f>
        <v>0</v>
      </c>
      <c r="G616" s="67">
        <f t="shared" si="93"/>
        <v>0</v>
      </c>
      <c r="H616" s="67">
        <f t="shared" si="93"/>
        <v>0</v>
      </c>
      <c r="I616" s="67">
        <f>SUM(I565 + I600)</f>
        <v>1844.5000000000002</v>
      </c>
      <c r="J616" s="93">
        <f>SUM(J565 + J600)</f>
        <v>1892.4999999999998</v>
      </c>
      <c r="K616" s="67">
        <f t="shared" si="93"/>
        <v>1892.4999999999998</v>
      </c>
      <c r="L616" s="67">
        <f>SUM(L565 + L600)</f>
        <v>1966.1</v>
      </c>
      <c r="M616" s="67">
        <f>SUM(M565 + M600)</f>
        <v>2048.1999999999998</v>
      </c>
    </row>
    <row r="617" spans="1:13" x14ac:dyDescent="0.2">
      <c r="A617" s="161"/>
      <c r="B617" s="48"/>
      <c r="C617" s="49"/>
      <c r="D617" s="49" t="s">
        <v>269</v>
      </c>
      <c r="E617" s="67">
        <f t="shared" ref="E617:K617" si="94">E134</f>
        <v>0</v>
      </c>
      <c r="F617" s="67" t="e">
        <f t="shared" si="94"/>
        <v>#REF!</v>
      </c>
      <c r="G617" s="67" t="e">
        <f t="shared" si="94"/>
        <v>#REF!</v>
      </c>
      <c r="H617" s="67" t="e">
        <f t="shared" si="94"/>
        <v>#REF!</v>
      </c>
      <c r="I617" s="67">
        <f t="shared" si="94"/>
        <v>0</v>
      </c>
      <c r="J617" s="67">
        <f t="shared" si="94"/>
        <v>0</v>
      </c>
      <c r="K617" s="67">
        <f t="shared" si="94"/>
        <v>0</v>
      </c>
      <c r="L617" s="67">
        <f>L134</f>
        <v>0</v>
      </c>
      <c r="M617" s="67">
        <f>M134</f>
        <v>0</v>
      </c>
    </row>
    <row r="618" spans="1:13" x14ac:dyDescent="0.2">
      <c r="A618" s="161"/>
      <c r="B618" s="51"/>
      <c r="C618" s="52"/>
      <c r="D618" s="52" t="s">
        <v>242</v>
      </c>
      <c r="E618" s="67">
        <f>E604</f>
        <v>3.9</v>
      </c>
      <c r="F618" s="67">
        <f t="shared" ref="F618:K618" si="95">F604</f>
        <v>0</v>
      </c>
      <c r="G618" s="67">
        <f t="shared" si="95"/>
        <v>0</v>
      </c>
      <c r="H618" s="67">
        <f t="shared" si="95"/>
        <v>0</v>
      </c>
      <c r="I618" s="67">
        <f>I604</f>
        <v>3.9</v>
      </c>
      <c r="J618" s="67">
        <f>J604</f>
        <v>0</v>
      </c>
      <c r="K618" s="67">
        <f t="shared" si="95"/>
        <v>0</v>
      </c>
      <c r="L618" s="67">
        <f>L604</f>
        <v>0</v>
      </c>
      <c r="M618" s="67">
        <f>M604</f>
        <v>0</v>
      </c>
    </row>
    <row r="619" spans="1:13" x14ac:dyDescent="0.2">
      <c r="A619" s="161"/>
      <c r="B619" s="48"/>
      <c r="C619" s="49"/>
      <c r="D619" s="49" t="s">
        <v>254</v>
      </c>
      <c r="E619" s="93">
        <f>SUM(E609+E612+E615+E617-E616-E618)</f>
        <v>227.50000000000009</v>
      </c>
      <c r="F619" s="93" t="e">
        <f t="shared" ref="F619:K619" si="96">SUM(F609+F612+F615+F617-F616-F618)</f>
        <v>#REF!</v>
      </c>
      <c r="G619" s="93" t="e">
        <f t="shared" si="96"/>
        <v>#REF!</v>
      </c>
      <c r="H619" s="93" t="e">
        <f t="shared" si="96"/>
        <v>#REF!</v>
      </c>
      <c r="I619" s="93">
        <f>SUM(I609+I612+I615+I617-I616-I618)</f>
        <v>270.89999999999998</v>
      </c>
      <c r="J619" s="93">
        <f>SUM(J609+J612+J615+J617-J616-J618)</f>
        <v>1.0000000000218279E-2</v>
      </c>
      <c r="K619" s="93">
        <f t="shared" si="96"/>
        <v>1.0000000000218279E-2</v>
      </c>
      <c r="L619" s="93">
        <f>SUM(L609+L612+L615+L617-L616-L618)</f>
        <v>4.9999999999954525E-2</v>
      </c>
      <c r="M619" s="93">
        <f>SUM(M609+M612+M615+M617-M616-M618)</f>
        <v>4.9999999999727152E-2</v>
      </c>
    </row>
    <row r="620" spans="1:13" x14ac:dyDescent="0.2">
      <c r="A620" s="161"/>
      <c r="B620" s="178"/>
      <c r="C620" s="2"/>
      <c r="D620" s="2"/>
      <c r="E620" s="2"/>
      <c r="F620" s="4"/>
      <c r="G620" s="4"/>
      <c r="H620" s="4"/>
      <c r="I620" s="2"/>
      <c r="J620" s="2"/>
      <c r="K620" s="2"/>
      <c r="L620" s="2"/>
      <c r="M620" s="2"/>
    </row>
    <row r="621" spans="1:13" x14ac:dyDescent="0.2">
      <c r="A621" s="161"/>
      <c r="B621" s="178"/>
      <c r="C621" s="174" t="s">
        <v>537</v>
      </c>
      <c r="D621" s="2"/>
      <c r="E621" s="2"/>
      <c r="F621" s="4"/>
      <c r="G621" s="4"/>
      <c r="H621" s="4"/>
      <c r="I621" s="2"/>
      <c r="J621" s="2"/>
      <c r="K621" s="2"/>
      <c r="L621" s="140"/>
      <c r="M621" s="2"/>
    </row>
    <row r="622" spans="1:13" x14ac:dyDescent="0.2">
      <c r="C622" t="s">
        <v>541</v>
      </c>
    </row>
  </sheetData>
  <mergeCells count="5">
    <mergeCell ref="C2:E2"/>
    <mergeCell ref="E3:F3"/>
    <mergeCell ref="G3:H3"/>
    <mergeCell ref="B356:C356"/>
    <mergeCell ref="B441:C4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3"/>
  <sheetViews>
    <sheetView topLeftCell="B1" workbookViewId="0">
      <selection activeCell="B12" sqref="B12:F23"/>
    </sheetView>
  </sheetViews>
  <sheetFormatPr defaultRowHeight="11.25" x14ac:dyDescent="0.2"/>
  <cols>
    <col min="1" max="1" width="9.140625" style="2"/>
    <col min="2" max="2" width="26.5703125" style="1" customWidth="1"/>
    <col min="3" max="3" width="11.140625" style="2" customWidth="1"/>
    <col min="4" max="4" width="10.5703125" style="2" customWidth="1"/>
    <col min="5" max="5" width="10.7109375" style="2" customWidth="1"/>
    <col min="6" max="6" width="12.28515625" style="2" customWidth="1"/>
    <col min="7" max="16384" width="9.140625" style="2"/>
  </cols>
  <sheetData>
    <row r="1" spans="2:6" x14ac:dyDescent="0.2">
      <c r="B1" s="609" t="s">
        <v>563</v>
      </c>
      <c r="C1" s="609"/>
      <c r="D1" s="609"/>
      <c r="E1" s="609"/>
      <c r="F1" s="609"/>
    </row>
    <row r="12" spans="2:6" x14ac:dyDescent="0.2">
      <c r="B12" s="186"/>
      <c r="C12" s="195" t="s">
        <v>559</v>
      </c>
      <c r="D12" s="188" t="s">
        <v>560</v>
      </c>
      <c r="E12" s="195" t="s">
        <v>561</v>
      </c>
      <c r="F12" s="188" t="s">
        <v>562</v>
      </c>
    </row>
    <row r="13" spans="2:6" x14ac:dyDescent="0.2">
      <c r="B13" s="187"/>
      <c r="C13" s="196"/>
      <c r="D13" s="189"/>
      <c r="E13" s="196"/>
      <c r="F13" s="189"/>
    </row>
    <row r="14" spans="2:6" x14ac:dyDescent="0.2">
      <c r="B14" s="30" t="s">
        <v>556</v>
      </c>
      <c r="C14" s="191">
        <v>192.2</v>
      </c>
      <c r="D14" s="192">
        <v>246.6</v>
      </c>
      <c r="E14" s="191">
        <v>210.6</v>
      </c>
      <c r="F14" s="192">
        <f>SUM(C14:E14)</f>
        <v>649.4</v>
      </c>
    </row>
    <row r="15" spans="2:6" x14ac:dyDescent="0.2">
      <c r="B15" s="187"/>
      <c r="C15" s="197"/>
      <c r="D15" s="190"/>
      <c r="E15" s="197"/>
      <c r="F15" s="190"/>
    </row>
    <row r="16" spans="2:6" x14ac:dyDescent="0.2">
      <c r="B16" s="30" t="s">
        <v>215</v>
      </c>
      <c r="C16" s="191">
        <v>0.3</v>
      </c>
      <c r="D16" s="192">
        <v>2.9</v>
      </c>
      <c r="E16" s="191">
        <v>1</v>
      </c>
      <c r="F16" s="192">
        <f>SUM(C16:E16)</f>
        <v>4.1999999999999993</v>
      </c>
    </row>
    <row r="17" spans="2:6" x14ac:dyDescent="0.2">
      <c r="B17" s="187"/>
      <c r="C17" s="197"/>
      <c r="D17" s="190"/>
      <c r="E17" s="197"/>
      <c r="F17" s="190"/>
    </row>
    <row r="18" spans="2:6" x14ac:dyDescent="0.2">
      <c r="B18" s="193" t="s">
        <v>557</v>
      </c>
      <c r="C18" s="194">
        <v>12.6</v>
      </c>
      <c r="D18" s="192">
        <v>12.6</v>
      </c>
      <c r="E18" s="191">
        <v>12.8</v>
      </c>
      <c r="F18" s="192">
        <f>SUM(C18:E18)</f>
        <v>38</v>
      </c>
    </row>
    <row r="19" spans="2:6" x14ac:dyDescent="0.2">
      <c r="B19" s="187"/>
      <c r="C19" s="198"/>
      <c r="D19" s="190"/>
      <c r="E19" s="197"/>
      <c r="F19" s="190"/>
    </row>
    <row r="20" spans="2:6" x14ac:dyDescent="0.2">
      <c r="B20" s="193" t="s">
        <v>558</v>
      </c>
      <c r="C20" s="194">
        <v>36</v>
      </c>
      <c r="D20" s="192">
        <v>164.4</v>
      </c>
      <c r="E20" s="191">
        <v>182.5</v>
      </c>
      <c r="F20" s="192">
        <f>SUM(C20:E20)</f>
        <v>382.9</v>
      </c>
    </row>
    <row r="21" spans="2:6" x14ac:dyDescent="0.2">
      <c r="B21" s="187"/>
      <c r="C21" s="197"/>
      <c r="D21" s="190"/>
      <c r="E21" s="197"/>
      <c r="F21" s="190"/>
    </row>
    <row r="22" spans="2:6" x14ac:dyDescent="0.2">
      <c r="B22" s="187"/>
      <c r="C22" s="197"/>
      <c r="D22" s="190"/>
      <c r="E22" s="197"/>
      <c r="F22" s="190"/>
    </row>
    <row r="23" spans="2:6" x14ac:dyDescent="0.2">
      <c r="B23" s="30" t="s">
        <v>555</v>
      </c>
      <c r="C23" s="191">
        <f>SUM(C14:C22)</f>
        <v>241.1</v>
      </c>
      <c r="D23" s="192">
        <f>SUM(D14:D22)</f>
        <v>426.5</v>
      </c>
      <c r="E23" s="191">
        <f>SUM(E14:E22)</f>
        <v>406.9</v>
      </c>
      <c r="F23" s="192">
        <f>SUM(F14:F22)</f>
        <v>1074.5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2024</vt:lpstr>
      <vt:lpstr>Príloha 2024</vt:lpstr>
      <vt:lpstr>Príloha_2012_1</vt:lpstr>
      <vt:lpstr>Hárok1</vt:lpstr>
      <vt:lpstr>Hárok2</vt:lpstr>
    </vt:vector>
  </TitlesOfParts>
  <Company>MsÚ Kráľovský Chlmec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Švistun Ladislav</dc:creator>
  <cp:lastModifiedBy>ŠVISTUN Ladislav</cp:lastModifiedBy>
  <cp:lastPrinted>2024-05-29T12:32:56Z</cp:lastPrinted>
  <dcterms:created xsi:type="dcterms:W3CDTF">2006-12-05T12:07:28Z</dcterms:created>
  <dcterms:modified xsi:type="dcterms:W3CDTF">2024-06-07T09:56:25Z</dcterms:modified>
</cp:coreProperties>
</file>