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700" windowWidth="15285" windowHeight="11640" activeTab="1"/>
  </bookViews>
  <sheets>
    <sheet name="Rozpočet 2015" sheetId="2" r:id="rId1"/>
    <sheet name="Príloha_2015" sheetId="1" r:id="rId2"/>
    <sheet name="Príloha_2012_1" sheetId="5" state="hidden" r:id="rId3"/>
    <sheet name="Hárok1" sheetId="6" state="hidden" r:id="rId4"/>
    <sheet name="Hárok2" sheetId="7" state="hidden" r:id="rId5"/>
  </sheets>
  <externalReferences>
    <externalReference r:id="rId6"/>
  </externalReferences>
  <calcPr calcId="114210"/>
</workbook>
</file>

<file path=xl/calcChain.xml><?xml version="1.0" encoding="utf-8"?>
<calcChain xmlns="http://schemas.openxmlformats.org/spreadsheetml/2006/main">
  <c r="J711" i="1"/>
  <c r="J713"/>
  <c r="L633"/>
  <c r="K633"/>
  <c r="J633"/>
  <c r="J686"/>
  <c r="J583"/>
  <c r="J582"/>
  <c r="I821"/>
  <c r="I560"/>
  <c r="I307"/>
  <c r="I197"/>
  <c r="L197"/>
  <c r="K197"/>
  <c r="J197"/>
  <c r="H696"/>
  <c r="H455"/>
  <c r="H571"/>
  <c r="F552"/>
  <c r="G552"/>
  <c r="F565"/>
  <c r="G565"/>
  <c r="H565"/>
  <c r="I565"/>
  <c r="H560"/>
  <c r="H552"/>
  <c r="I552"/>
  <c r="G197"/>
  <c r="H197"/>
  <c r="F243"/>
  <c r="G243"/>
  <c r="H243"/>
  <c r="I129"/>
  <c r="H129"/>
  <c r="L109"/>
  <c r="K109"/>
  <c r="J109"/>
  <c r="I109"/>
  <c r="G109"/>
  <c r="H109"/>
  <c r="G422"/>
  <c r="F109"/>
  <c r="F811"/>
  <c r="G811"/>
  <c r="H811"/>
  <c r="I811"/>
  <c r="F422"/>
  <c r="F583"/>
  <c r="G560"/>
  <c r="F560"/>
  <c r="F661"/>
  <c r="L560"/>
  <c r="K560"/>
  <c r="J560"/>
  <c r="J150" i="2"/>
  <c r="F106"/>
  <c r="G106"/>
  <c r="H106"/>
  <c r="I106"/>
  <c r="K106"/>
  <c r="L106"/>
  <c r="J106"/>
  <c r="F148"/>
  <c r="G148"/>
  <c r="H148"/>
  <c r="I148"/>
  <c r="K148"/>
  <c r="L148"/>
  <c r="J148"/>
  <c r="F582" i="1"/>
  <c r="G583"/>
  <c r="G582"/>
  <c r="H583"/>
  <c r="H582"/>
  <c r="I583"/>
  <c r="I582"/>
  <c r="L583"/>
  <c r="L582"/>
  <c r="K583"/>
  <c r="K153" i="2"/>
  <c r="L153"/>
  <c r="K152"/>
  <c r="L152"/>
  <c r="K151"/>
  <c r="L151"/>
  <c r="J153"/>
  <c r="J152"/>
  <c r="J151"/>
  <c r="F146"/>
  <c r="G146"/>
  <c r="H146"/>
  <c r="I146"/>
  <c r="J146"/>
  <c r="K146"/>
  <c r="L146"/>
  <c r="L159"/>
  <c r="L574" i="1"/>
  <c r="K574"/>
  <c r="J574"/>
  <c r="H422"/>
  <c r="I422"/>
  <c r="L422"/>
  <c r="K422"/>
  <c r="J422"/>
  <c r="L296"/>
  <c r="K296"/>
  <c r="J296"/>
  <c r="L571"/>
  <c r="K571"/>
  <c r="J571"/>
  <c r="I571"/>
  <c r="I551"/>
  <c r="H551"/>
  <c r="G571"/>
  <c r="F571"/>
  <c r="L457"/>
  <c r="L122" i="2"/>
  <c r="K457" i="1"/>
  <c r="K122" i="2"/>
  <c r="J457" i="1"/>
  <c r="J122" i="2"/>
  <c r="I457" i="1"/>
  <c r="I122" i="2"/>
  <c r="H457" i="1"/>
  <c r="H122" i="2"/>
  <c r="G457" i="1"/>
  <c r="G122" i="2"/>
  <c r="F457" i="1"/>
  <c r="F122" i="2"/>
  <c r="L123"/>
  <c r="K123"/>
  <c r="J123"/>
  <c r="I123"/>
  <c r="H123"/>
  <c r="G123"/>
  <c r="F123"/>
  <c r="L307" i="1"/>
  <c r="L304"/>
  <c r="K307"/>
  <c r="K304"/>
  <c r="J307"/>
  <c r="J304"/>
  <c r="I304"/>
  <c r="H307"/>
  <c r="H304"/>
  <c r="G307"/>
  <c r="G304"/>
  <c r="F307"/>
  <c r="F304"/>
  <c r="I296"/>
  <c r="L250"/>
  <c r="E56" i="2"/>
  <c r="L29"/>
  <c r="K29"/>
  <c r="J29"/>
  <c r="I29"/>
  <c r="H29"/>
  <c r="G29"/>
  <c r="F29"/>
  <c r="L27"/>
  <c r="K27"/>
  <c r="J27"/>
  <c r="I27"/>
  <c r="H27"/>
  <c r="G27"/>
  <c r="F27"/>
  <c r="L23"/>
  <c r="K23"/>
  <c r="J23"/>
  <c r="I23"/>
  <c r="H23"/>
  <c r="G23"/>
  <c r="F23"/>
  <c r="K8" i="1"/>
  <c r="L8"/>
  <c r="J714"/>
  <c r="K714"/>
  <c r="L714"/>
  <c r="L190" i="2"/>
  <c r="E160"/>
  <c r="F95"/>
  <c r="G95"/>
  <c r="H95"/>
  <c r="I95"/>
  <c r="J95"/>
  <c r="K95"/>
  <c r="G94"/>
  <c r="H94"/>
  <c r="I94"/>
  <c r="J94"/>
  <c r="K94"/>
  <c r="L94"/>
  <c r="L95"/>
  <c r="F96"/>
  <c r="G96"/>
  <c r="H96"/>
  <c r="I96"/>
  <c r="J96"/>
  <c r="K96"/>
  <c r="L96"/>
  <c r="F94"/>
  <c r="F163"/>
  <c r="G163"/>
  <c r="H163"/>
  <c r="I163"/>
  <c r="J163"/>
  <c r="K163"/>
  <c r="L163"/>
  <c r="G67"/>
  <c r="G40"/>
  <c r="H40"/>
  <c r="I40"/>
  <c r="J40"/>
  <c r="K40"/>
  <c r="L40"/>
  <c r="F40"/>
  <c r="K814" i="1"/>
  <c r="K199" i="2"/>
  <c r="L814" i="1"/>
  <c r="L199" i="2"/>
  <c r="J814" i="1"/>
  <c r="I814"/>
  <c r="L811"/>
  <c r="L194" i="2"/>
  <c r="K811" i="1"/>
  <c r="K194" i="2"/>
  <c r="J811" i="1"/>
  <c r="J194" i="2"/>
  <c r="L808" i="1"/>
  <c r="L198" i="2"/>
  <c r="K808" i="1"/>
  <c r="K198" i="2"/>
  <c r="J808" i="1"/>
  <c r="J198" i="2"/>
  <c r="I808" i="1"/>
  <c r="H808"/>
  <c r="G808"/>
  <c r="F808"/>
  <c r="L792"/>
  <c r="L197" i="2"/>
  <c r="K792" i="1"/>
  <c r="K197" i="2"/>
  <c r="J792" i="1"/>
  <c r="J197" i="2"/>
  <c r="I792" i="1"/>
  <c r="H792"/>
  <c r="G792"/>
  <c r="F792"/>
  <c r="L784"/>
  <c r="L196" i="2"/>
  <c r="K784" i="1"/>
  <c r="K196" i="2"/>
  <c r="J784" i="1"/>
  <c r="J196" i="2"/>
  <c r="I784" i="1"/>
  <c r="H784"/>
  <c r="G784"/>
  <c r="F784"/>
  <c r="L767"/>
  <c r="L193" i="2"/>
  <c r="K767" i="1"/>
  <c r="K193" i="2"/>
  <c r="J767" i="1"/>
  <c r="J193" i="2"/>
  <c r="I767" i="1"/>
  <c r="H767"/>
  <c r="G767"/>
  <c r="F767"/>
  <c r="L754"/>
  <c r="L192" i="2"/>
  <c r="K754" i="1"/>
  <c r="K192" i="2"/>
  <c r="J754" i="1"/>
  <c r="J192" i="2"/>
  <c r="I754" i="1"/>
  <c r="H754"/>
  <c r="G754"/>
  <c r="F754"/>
  <c r="L731"/>
  <c r="K731"/>
  <c r="J731"/>
  <c r="I731"/>
  <c r="I713"/>
  <c r="H731"/>
  <c r="H713"/>
  <c r="G731"/>
  <c r="G713"/>
  <c r="F731"/>
  <c r="I714"/>
  <c r="I711"/>
  <c r="H714"/>
  <c r="H711"/>
  <c r="G714"/>
  <c r="G711"/>
  <c r="F714"/>
  <c r="K582"/>
  <c r="K159" i="2"/>
  <c r="G551" i="1"/>
  <c r="F713"/>
  <c r="F711"/>
  <c r="K150" i="2"/>
  <c r="L150"/>
  <c r="G189"/>
  <c r="K713" i="1"/>
  <c r="F712"/>
  <c r="J189" i="2"/>
  <c r="F189"/>
  <c r="I712" i="1"/>
  <c r="I710"/>
  <c r="K711"/>
  <c r="L711"/>
  <c r="K191" i="2"/>
  <c r="H712" i="1"/>
  <c r="H710"/>
  <c r="H189" i="2"/>
  <c r="L713" i="1"/>
  <c r="J190" i="2"/>
  <c r="K190"/>
  <c r="J191"/>
  <c r="J199"/>
  <c r="L191"/>
  <c r="G712" i="1"/>
  <c r="G710"/>
  <c r="I189" i="2"/>
  <c r="L189"/>
  <c r="K189"/>
  <c r="J455" i="1"/>
  <c r="K455"/>
  <c r="L455"/>
  <c r="I455"/>
  <c r="F710"/>
  <c r="L7" i="2"/>
  <c r="L21"/>
  <c r="L22"/>
  <c r="L24"/>
  <c r="L25"/>
  <c r="L26"/>
  <c r="L28"/>
  <c r="L30"/>
  <c r="L31"/>
  <c r="L32"/>
  <c r="L33"/>
  <c r="L34"/>
  <c r="L35"/>
  <c r="L36"/>
  <c r="L37"/>
  <c r="L38"/>
  <c r="L39"/>
  <c r="L41"/>
  <c r="L42"/>
  <c r="L52"/>
  <c r="L58"/>
  <c r="L59"/>
  <c r="L69"/>
  <c r="L70"/>
  <c r="L71"/>
  <c r="L72"/>
  <c r="L74"/>
  <c r="L76"/>
  <c r="L77"/>
  <c r="L79"/>
  <c r="L80"/>
  <c r="L81"/>
  <c r="L83"/>
  <c r="L84"/>
  <c r="L87"/>
  <c r="L90"/>
  <c r="L91"/>
  <c r="L92"/>
  <c r="L161"/>
  <c r="L162"/>
  <c r="L98"/>
  <c r="L99"/>
  <c r="L100"/>
  <c r="L104"/>
  <c r="L105"/>
  <c r="L112"/>
  <c r="L113"/>
  <c r="L118"/>
  <c r="L119"/>
  <c r="L127"/>
  <c r="L128"/>
  <c r="L131"/>
  <c r="L132"/>
  <c r="L135"/>
  <c r="L136"/>
  <c r="L139"/>
  <c r="L140"/>
  <c r="L141"/>
  <c r="L142"/>
  <c r="L144"/>
  <c r="L145"/>
  <c r="L149"/>
  <c r="L121"/>
  <c r="L155"/>
  <c r="L156"/>
  <c r="L157"/>
  <c r="L158"/>
  <c r="L164"/>
  <c r="L165"/>
  <c r="L166"/>
  <c r="L167"/>
  <c r="L168"/>
  <c r="L171"/>
  <c r="L172"/>
  <c r="L173"/>
  <c r="L174"/>
  <c r="K7"/>
  <c r="J21"/>
  <c r="K21"/>
  <c r="J22"/>
  <c r="K22"/>
  <c r="J24"/>
  <c r="K24"/>
  <c r="J25"/>
  <c r="K25"/>
  <c r="J26"/>
  <c r="K26"/>
  <c r="J28"/>
  <c r="K28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1"/>
  <c r="K41"/>
  <c r="J42"/>
  <c r="K42"/>
  <c r="J52"/>
  <c r="K52"/>
  <c r="J58"/>
  <c r="K58"/>
  <c r="J59"/>
  <c r="K59"/>
  <c r="J69"/>
  <c r="K69"/>
  <c r="J70"/>
  <c r="K70"/>
  <c r="J71"/>
  <c r="K71"/>
  <c r="J72"/>
  <c r="K72"/>
  <c r="J74"/>
  <c r="K74"/>
  <c r="J76"/>
  <c r="K76"/>
  <c r="J77"/>
  <c r="K77"/>
  <c r="J79"/>
  <c r="K79"/>
  <c r="J80"/>
  <c r="K80"/>
  <c r="J81"/>
  <c r="K81"/>
  <c r="J83"/>
  <c r="K83"/>
  <c r="J84"/>
  <c r="K84"/>
  <c r="J87"/>
  <c r="K87"/>
  <c r="J90"/>
  <c r="K90"/>
  <c r="J91"/>
  <c r="K91"/>
  <c r="J92"/>
  <c r="K92"/>
  <c r="J161"/>
  <c r="K161"/>
  <c r="J162"/>
  <c r="K162"/>
  <c r="J98"/>
  <c r="K98"/>
  <c r="J99"/>
  <c r="K99"/>
  <c r="J100"/>
  <c r="K100"/>
  <c r="J104"/>
  <c r="K104"/>
  <c r="J105"/>
  <c r="K105"/>
  <c r="J112"/>
  <c r="K112"/>
  <c r="J113"/>
  <c r="K113"/>
  <c r="J118"/>
  <c r="K118"/>
  <c r="J119"/>
  <c r="K119"/>
  <c r="J127"/>
  <c r="K127"/>
  <c r="J128"/>
  <c r="K128"/>
  <c r="J131"/>
  <c r="K131"/>
  <c r="J132"/>
  <c r="K132"/>
  <c r="J135"/>
  <c r="K135"/>
  <c r="J136"/>
  <c r="K136"/>
  <c r="J139"/>
  <c r="K139"/>
  <c r="J140"/>
  <c r="K140"/>
  <c r="J141"/>
  <c r="K141"/>
  <c r="J142"/>
  <c r="K142"/>
  <c r="J144"/>
  <c r="K144"/>
  <c r="J145"/>
  <c r="K145"/>
  <c r="J149"/>
  <c r="K149"/>
  <c r="J121"/>
  <c r="K121"/>
  <c r="J155"/>
  <c r="K155"/>
  <c r="J156"/>
  <c r="K156"/>
  <c r="J157"/>
  <c r="K157"/>
  <c r="J158"/>
  <c r="K158"/>
  <c r="J164"/>
  <c r="K164"/>
  <c r="J165"/>
  <c r="K165"/>
  <c r="J166"/>
  <c r="K166"/>
  <c r="J167"/>
  <c r="K167"/>
  <c r="J168"/>
  <c r="K168"/>
  <c r="J171"/>
  <c r="K171"/>
  <c r="J172"/>
  <c r="K172"/>
  <c r="J173"/>
  <c r="K173"/>
  <c r="J174"/>
  <c r="K174"/>
  <c r="H21"/>
  <c r="I21"/>
  <c r="H22"/>
  <c r="I22"/>
  <c r="H24"/>
  <c r="I24"/>
  <c r="H25"/>
  <c r="I25"/>
  <c r="H26"/>
  <c r="I26"/>
  <c r="H28"/>
  <c r="I28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1"/>
  <c r="I41"/>
  <c r="H42"/>
  <c r="I42"/>
  <c r="H52"/>
  <c r="I52"/>
  <c r="H58"/>
  <c r="I58"/>
  <c r="H59"/>
  <c r="I59"/>
  <c r="H69"/>
  <c r="I69"/>
  <c r="H70"/>
  <c r="I70"/>
  <c r="H71"/>
  <c r="I71"/>
  <c r="H72"/>
  <c r="I72"/>
  <c r="H74"/>
  <c r="I74"/>
  <c r="H76"/>
  <c r="I76"/>
  <c r="H77"/>
  <c r="I77"/>
  <c r="H79"/>
  <c r="I79"/>
  <c r="H80"/>
  <c r="I80"/>
  <c r="H81"/>
  <c r="I81"/>
  <c r="H83"/>
  <c r="I83"/>
  <c r="H84"/>
  <c r="I84"/>
  <c r="H87"/>
  <c r="I87"/>
  <c r="H90"/>
  <c r="I90"/>
  <c r="H91"/>
  <c r="I91"/>
  <c r="H92"/>
  <c r="I92"/>
  <c r="H161"/>
  <c r="I161"/>
  <c r="H162"/>
  <c r="I162"/>
  <c r="H98"/>
  <c r="I98"/>
  <c r="H99"/>
  <c r="I99"/>
  <c r="H100"/>
  <c r="I100"/>
  <c r="H104"/>
  <c r="I104"/>
  <c r="H105"/>
  <c r="I105"/>
  <c r="H112"/>
  <c r="I112"/>
  <c r="H113"/>
  <c r="I113"/>
  <c r="H118"/>
  <c r="I118"/>
  <c r="H119"/>
  <c r="I119"/>
  <c r="H127"/>
  <c r="I127"/>
  <c r="H128"/>
  <c r="I128"/>
  <c r="H131"/>
  <c r="I131"/>
  <c r="H132"/>
  <c r="I132"/>
  <c r="H135"/>
  <c r="I135"/>
  <c r="H136"/>
  <c r="I136"/>
  <c r="H139"/>
  <c r="I139"/>
  <c r="H140"/>
  <c r="I140"/>
  <c r="H141"/>
  <c r="I141"/>
  <c r="H142"/>
  <c r="I142"/>
  <c r="H144"/>
  <c r="I144"/>
  <c r="H145"/>
  <c r="I145"/>
  <c r="H149"/>
  <c r="I149"/>
  <c r="H121"/>
  <c r="I121"/>
  <c r="H155"/>
  <c r="I155"/>
  <c r="H156"/>
  <c r="I156"/>
  <c r="H157"/>
  <c r="I157"/>
  <c r="H158"/>
  <c r="I158"/>
  <c r="H164"/>
  <c r="I164"/>
  <c r="H165"/>
  <c r="I165"/>
  <c r="H166"/>
  <c r="I166"/>
  <c r="H167"/>
  <c r="I167"/>
  <c r="H168"/>
  <c r="I168"/>
  <c r="H171"/>
  <c r="I171"/>
  <c r="H172"/>
  <c r="I172"/>
  <c r="H173"/>
  <c r="I173"/>
  <c r="H174"/>
  <c r="I174"/>
  <c r="H198"/>
  <c r="I198"/>
  <c r="E68"/>
  <c r="E73"/>
  <c r="E75"/>
  <c r="E78"/>
  <c r="E82"/>
  <c r="E86"/>
  <c r="E88"/>
  <c r="E97"/>
  <c r="E103"/>
  <c r="E107"/>
  <c r="E109"/>
  <c r="E111"/>
  <c r="E115"/>
  <c r="E126"/>
  <c r="E130"/>
  <c r="E134"/>
  <c r="E154"/>
  <c r="E159"/>
  <c r="E176"/>
  <c r="E177"/>
  <c r="E178"/>
  <c r="E179"/>
  <c r="E180"/>
  <c r="E181"/>
  <c r="F21"/>
  <c r="F22"/>
  <c r="F24"/>
  <c r="F25"/>
  <c r="F26"/>
  <c r="F28"/>
  <c r="F30"/>
  <c r="F31"/>
  <c r="F32"/>
  <c r="F33"/>
  <c r="F34"/>
  <c r="F35"/>
  <c r="F36"/>
  <c r="F37"/>
  <c r="F38"/>
  <c r="F39"/>
  <c r="F41"/>
  <c r="F42"/>
  <c r="F52"/>
  <c r="F58"/>
  <c r="F59"/>
  <c r="F69"/>
  <c r="F70"/>
  <c r="F71"/>
  <c r="F72"/>
  <c r="F74"/>
  <c r="F76"/>
  <c r="F77"/>
  <c r="F79"/>
  <c r="F80"/>
  <c r="F81"/>
  <c r="F83"/>
  <c r="F84"/>
  <c r="F87"/>
  <c r="F90"/>
  <c r="F91"/>
  <c r="F92"/>
  <c r="F161"/>
  <c r="F162"/>
  <c r="F98"/>
  <c r="F99"/>
  <c r="F100"/>
  <c r="F104"/>
  <c r="F105"/>
  <c r="F112"/>
  <c r="F113"/>
  <c r="F118"/>
  <c r="F119"/>
  <c r="F127"/>
  <c r="F128"/>
  <c r="F131"/>
  <c r="F132"/>
  <c r="F135"/>
  <c r="F136"/>
  <c r="F139"/>
  <c r="F140"/>
  <c r="F141"/>
  <c r="F142"/>
  <c r="F144"/>
  <c r="F145"/>
  <c r="F149"/>
  <c r="F121"/>
  <c r="F155"/>
  <c r="F156"/>
  <c r="F157"/>
  <c r="F158"/>
  <c r="F164"/>
  <c r="F165"/>
  <c r="F166"/>
  <c r="F167"/>
  <c r="F168"/>
  <c r="F171"/>
  <c r="F172"/>
  <c r="F173"/>
  <c r="F174"/>
  <c r="F198"/>
  <c r="L10" i="1"/>
  <c r="L8" i="2"/>
  <c r="L19" i="1"/>
  <c r="L18"/>
  <c r="L9" i="2"/>
  <c r="L28" i="1"/>
  <c r="L13" i="2"/>
  <c r="L37" i="1"/>
  <c r="L14" i="2"/>
  <c r="L42" i="1"/>
  <c r="L15" i="2"/>
  <c r="L44" i="1"/>
  <c r="L16" i="2"/>
  <c r="L68" i="1"/>
  <c r="L17" i="2"/>
  <c r="L71" i="1"/>
  <c r="L70"/>
  <c r="L18" i="2"/>
  <c r="L79" i="1"/>
  <c r="L19" i="2"/>
  <c r="L44"/>
  <c r="L117" i="1"/>
  <c r="L45" i="2"/>
  <c r="L126" i="1"/>
  <c r="L48" i="2"/>
  <c r="L129" i="1"/>
  <c r="L49" i="2"/>
  <c r="L146" i="1"/>
  <c r="L51" i="2"/>
  <c r="L153" i="1"/>
  <c r="L156"/>
  <c r="L60" i="2"/>
  <c r="L159" i="1"/>
  <c r="L61" i="2"/>
  <c r="L167" i="1"/>
  <c r="L62" i="2"/>
  <c r="L183" i="1"/>
  <c r="L63" i="2"/>
  <c r="L190" i="1"/>
  <c r="L64" i="2"/>
  <c r="L65"/>
  <c r="L233" i="1"/>
  <c r="L66" i="2"/>
  <c r="L243" i="1"/>
  <c r="L67" i="2"/>
  <c r="L245" i="1"/>
  <c r="L68" i="2"/>
  <c r="L73"/>
  <c r="L252" i="1"/>
  <c r="L75" i="2"/>
  <c r="L255" i="1"/>
  <c r="L78" i="2"/>
  <c r="L262" i="1"/>
  <c r="L288"/>
  <c r="L86" i="2"/>
  <c r="L291" i="1"/>
  <c r="L160" i="2"/>
  <c r="L93"/>
  <c r="L97"/>
  <c r="L318" i="1"/>
  <c r="L103" i="2"/>
  <c r="L339" i="1"/>
  <c r="L350"/>
  <c r="L363"/>
  <c r="L411"/>
  <c r="L461"/>
  <c r="L125" i="2"/>
  <c r="L479" i="1"/>
  <c r="L496"/>
  <c r="L538"/>
  <c r="L134" i="2"/>
  <c r="L552" i="1"/>
  <c r="L565"/>
  <c r="L143" i="2"/>
  <c r="L147"/>
  <c r="L154"/>
  <c r="L595" i="1"/>
  <c r="L606"/>
  <c r="L176" i="2"/>
  <c r="L615" i="1"/>
  <c r="L177" i="2"/>
  <c r="L617" i="1"/>
  <c r="L178" i="2"/>
  <c r="L179"/>
  <c r="L637" i="1"/>
  <c r="L180" i="2"/>
  <c r="L646" i="1"/>
  <c r="L181" i="2"/>
  <c r="L661" i="1"/>
  <c r="L182" i="2"/>
  <c r="L184"/>
  <c r="L185"/>
  <c r="L696" i="1"/>
  <c r="L183" i="2"/>
  <c r="L708" i="1"/>
  <c r="L700"/>
  <c r="L186" i="2"/>
  <c r="L831" i="1"/>
  <c r="L849"/>
  <c r="L848"/>
  <c r="L214" i="2"/>
  <c r="K10" i="1"/>
  <c r="K8" i="2"/>
  <c r="K19" i="1"/>
  <c r="K18"/>
  <c r="K9" i="2"/>
  <c r="K28" i="1"/>
  <c r="K13" i="2"/>
  <c r="K37" i="1"/>
  <c r="K14" i="2"/>
  <c r="K42" i="1"/>
  <c r="K15" i="2"/>
  <c r="K44" i="1"/>
  <c r="K16" i="2"/>
  <c r="K68" i="1"/>
  <c r="K17" i="2"/>
  <c r="K71" i="1"/>
  <c r="K70"/>
  <c r="K18" i="2"/>
  <c r="K79" i="1"/>
  <c r="K19" i="2"/>
  <c r="K44"/>
  <c r="K117" i="1"/>
  <c r="K45" i="2"/>
  <c r="K126" i="1"/>
  <c r="K48" i="2"/>
  <c r="K129" i="1"/>
  <c r="K49" i="2"/>
  <c r="K146" i="1"/>
  <c r="K51" i="2"/>
  <c r="K153" i="1"/>
  <c r="K156"/>
  <c r="K60" i="2"/>
  <c r="K159" i="1"/>
  <c r="K61" i="2"/>
  <c r="K167" i="1"/>
  <c r="K62" i="2"/>
  <c r="K183" i="1"/>
  <c r="K63" i="2"/>
  <c r="K190" i="1"/>
  <c r="K64" i="2"/>
  <c r="K65"/>
  <c r="K233" i="1"/>
  <c r="K66" i="2"/>
  <c r="K243" i="1"/>
  <c r="K67" i="2"/>
  <c r="K245" i="1"/>
  <c r="K68" i="2"/>
  <c r="K250" i="1"/>
  <c r="K73" i="2"/>
  <c r="K252" i="1"/>
  <c r="K75" i="2"/>
  <c r="K255" i="1"/>
  <c r="K78" i="2"/>
  <c r="K262" i="1"/>
  <c r="K288"/>
  <c r="K86" i="2"/>
  <c r="K291" i="1"/>
  <c r="K160" i="2"/>
  <c r="K93"/>
  <c r="K97"/>
  <c r="K318" i="1"/>
  <c r="K103" i="2"/>
  <c r="K339" i="1"/>
  <c r="K350"/>
  <c r="K363"/>
  <c r="K411"/>
  <c r="K461"/>
  <c r="K125" i="2"/>
  <c r="K479" i="1"/>
  <c r="K496"/>
  <c r="K538"/>
  <c r="K134" i="2"/>
  <c r="K552" i="1"/>
  <c r="K565"/>
  <c r="K143" i="2"/>
  <c r="K147"/>
  <c r="K154"/>
  <c r="K595" i="1"/>
  <c r="K606"/>
  <c r="K176" i="2"/>
  <c r="K615" i="1"/>
  <c r="K177" i="2"/>
  <c r="K617" i="1"/>
  <c r="K178" i="2"/>
  <c r="K179"/>
  <c r="K637" i="1"/>
  <c r="K180" i="2"/>
  <c r="K646" i="1"/>
  <c r="K181" i="2"/>
  <c r="K661" i="1"/>
  <c r="K182" i="2"/>
  <c r="K184"/>
  <c r="K185"/>
  <c r="K696" i="1"/>
  <c r="K183" i="2"/>
  <c r="K708" i="1"/>
  <c r="K700"/>
  <c r="K186" i="2"/>
  <c r="K831" i="1"/>
  <c r="K849"/>
  <c r="K848"/>
  <c r="K214" i="2"/>
  <c r="J8" i="1"/>
  <c r="J7" i="2"/>
  <c r="J10" i="1"/>
  <c r="J8" i="2"/>
  <c r="J19" i="1"/>
  <c r="J18"/>
  <c r="J9" i="2"/>
  <c r="J28" i="1"/>
  <c r="J13" i="2"/>
  <c r="J37" i="1"/>
  <c r="J14" i="2"/>
  <c r="J42" i="1"/>
  <c r="J15" i="2"/>
  <c r="J44" i="1"/>
  <c r="J16" i="2"/>
  <c r="J68" i="1"/>
  <c r="J17" i="2"/>
  <c r="J71" i="1"/>
  <c r="J70"/>
  <c r="J18" i="2"/>
  <c r="J79" i="1"/>
  <c r="J19" i="2"/>
  <c r="J44"/>
  <c r="J117" i="1"/>
  <c r="J45" i="2"/>
  <c r="J126" i="1"/>
  <c r="J48" i="2"/>
  <c r="J129" i="1"/>
  <c r="J49" i="2"/>
  <c r="J146" i="1"/>
  <c r="J51" i="2"/>
  <c r="J153" i="1"/>
  <c r="J156"/>
  <c r="J60" i="2"/>
  <c r="J159" i="1"/>
  <c r="J61" i="2"/>
  <c r="J167" i="1"/>
  <c r="J62" i="2"/>
  <c r="J183" i="1"/>
  <c r="J63" i="2"/>
  <c r="J190" i="1"/>
  <c r="J64" i="2"/>
  <c r="J65"/>
  <c r="J233" i="1"/>
  <c r="J66" i="2"/>
  <c r="J243" i="1"/>
  <c r="J67" i="2"/>
  <c r="J245" i="1"/>
  <c r="J68" i="2"/>
  <c r="J250" i="1"/>
  <c r="J73" i="2"/>
  <c r="J252" i="1"/>
  <c r="J75" i="2"/>
  <c r="J255" i="1"/>
  <c r="J78" i="2"/>
  <c r="J262" i="1"/>
  <c r="J288"/>
  <c r="J86" i="2"/>
  <c r="J291" i="1"/>
  <c r="J160" i="2"/>
  <c r="J93"/>
  <c r="J300" i="1"/>
  <c r="J97" i="2"/>
  <c r="J318" i="1"/>
  <c r="J103" i="2"/>
  <c r="J339" i="1"/>
  <c r="J350"/>
  <c r="J363"/>
  <c r="J411"/>
  <c r="J461"/>
  <c r="J125" i="2"/>
  <c r="J479" i="1"/>
  <c r="J496"/>
  <c r="J538"/>
  <c r="J134" i="2"/>
  <c r="J552" i="1"/>
  <c r="J565"/>
  <c r="J143" i="2"/>
  <c r="J147"/>
  <c r="J154"/>
  <c r="J159"/>
  <c r="J595" i="1"/>
  <c r="J606"/>
  <c r="J176" i="2"/>
  <c r="J615" i="1"/>
  <c r="J177" i="2"/>
  <c r="J617" i="1"/>
  <c r="J178" i="2"/>
  <c r="J179"/>
  <c r="J637" i="1"/>
  <c r="J180" i="2"/>
  <c r="J646" i="1"/>
  <c r="J181" i="2"/>
  <c r="J661" i="1"/>
  <c r="J182" i="2"/>
  <c r="J682" i="1"/>
  <c r="J184" i="2"/>
  <c r="J185"/>
  <c r="J696" i="1"/>
  <c r="J183" i="2"/>
  <c r="J708" i="1"/>
  <c r="J700"/>
  <c r="J186" i="2"/>
  <c r="J831" i="1"/>
  <c r="J848"/>
  <c r="J214" i="2"/>
  <c r="J551" i="1"/>
  <c r="J6" i="2"/>
  <c r="K551" i="1"/>
  <c r="K137" i="2"/>
  <c r="L551" i="1"/>
  <c r="L137" i="2"/>
  <c r="K6"/>
  <c r="L89"/>
  <c r="L290" i="1"/>
  <c r="J89" i="2"/>
  <c r="J290" i="1"/>
  <c r="K89" i="2"/>
  <c r="K290" i="1"/>
  <c r="J137" i="2"/>
  <c r="J138"/>
  <c r="K138"/>
  <c r="L138"/>
  <c r="L215"/>
  <c r="K215"/>
  <c r="J493" i="1"/>
  <c r="J130" i="2"/>
  <c r="J133"/>
  <c r="J115"/>
  <c r="J116"/>
  <c r="J109"/>
  <c r="J110"/>
  <c r="J259" i="1"/>
  <c r="J82" i="2"/>
  <c r="J85"/>
  <c r="K493" i="1"/>
  <c r="K130" i="2"/>
  <c r="K133"/>
  <c r="K115"/>
  <c r="K116"/>
  <c r="K109"/>
  <c r="K110"/>
  <c r="K259" i="1"/>
  <c r="K82" i="2"/>
  <c r="K85"/>
  <c r="L830" i="1"/>
  <c r="L821"/>
  <c r="L200" i="2"/>
  <c r="L201"/>
  <c r="L594" i="1"/>
  <c r="L170" i="2"/>
  <c r="L476" i="1"/>
  <c r="L126" i="2"/>
  <c r="L129"/>
  <c r="L419" i="1"/>
  <c r="L117" i="2"/>
  <c r="L120"/>
  <c r="L360" i="1"/>
  <c r="L111" i="2"/>
  <c r="L114"/>
  <c r="L107"/>
  <c r="L108"/>
  <c r="L101"/>
  <c r="L102"/>
  <c r="J830" i="1"/>
  <c r="J821"/>
  <c r="J200" i="2"/>
  <c r="J201"/>
  <c r="J594" i="1"/>
  <c r="J170" i="2"/>
  <c r="J476" i="1"/>
  <c r="J126" i="2"/>
  <c r="J129"/>
  <c r="J419" i="1"/>
  <c r="J117" i="2"/>
  <c r="J120"/>
  <c r="J360" i="1"/>
  <c r="J111" i="2"/>
  <c r="J114"/>
  <c r="J107"/>
  <c r="J108"/>
  <c r="J101"/>
  <c r="J102"/>
  <c r="K830" i="1"/>
  <c r="K821"/>
  <c r="K200" i="2"/>
  <c r="K201"/>
  <c r="K594" i="1"/>
  <c r="K170" i="2"/>
  <c r="K476" i="1"/>
  <c r="K126" i="2"/>
  <c r="K129"/>
  <c r="K419" i="1"/>
  <c r="K117" i="2"/>
  <c r="K120"/>
  <c r="K360" i="1"/>
  <c r="K111" i="2"/>
  <c r="K114"/>
  <c r="K107"/>
  <c r="K108"/>
  <c r="K101"/>
  <c r="K102"/>
  <c r="L493" i="1"/>
  <c r="L130" i="2"/>
  <c r="L133"/>
  <c r="L115"/>
  <c r="L116"/>
  <c r="L109"/>
  <c r="L110"/>
  <c r="L259" i="1"/>
  <c r="L82" i="2"/>
  <c r="L85"/>
  <c r="L57"/>
  <c r="H57"/>
  <c r="J57"/>
  <c r="I57"/>
  <c r="K57"/>
  <c r="F57"/>
  <c r="J849" i="1"/>
  <c r="J108"/>
  <c r="K108"/>
  <c r="K6"/>
  <c r="L125"/>
  <c r="J152"/>
  <c r="J56" i="2"/>
  <c r="J125" i="1"/>
  <c r="K125"/>
  <c r="L108"/>
  <c r="L152"/>
  <c r="L56" i="2"/>
  <c r="J605" i="1"/>
  <c r="K27"/>
  <c r="K11" i="2"/>
  <c r="L605" i="1"/>
  <c r="J27"/>
  <c r="J11" i="2"/>
  <c r="J6" i="1"/>
  <c r="K605"/>
  <c r="K152"/>
  <c r="K56" i="2"/>
  <c r="L27" i="1"/>
  <c r="L11" i="2"/>
  <c r="L6" i="1"/>
  <c r="L6" i="2"/>
  <c r="K712" i="1"/>
  <c r="J712"/>
  <c r="L712"/>
  <c r="K195" i="2"/>
  <c r="K710" i="1"/>
  <c r="L195" i="2"/>
  <c r="L710" i="1"/>
  <c r="J710"/>
  <c r="J195" i="2"/>
  <c r="L88"/>
  <c r="K88"/>
  <c r="J88"/>
  <c r="J215"/>
  <c r="J459" i="1"/>
  <c r="J124" i="2"/>
  <c r="K841" i="1"/>
  <c r="K207" i="2"/>
  <c r="K47"/>
  <c r="K845" i="1"/>
  <c r="K211" i="2"/>
  <c r="K169"/>
  <c r="J845" i="1"/>
  <c r="J211" i="2"/>
  <c r="J169"/>
  <c r="L845" i="1"/>
  <c r="L211" i="2"/>
  <c r="L169"/>
  <c r="L842" i="1"/>
  <c r="L208" i="2"/>
  <c r="L175"/>
  <c r="J842" i="1"/>
  <c r="J208" i="2"/>
  <c r="J175"/>
  <c r="J844" i="1"/>
  <c r="J43" i="2"/>
  <c r="K842" i="1"/>
  <c r="K208" i="2"/>
  <c r="K175"/>
  <c r="L844" i="1"/>
  <c r="L43" i="2"/>
  <c r="J841" i="1"/>
  <c r="J207" i="2"/>
  <c r="J47"/>
  <c r="L841" i="1"/>
  <c r="L207" i="2"/>
  <c r="L47"/>
  <c r="K844" i="1"/>
  <c r="K43" i="2"/>
  <c r="K459" i="1"/>
  <c r="K124" i="2"/>
  <c r="L459" i="1"/>
  <c r="L124" i="2"/>
  <c r="L5" i="1"/>
  <c r="K5"/>
  <c r="J5"/>
  <c r="J151"/>
  <c r="K151"/>
  <c r="K839"/>
  <c r="K205" i="2"/>
  <c r="K188"/>
  <c r="K847" i="1"/>
  <c r="L847"/>
  <c r="L188" i="2"/>
  <c r="J847" i="1"/>
  <c r="J188" i="2"/>
  <c r="J839" i="1"/>
  <c r="J205" i="2"/>
  <c r="L151" i="1"/>
  <c r="L839"/>
  <c r="L843"/>
  <c r="L209" i="2"/>
  <c r="J843" i="1"/>
  <c r="J209" i="2"/>
  <c r="J838" i="1"/>
  <c r="J204" i="2"/>
  <c r="J5"/>
  <c r="K838" i="1"/>
  <c r="K204" i="2"/>
  <c r="K5"/>
  <c r="K846" i="1"/>
  <c r="K212" i="2"/>
  <c r="K210"/>
  <c r="L846" i="1"/>
  <c r="L212" i="2"/>
  <c r="L210"/>
  <c r="J846" i="1"/>
  <c r="J212" i="2"/>
  <c r="J210"/>
  <c r="L838" i="1"/>
  <c r="L5" i="2"/>
  <c r="K843" i="1"/>
  <c r="K209" i="2"/>
  <c r="G831" i="1"/>
  <c r="G849"/>
  <c r="G821"/>
  <c r="G814"/>
  <c r="G708"/>
  <c r="G700"/>
  <c r="G696"/>
  <c r="G686"/>
  <c r="G682"/>
  <c r="G661"/>
  <c r="G646"/>
  <c r="G637"/>
  <c r="G633"/>
  <c r="G617"/>
  <c r="G615"/>
  <c r="G606"/>
  <c r="G595"/>
  <c r="G594"/>
  <c r="G845"/>
  <c r="G574"/>
  <c r="G538"/>
  <c r="G496"/>
  <c r="G493"/>
  <c r="G479"/>
  <c r="G476"/>
  <c r="G461"/>
  <c r="G419"/>
  <c r="G411"/>
  <c r="G363"/>
  <c r="G360"/>
  <c r="G350"/>
  <c r="G339"/>
  <c r="G318"/>
  <c r="G300"/>
  <c r="G296"/>
  <c r="G93" i="2"/>
  <c r="G291" i="1"/>
  <c r="G288"/>
  <c r="G262"/>
  <c r="G259"/>
  <c r="G255"/>
  <c r="G252"/>
  <c r="G250"/>
  <c r="G245"/>
  <c r="G233"/>
  <c r="G190"/>
  <c r="G183"/>
  <c r="G167"/>
  <c r="G159"/>
  <c r="G156"/>
  <c r="G153"/>
  <c r="G152"/>
  <c r="G146"/>
  <c r="G848"/>
  <c r="G129"/>
  <c r="G126"/>
  <c r="G117"/>
  <c r="G79"/>
  <c r="G71"/>
  <c r="G70"/>
  <c r="G68"/>
  <c r="G44"/>
  <c r="G42"/>
  <c r="G37"/>
  <c r="G28"/>
  <c r="G19"/>
  <c r="G18"/>
  <c r="G10"/>
  <c r="G8"/>
  <c r="G66" i="2"/>
  <c r="G188"/>
  <c r="G290" i="1"/>
  <c r="J55" i="2"/>
  <c r="K55"/>
  <c r="L55"/>
  <c r="K840" i="1"/>
  <c r="L852"/>
  <c r="L204" i="2"/>
  <c r="L205"/>
  <c r="L840" i="1"/>
  <c r="J840"/>
  <c r="G605"/>
  <c r="G842"/>
  <c r="G108"/>
  <c r="G844"/>
  <c r="G846"/>
  <c r="G125"/>
  <c r="G841"/>
  <c r="G6"/>
  <c r="G27"/>
  <c r="G459"/>
  <c r="I831"/>
  <c r="I201" i="2"/>
  <c r="I199"/>
  <c r="I196"/>
  <c r="I197"/>
  <c r="I708" i="1"/>
  <c r="I700"/>
  <c r="I186" i="2"/>
  <c r="I696" i="1"/>
  <c r="I183" i="2"/>
  <c r="I686" i="1"/>
  <c r="I185" i="2"/>
  <c r="I682" i="1"/>
  <c r="I184" i="2"/>
  <c r="I661" i="1"/>
  <c r="I182" i="2"/>
  <c r="I646" i="1"/>
  <c r="I181" i="2"/>
  <c r="I637" i="1"/>
  <c r="I180" i="2"/>
  <c r="I633" i="1"/>
  <c r="I179" i="2"/>
  <c r="I617" i="1"/>
  <c r="I178" i="2"/>
  <c r="I615" i="1"/>
  <c r="I177" i="2"/>
  <c r="I606" i="1"/>
  <c r="I176" i="2"/>
  <c r="I595" i="1"/>
  <c r="I170" i="2"/>
  <c r="I159"/>
  <c r="I574" i="1"/>
  <c r="I154" i="2"/>
  <c r="I147"/>
  <c r="I143"/>
  <c r="I538" i="1"/>
  <c r="I134" i="2"/>
  <c r="I496" i="1"/>
  <c r="I133" i="2"/>
  <c r="I479" i="1"/>
  <c r="I129" i="2"/>
  <c r="I461" i="1"/>
  <c r="I125" i="2"/>
  <c r="I120"/>
  <c r="I411" i="1"/>
  <c r="I363"/>
  <c r="I114" i="2"/>
  <c r="I350" i="1"/>
  <c r="I339"/>
  <c r="I318"/>
  <c r="I103" i="2"/>
  <c r="I300" i="1"/>
  <c r="I97" i="2"/>
  <c r="I93"/>
  <c r="I160"/>
  <c r="I291" i="1"/>
  <c r="I288"/>
  <c r="I86" i="2"/>
  <c r="I262" i="1"/>
  <c r="I85" i="2"/>
  <c r="I255" i="1"/>
  <c r="I78" i="2"/>
  <c r="I252" i="1"/>
  <c r="I75" i="2"/>
  <c r="I250" i="1"/>
  <c r="I73" i="2"/>
  <c r="I245" i="1"/>
  <c r="I68" i="2"/>
  <c r="I243" i="1"/>
  <c r="I67" i="2"/>
  <c r="I233" i="1"/>
  <c r="I66" i="2"/>
  <c r="I65"/>
  <c r="I190" i="1"/>
  <c r="I64" i="2"/>
  <c r="I183" i="1"/>
  <c r="I63" i="2"/>
  <c r="I167" i="1"/>
  <c r="I62" i="2"/>
  <c r="I159" i="1"/>
  <c r="I61" i="2"/>
  <c r="I156" i="1"/>
  <c r="I60" i="2"/>
  <c r="I153" i="1"/>
  <c r="I146"/>
  <c r="I51" i="2"/>
  <c r="I49"/>
  <c r="I126" i="1"/>
  <c r="I48" i="2"/>
  <c r="I117" i="1"/>
  <c r="I45" i="2"/>
  <c r="I44"/>
  <c r="I79" i="1"/>
  <c r="I19" i="2"/>
  <c r="I71" i="1"/>
  <c r="I70"/>
  <c r="I18" i="2"/>
  <c r="I68" i="1"/>
  <c r="I17" i="2"/>
  <c r="I44" i="1"/>
  <c r="I16" i="2"/>
  <c r="I42" i="1"/>
  <c r="I15" i="2"/>
  <c r="I37" i="1"/>
  <c r="I14" i="2"/>
  <c r="I28" i="1"/>
  <c r="I13" i="2"/>
  <c r="I19" i="1"/>
  <c r="I18"/>
  <c r="I9" i="2"/>
  <c r="I10" i="1"/>
  <c r="I8" i="2"/>
  <c r="I8" i="1"/>
  <c r="I7" i="2"/>
  <c r="G21"/>
  <c r="G22"/>
  <c r="G24"/>
  <c r="G25"/>
  <c r="G26"/>
  <c r="G28"/>
  <c r="G30"/>
  <c r="G31"/>
  <c r="G32"/>
  <c r="G33"/>
  <c r="G34"/>
  <c r="G35"/>
  <c r="G36"/>
  <c r="G37"/>
  <c r="G38"/>
  <c r="G39"/>
  <c r="G41"/>
  <c r="G42"/>
  <c r="G52"/>
  <c r="G58"/>
  <c r="G59"/>
  <c r="G69"/>
  <c r="G70"/>
  <c r="G71"/>
  <c r="G72"/>
  <c r="G74"/>
  <c r="G76"/>
  <c r="G77"/>
  <c r="G79"/>
  <c r="G80"/>
  <c r="G81"/>
  <c r="G83"/>
  <c r="G84"/>
  <c r="G87"/>
  <c r="G90"/>
  <c r="G91"/>
  <c r="G92"/>
  <c r="G161"/>
  <c r="G162"/>
  <c r="G98"/>
  <c r="G99"/>
  <c r="G100"/>
  <c r="G104"/>
  <c r="G105"/>
  <c r="G112"/>
  <c r="G113"/>
  <c r="G118"/>
  <c r="G119"/>
  <c r="G127"/>
  <c r="G128"/>
  <c r="G131"/>
  <c r="G132"/>
  <c r="G135"/>
  <c r="G136"/>
  <c r="G139"/>
  <c r="G140"/>
  <c r="G141"/>
  <c r="G142"/>
  <c r="G144"/>
  <c r="G145"/>
  <c r="G149"/>
  <c r="G121"/>
  <c r="G155"/>
  <c r="G156"/>
  <c r="G157"/>
  <c r="G158"/>
  <c r="G164"/>
  <c r="G165"/>
  <c r="G166"/>
  <c r="G167"/>
  <c r="G168"/>
  <c r="G171"/>
  <c r="G172"/>
  <c r="G173"/>
  <c r="G174"/>
  <c r="G198"/>
  <c r="G151" i="1"/>
  <c r="I89" i="2"/>
  <c r="I290" i="1"/>
  <c r="I88" i="2"/>
  <c r="I138"/>
  <c r="G839" i="1"/>
  <c r="I200" i="2"/>
  <c r="I847" i="1"/>
  <c r="I188" i="2"/>
  <c r="G843" i="1"/>
  <c r="L850"/>
  <c r="L216" i="2"/>
  <c r="K206"/>
  <c r="I101"/>
  <c r="I102"/>
  <c r="I107"/>
  <c r="I108"/>
  <c r="L206"/>
  <c r="I109"/>
  <c r="I110"/>
  <c r="I115"/>
  <c r="I116"/>
  <c r="J206"/>
  <c r="G5" i="1"/>
  <c r="G838"/>
  <c r="G852"/>
  <c r="I848"/>
  <c r="I214" i="2"/>
  <c r="I259" i="1"/>
  <c r="I82" i="2"/>
  <c r="I476" i="1"/>
  <c r="I126" i="2"/>
  <c r="I493" i="1"/>
  <c r="I130" i="2"/>
  <c r="I849" i="1"/>
  <c r="I419"/>
  <c r="I117" i="2"/>
  <c r="I152" i="1"/>
  <c r="I594"/>
  <c r="I169" i="2"/>
  <c r="I360" i="1"/>
  <c r="I111" i="2"/>
  <c r="I6" i="1"/>
  <c r="I6" i="2"/>
  <c r="I125" i="1"/>
  <c r="I47" i="2"/>
  <c r="I605" i="1"/>
  <c r="I175" i="2"/>
  <c r="I108" i="1"/>
  <c r="I43" i="2"/>
  <c r="I27" i="1"/>
  <c r="I11" i="2"/>
  <c r="G57"/>
  <c r="H661" i="1"/>
  <c r="H182" i="2"/>
  <c r="I137"/>
  <c r="I56"/>
  <c r="I215"/>
  <c r="L213"/>
  <c r="L853" i="1"/>
  <c r="L854"/>
  <c r="G840"/>
  <c r="I459"/>
  <c r="I124" i="2"/>
  <c r="I844" i="1"/>
  <c r="I210" i="2"/>
  <c r="I845" i="1"/>
  <c r="I211" i="2"/>
  <c r="I842" i="1"/>
  <c r="I208" i="2"/>
  <c r="I5" i="1"/>
  <c r="I5" i="2"/>
  <c r="I841" i="1"/>
  <c r="I207" i="2"/>
  <c r="I151" i="1"/>
  <c r="I846"/>
  <c r="I212" i="2"/>
  <c r="I843" i="1"/>
  <c r="I209" i="2"/>
  <c r="I838" i="1"/>
  <c r="I204" i="2"/>
  <c r="I839" i="1"/>
  <c r="I55" i="2"/>
  <c r="I852" i="1"/>
  <c r="I213" i="2"/>
  <c r="I205"/>
  <c r="I840" i="1"/>
  <c r="I206" i="2"/>
  <c r="F182"/>
  <c r="G182"/>
  <c r="F637" i="1"/>
  <c r="F180" i="2"/>
  <c r="G180"/>
  <c r="H637" i="1"/>
  <c r="H180" i="2"/>
  <c r="F339" i="1"/>
  <c r="H339"/>
  <c r="F67" i="2"/>
  <c r="H67"/>
  <c r="I853" i="1"/>
  <c r="I854"/>
  <c r="I850"/>
  <c r="I216" i="2"/>
  <c r="F108"/>
  <c r="F107"/>
  <c r="H107"/>
  <c r="H108"/>
  <c r="G108"/>
  <c r="G107"/>
  <c r="G138"/>
  <c r="H617" i="1"/>
  <c r="H178" i="2"/>
  <c r="G178"/>
  <c r="H138"/>
  <c r="H196"/>
  <c r="H197"/>
  <c r="H831" i="1"/>
  <c r="H201" i="2"/>
  <c r="H821" i="1"/>
  <c r="H200" i="2"/>
  <c r="H814" i="1"/>
  <c r="H708"/>
  <c r="H700"/>
  <c r="H186" i="2"/>
  <c r="H183"/>
  <c r="H686" i="1"/>
  <c r="H185" i="2"/>
  <c r="H682" i="1"/>
  <c r="H184" i="2"/>
  <c r="H646" i="1"/>
  <c r="H181" i="2"/>
  <c r="H633" i="1"/>
  <c r="H179" i="2"/>
  <c r="H615" i="1"/>
  <c r="H177" i="2"/>
  <c r="H606" i="1"/>
  <c r="H176" i="2"/>
  <c r="H595" i="1"/>
  <c r="H170" i="2"/>
  <c r="H159"/>
  <c r="H574" i="1"/>
  <c r="H154" i="2"/>
  <c r="H147"/>
  <c r="H538" i="1"/>
  <c r="H134" i="2"/>
  <c r="H496" i="1"/>
  <c r="H133" i="2"/>
  <c r="H479" i="1"/>
  <c r="H461"/>
  <c r="H125" i="2"/>
  <c r="H120"/>
  <c r="H411" i="1"/>
  <c r="H363"/>
  <c r="H114" i="2"/>
  <c r="H350" i="1"/>
  <c r="H318"/>
  <c r="H103" i="2"/>
  <c r="H300" i="1"/>
  <c r="H97" i="2"/>
  <c r="H296" i="1"/>
  <c r="H93" i="2"/>
  <c r="H160"/>
  <c r="H291" i="1"/>
  <c r="H288"/>
  <c r="H86" i="2"/>
  <c r="H262" i="1"/>
  <c r="H255"/>
  <c r="H78" i="2"/>
  <c r="H252" i="1"/>
  <c r="H75" i="2"/>
  <c r="H250" i="1"/>
  <c r="H73" i="2"/>
  <c r="H245" i="1"/>
  <c r="H68" i="2"/>
  <c r="H233" i="1"/>
  <c r="H66" i="2"/>
  <c r="H65"/>
  <c r="H190" i="1"/>
  <c r="H64" i="2"/>
  <c r="H183" i="1"/>
  <c r="H63" i="2"/>
  <c r="H167" i="1"/>
  <c r="H62" i="2"/>
  <c r="H159" i="1"/>
  <c r="H61" i="2"/>
  <c r="H156" i="1"/>
  <c r="H60" i="2"/>
  <c r="H153" i="1"/>
  <c r="H152"/>
  <c r="H146"/>
  <c r="H49" i="2"/>
  <c r="H126" i="1"/>
  <c r="H48" i="2"/>
  <c r="H117" i="1"/>
  <c r="H45" i="2"/>
  <c r="H44"/>
  <c r="H79" i="1"/>
  <c r="H19" i="2"/>
  <c r="H71" i="1"/>
  <c r="H68"/>
  <c r="H17" i="2"/>
  <c r="H44" i="1"/>
  <c r="H16" i="2"/>
  <c r="H42" i="1"/>
  <c r="H15" i="2"/>
  <c r="H37" i="1"/>
  <c r="H14" i="2"/>
  <c r="H28" i="1"/>
  <c r="H13" i="2"/>
  <c r="H19" i="1"/>
  <c r="H10"/>
  <c r="H8" i="2"/>
  <c r="H8" i="1"/>
  <c r="H7" i="2"/>
  <c r="H89"/>
  <c r="H290" i="1"/>
  <c r="H88" i="2"/>
  <c r="H143"/>
  <c r="H199"/>
  <c r="H188"/>
  <c r="H847" i="1"/>
  <c r="H259"/>
  <c r="H82" i="2"/>
  <c r="H85"/>
  <c r="H476" i="1"/>
  <c r="H126" i="2"/>
  <c r="H129"/>
  <c r="H848" i="1"/>
  <c r="H214" i="2"/>
  <c r="H51"/>
  <c r="H101"/>
  <c r="H102"/>
  <c r="H109"/>
  <c r="H110"/>
  <c r="H115"/>
  <c r="H116"/>
  <c r="H594" i="1"/>
  <c r="H169" i="2"/>
  <c r="H137"/>
  <c r="H18" i="1"/>
  <c r="H70"/>
  <c r="H845"/>
  <c r="H211" i="2"/>
  <c r="H849" i="1"/>
  <c r="H830"/>
  <c r="H108"/>
  <c r="H43" i="2"/>
  <c r="H360" i="1"/>
  <c r="H111" i="2"/>
  <c r="H125" i="1"/>
  <c r="H47" i="2"/>
  <c r="H419" i="1"/>
  <c r="H117" i="2"/>
  <c r="H493" i="1"/>
  <c r="H130" i="2"/>
  <c r="H605" i="1"/>
  <c r="H175" i="2"/>
  <c r="H56"/>
  <c r="H215"/>
  <c r="H6" i="1"/>
  <c r="H6" i="2"/>
  <c r="H9"/>
  <c r="H27" i="1"/>
  <c r="H11" i="2"/>
  <c r="H18"/>
  <c r="H841" i="1"/>
  <c r="H207" i="2"/>
  <c r="H844" i="1"/>
  <c r="H210" i="2"/>
  <c r="H459" i="1"/>
  <c r="H124" i="2"/>
  <c r="H842" i="1"/>
  <c r="H208" i="2"/>
  <c r="H151" i="1"/>
  <c r="H55" i="2"/>
  <c r="H5" i="1"/>
  <c r="H5" i="2"/>
  <c r="H846" i="1"/>
  <c r="H212" i="2"/>
  <c r="J852" i="1"/>
  <c r="H843"/>
  <c r="H209" i="2"/>
  <c r="H838" i="1"/>
  <c r="H204" i="2"/>
  <c r="H839" i="1"/>
  <c r="H205" i="2"/>
  <c r="F318" i="1"/>
  <c r="F103" i="2"/>
  <c r="G103"/>
  <c r="G51"/>
  <c r="F350" i="1"/>
  <c r="F633"/>
  <c r="F179" i="2"/>
  <c r="G179"/>
  <c r="H852" i="1"/>
  <c r="H213" i="2"/>
  <c r="J213"/>
  <c r="J850" i="1"/>
  <c r="J216" i="2"/>
  <c r="F110"/>
  <c r="F109"/>
  <c r="G109"/>
  <c r="G110"/>
  <c r="G201"/>
  <c r="H840" i="1"/>
  <c r="H206" i="2"/>
  <c r="J853" i="1"/>
  <c r="J854"/>
  <c r="F160" i="2"/>
  <c r="G160"/>
  <c r="F296" i="1"/>
  <c r="F93" i="2"/>
  <c r="F37" i="1"/>
  <c r="F14" i="2"/>
  <c r="G14"/>
  <c r="H853" i="1"/>
  <c r="H854"/>
  <c r="K852"/>
  <c r="H850"/>
  <c r="H216" i="2"/>
  <c r="F363" i="1"/>
  <c r="F114" i="2"/>
  <c r="K213"/>
  <c r="K850" i="1"/>
  <c r="K216" i="2"/>
  <c r="K853" i="1"/>
  <c r="K854"/>
  <c r="G200" i="2"/>
  <c r="F146" i="1"/>
  <c r="F848"/>
  <c r="F214" i="2"/>
  <c r="F51"/>
  <c r="F831" i="1"/>
  <c r="F201" i="2"/>
  <c r="F821" i="1"/>
  <c r="F200" i="2"/>
  <c r="F814" i="1"/>
  <c r="F196" i="2"/>
  <c r="F197"/>
  <c r="F708" i="1"/>
  <c r="F700"/>
  <c r="F186" i="2"/>
  <c r="F696" i="1"/>
  <c r="F183" i="2"/>
  <c r="F686" i="1"/>
  <c r="F185" i="2"/>
  <c r="F682" i="1"/>
  <c r="F184" i="2"/>
  <c r="F646" i="1"/>
  <c r="F181" i="2"/>
  <c r="F617" i="1"/>
  <c r="F178" i="2"/>
  <c r="F615" i="1"/>
  <c r="F177" i="2"/>
  <c r="F606" i="1"/>
  <c r="F176" i="2"/>
  <c r="F595" i="1"/>
  <c r="F170" i="2"/>
  <c r="F159"/>
  <c r="F574" i="1"/>
  <c r="F154" i="2"/>
  <c r="F147"/>
  <c r="F143"/>
  <c r="F551" i="1"/>
  <c r="F538"/>
  <c r="F134" i="2"/>
  <c r="F496" i="1"/>
  <c r="F133" i="2"/>
  <c r="F479" i="1"/>
  <c r="F129" i="2"/>
  <c r="F461" i="1"/>
  <c r="F125" i="2"/>
  <c r="F120"/>
  <c r="F411" i="1"/>
  <c r="F300"/>
  <c r="F97" i="2"/>
  <c r="F291" i="1"/>
  <c r="F288"/>
  <c r="F86" i="2"/>
  <c r="F262" i="1"/>
  <c r="F85" i="2"/>
  <c r="F255" i="1"/>
  <c r="F78" i="2"/>
  <c r="F252" i="1"/>
  <c r="F75" i="2"/>
  <c r="F250" i="1"/>
  <c r="F73" i="2"/>
  <c r="F245" i="1"/>
  <c r="F68" i="2"/>
  <c r="F233" i="1"/>
  <c r="F66" i="2"/>
  <c r="F197" i="1"/>
  <c r="F65" i="2"/>
  <c r="F190" i="1"/>
  <c r="F64" i="2"/>
  <c r="F183" i="1"/>
  <c r="F63" i="2"/>
  <c r="F167" i="1"/>
  <c r="F62" i="2"/>
  <c r="F159" i="1"/>
  <c r="F61" i="2"/>
  <c r="F156" i="1"/>
  <c r="F60" i="2"/>
  <c r="F153" i="1"/>
  <c r="F152"/>
  <c r="F129"/>
  <c r="F49" i="2"/>
  <c r="F126" i="1"/>
  <c r="F48" i="2"/>
  <c r="F117" i="1"/>
  <c r="F45" i="2"/>
  <c r="F44"/>
  <c r="F79" i="1"/>
  <c r="F19" i="2"/>
  <c r="F71" i="1"/>
  <c r="F70"/>
  <c r="F18" i="2"/>
  <c r="F68" i="1"/>
  <c r="F17" i="2"/>
  <c r="F44" i="1"/>
  <c r="F16" i="2"/>
  <c r="F42" i="1"/>
  <c r="F15" i="2"/>
  <c r="F28" i="1"/>
  <c r="F13" i="2"/>
  <c r="F19" i="1"/>
  <c r="F18"/>
  <c r="F9" i="2"/>
  <c r="F10" i="1"/>
  <c r="F8" i="2"/>
  <c r="F8" i="1"/>
  <c r="F7" i="2"/>
  <c r="G134"/>
  <c r="G186"/>
  <c r="F137"/>
  <c r="F89"/>
  <c r="F290" i="1"/>
  <c r="F138" i="2"/>
  <c r="F199"/>
  <c r="F188"/>
  <c r="F102"/>
  <c r="F101"/>
  <c r="F116"/>
  <c r="F115"/>
  <c r="F88"/>
  <c r="F493" i="1"/>
  <c r="F130" i="2"/>
  <c r="F849" i="1"/>
  <c r="F259"/>
  <c r="F82" i="2"/>
  <c r="F360" i="1"/>
  <c r="F111" i="2"/>
  <c r="F419" i="1"/>
  <c r="F476"/>
  <c r="F126" i="2"/>
  <c r="F6" i="1"/>
  <c r="F6" i="2"/>
  <c r="F27" i="1"/>
  <c r="F11" i="2"/>
  <c r="F594" i="1"/>
  <c r="F169" i="2"/>
  <c r="F605" i="1"/>
  <c r="F175" i="2"/>
  <c r="F108" i="1"/>
  <c r="F43" i="2"/>
  <c r="F125" i="1"/>
  <c r="F47" i="2"/>
  <c r="F117"/>
  <c r="F56"/>
  <c r="F215"/>
  <c r="F459" i="1"/>
  <c r="F124" i="2"/>
  <c r="F842" i="1"/>
  <c r="F208" i="2"/>
  <c r="F845" i="1"/>
  <c r="F211" i="2"/>
  <c r="F5" i="1"/>
  <c r="F5" i="2"/>
  <c r="F844" i="1"/>
  <c r="F210" i="2"/>
  <c r="F841" i="1"/>
  <c r="F207" i="2"/>
  <c r="F151" i="1"/>
  <c r="F55" i="2"/>
  <c r="F846" i="1"/>
  <c r="F212" i="2"/>
  <c r="F843" i="1"/>
  <c r="F209" i="2"/>
  <c r="F838" i="1"/>
  <c r="F204" i="2"/>
  <c r="F852" i="1"/>
  <c r="F839"/>
  <c r="F847"/>
  <c r="F213" i="2"/>
  <c r="F205"/>
  <c r="F840" i="1"/>
  <c r="F853"/>
  <c r="F854"/>
  <c r="F850"/>
  <c r="F216" i="2"/>
  <c r="F206"/>
  <c r="G114"/>
  <c r="G197"/>
  <c r="G196"/>
  <c r="G15"/>
  <c r="G8"/>
  <c r="G7"/>
  <c r="G215"/>
  <c r="G199"/>
  <c r="G184"/>
  <c r="G183"/>
  <c r="G185"/>
  <c r="G181"/>
  <c r="G177"/>
  <c r="G176"/>
  <c r="G159"/>
  <c r="G154"/>
  <c r="G147"/>
  <c r="G143"/>
  <c r="G125"/>
  <c r="G111"/>
  <c r="G89"/>
  <c r="G97"/>
  <c r="G86"/>
  <c r="G78"/>
  <c r="G75"/>
  <c r="G73"/>
  <c r="G68"/>
  <c r="G65"/>
  <c r="G64"/>
  <c r="G63"/>
  <c r="G62"/>
  <c r="G61"/>
  <c r="G60"/>
  <c r="G49"/>
  <c r="G44"/>
  <c r="G45"/>
  <c r="G48"/>
  <c r="G19"/>
  <c r="G18"/>
  <c r="G17"/>
  <c r="G16"/>
  <c r="G13"/>
  <c r="G9"/>
  <c r="D23" i="6"/>
  <c r="E23"/>
  <c r="C23"/>
  <c r="F16"/>
  <c r="F18"/>
  <c r="F20"/>
  <c r="F14"/>
  <c r="G82" i="2"/>
  <c r="G85"/>
  <c r="G117"/>
  <c r="G120"/>
  <c r="G126"/>
  <c r="G129"/>
  <c r="G170"/>
  <c r="G102"/>
  <c r="G101"/>
  <c r="G116"/>
  <c r="G115"/>
  <c r="G130"/>
  <c r="G133"/>
  <c r="F23" i="6"/>
  <c r="G88" i="2"/>
  <c r="G6"/>
  <c r="G214"/>
  <c r="G124"/>
  <c r="G137"/>
  <c r="G56"/>
  <c r="G11"/>
  <c r="E617" i="5"/>
  <c r="M604"/>
  <c r="M618"/>
  <c r="L604"/>
  <c r="L618"/>
  <c r="K604"/>
  <c r="K618"/>
  <c r="J604"/>
  <c r="J618"/>
  <c r="I604"/>
  <c r="I618"/>
  <c r="H604"/>
  <c r="H618"/>
  <c r="G604"/>
  <c r="G618"/>
  <c r="F604"/>
  <c r="F618"/>
  <c r="E604"/>
  <c r="E618"/>
  <c r="M600"/>
  <c r="L600"/>
  <c r="K600"/>
  <c r="J600"/>
  <c r="I600"/>
  <c r="H600"/>
  <c r="G600"/>
  <c r="F600"/>
  <c r="E600"/>
  <c r="M597"/>
  <c r="L597"/>
  <c r="K597"/>
  <c r="J597"/>
  <c r="I597"/>
  <c r="H597"/>
  <c r="G597"/>
  <c r="F597"/>
  <c r="E597"/>
  <c r="M594"/>
  <c r="L594"/>
  <c r="K594"/>
  <c r="J594"/>
  <c r="I594"/>
  <c r="H594"/>
  <c r="G594"/>
  <c r="F594"/>
  <c r="E594"/>
  <c r="M590"/>
  <c r="L590"/>
  <c r="K590"/>
  <c r="J590"/>
  <c r="I590"/>
  <c r="H590"/>
  <c r="G590"/>
  <c r="F590"/>
  <c r="E590"/>
  <c r="M586"/>
  <c r="L586"/>
  <c r="K586"/>
  <c r="J586"/>
  <c r="I586"/>
  <c r="H586"/>
  <c r="G586"/>
  <c r="F586"/>
  <c r="E586"/>
  <c r="M581"/>
  <c r="L581"/>
  <c r="K581"/>
  <c r="J581"/>
  <c r="I581"/>
  <c r="H581"/>
  <c r="G581"/>
  <c r="F581"/>
  <c r="E581"/>
  <c r="M577"/>
  <c r="L577"/>
  <c r="K577"/>
  <c r="J577"/>
  <c r="I577"/>
  <c r="H577"/>
  <c r="G577"/>
  <c r="F577"/>
  <c r="E577"/>
  <c r="M572"/>
  <c r="L572"/>
  <c r="K572"/>
  <c r="J572"/>
  <c r="I572"/>
  <c r="H572"/>
  <c r="G572"/>
  <c r="F572"/>
  <c r="E572"/>
  <c r="M568"/>
  <c r="L568"/>
  <c r="K568"/>
  <c r="J568"/>
  <c r="I568"/>
  <c r="H568"/>
  <c r="G568"/>
  <c r="F568"/>
  <c r="F565"/>
  <c r="F616"/>
  <c r="E568"/>
  <c r="M567"/>
  <c r="L567"/>
  <c r="K567"/>
  <c r="J567"/>
  <c r="I567"/>
  <c r="H567"/>
  <c r="G567"/>
  <c r="F567"/>
  <c r="E567"/>
  <c r="M566"/>
  <c r="L566"/>
  <c r="K566"/>
  <c r="J566"/>
  <c r="I566"/>
  <c r="H566"/>
  <c r="G566"/>
  <c r="F566"/>
  <c r="E566"/>
  <c r="J565"/>
  <c r="J616"/>
  <c r="M563"/>
  <c r="L563"/>
  <c r="K563"/>
  <c r="J563"/>
  <c r="I563"/>
  <c r="H563"/>
  <c r="G563"/>
  <c r="F563"/>
  <c r="E563"/>
  <c r="M558"/>
  <c r="L558"/>
  <c r="K558"/>
  <c r="J558"/>
  <c r="I558"/>
  <c r="H558"/>
  <c r="G558"/>
  <c r="F558"/>
  <c r="E558"/>
  <c r="M550"/>
  <c r="L550"/>
  <c r="K550"/>
  <c r="J550"/>
  <c r="I550"/>
  <c r="H550"/>
  <c r="G550"/>
  <c r="F550"/>
  <c r="E550"/>
  <c r="M548"/>
  <c r="L548"/>
  <c r="K548"/>
  <c r="J548"/>
  <c r="I548"/>
  <c r="H548"/>
  <c r="G548"/>
  <c r="F548"/>
  <c r="E548"/>
  <c r="M544"/>
  <c r="L544"/>
  <c r="K544"/>
  <c r="J544"/>
  <c r="I544"/>
  <c r="H544"/>
  <c r="G544"/>
  <c r="F544"/>
  <c r="E544"/>
  <c r="M534"/>
  <c r="L534"/>
  <c r="K534"/>
  <c r="J534"/>
  <c r="I534"/>
  <c r="H534"/>
  <c r="G534"/>
  <c r="F534"/>
  <c r="E534"/>
  <c r="M526"/>
  <c r="L526"/>
  <c r="K526"/>
  <c r="J526"/>
  <c r="I526"/>
  <c r="H526"/>
  <c r="G526"/>
  <c r="F526"/>
  <c r="E526"/>
  <c r="M520"/>
  <c r="L520"/>
  <c r="K520"/>
  <c r="J520"/>
  <c r="I520"/>
  <c r="H520"/>
  <c r="G520"/>
  <c r="F520"/>
  <c r="E520"/>
  <c r="M518"/>
  <c r="L518"/>
  <c r="K518"/>
  <c r="J518"/>
  <c r="I518"/>
  <c r="H518"/>
  <c r="G518"/>
  <c r="F518"/>
  <c r="E518"/>
  <c r="M511"/>
  <c r="L511"/>
  <c r="K511"/>
  <c r="J511"/>
  <c r="I511"/>
  <c r="H511"/>
  <c r="G511"/>
  <c r="F511"/>
  <c r="E511"/>
  <c r="M509"/>
  <c r="L509"/>
  <c r="K509"/>
  <c r="J509"/>
  <c r="I509"/>
  <c r="H509"/>
  <c r="G509"/>
  <c r="F509"/>
  <c r="E509"/>
  <c r="M503"/>
  <c r="L503"/>
  <c r="K503"/>
  <c r="J503"/>
  <c r="I503"/>
  <c r="H503"/>
  <c r="G503"/>
  <c r="G502"/>
  <c r="G611"/>
  <c r="F503"/>
  <c r="E503"/>
  <c r="M496"/>
  <c r="M495"/>
  <c r="M614"/>
  <c r="L496"/>
  <c r="L495"/>
  <c r="L614"/>
  <c r="K496"/>
  <c r="K495"/>
  <c r="K614"/>
  <c r="J496"/>
  <c r="J495"/>
  <c r="J614"/>
  <c r="I496"/>
  <c r="I495"/>
  <c r="I614"/>
  <c r="H496"/>
  <c r="H495"/>
  <c r="H614"/>
  <c r="G496"/>
  <c r="F496"/>
  <c r="F495"/>
  <c r="F614"/>
  <c r="E496"/>
  <c r="E495"/>
  <c r="E614"/>
  <c r="G495"/>
  <c r="G614"/>
  <c r="M486"/>
  <c r="L486"/>
  <c r="K486"/>
  <c r="J486"/>
  <c r="I486"/>
  <c r="H486"/>
  <c r="G486"/>
  <c r="F486"/>
  <c r="E486"/>
  <c r="M481"/>
  <c r="L481"/>
  <c r="K481"/>
  <c r="J481"/>
  <c r="I481"/>
  <c r="H481"/>
  <c r="G481"/>
  <c r="F481"/>
  <c r="E481"/>
  <c r="M477"/>
  <c r="L477"/>
  <c r="K477"/>
  <c r="J477"/>
  <c r="I477"/>
  <c r="H477"/>
  <c r="G477"/>
  <c r="F477"/>
  <c r="E477"/>
  <c r="M473"/>
  <c r="L473"/>
  <c r="K473"/>
  <c r="J473"/>
  <c r="I473"/>
  <c r="H473"/>
  <c r="G473"/>
  <c r="F473"/>
  <c r="E473"/>
  <c r="M468"/>
  <c r="L468"/>
  <c r="K468"/>
  <c r="J468"/>
  <c r="I468"/>
  <c r="H468"/>
  <c r="G468"/>
  <c r="F468"/>
  <c r="E468"/>
  <c r="M463"/>
  <c r="L463"/>
  <c r="K463"/>
  <c r="J463"/>
  <c r="I463"/>
  <c r="H463"/>
  <c r="G463"/>
  <c r="F463"/>
  <c r="E463"/>
  <c r="M450"/>
  <c r="L450"/>
  <c r="K450"/>
  <c r="J450"/>
  <c r="I450"/>
  <c r="H450"/>
  <c r="G450"/>
  <c r="F450"/>
  <c r="E450"/>
  <c r="M441"/>
  <c r="L441"/>
  <c r="K441"/>
  <c r="J441"/>
  <c r="I441"/>
  <c r="H441"/>
  <c r="G441"/>
  <c r="F441"/>
  <c r="E441"/>
  <c r="M407"/>
  <c r="M404"/>
  <c r="L407"/>
  <c r="K407"/>
  <c r="K404"/>
  <c r="J407"/>
  <c r="J404"/>
  <c r="I407"/>
  <c r="I404"/>
  <c r="H407"/>
  <c r="H404"/>
  <c r="G407"/>
  <c r="G404"/>
  <c r="F407"/>
  <c r="F404"/>
  <c r="E407"/>
  <c r="E404"/>
  <c r="L404"/>
  <c r="M392"/>
  <c r="M388"/>
  <c r="L392"/>
  <c r="K392"/>
  <c r="K388"/>
  <c r="J392"/>
  <c r="J388"/>
  <c r="I392"/>
  <c r="I388"/>
  <c r="H392"/>
  <c r="H388"/>
  <c r="G392"/>
  <c r="G388"/>
  <c r="F392"/>
  <c r="F388"/>
  <c r="E392"/>
  <c r="E388"/>
  <c r="L388"/>
  <c r="M376"/>
  <c r="L376"/>
  <c r="K376"/>
  <c r="J376"/>
  <c r="I376"/>
  <c r="H376"/>
  <c r="G376"/>
  <c r="F376"/>
  <c r="E376"/>
  <c r="M359"/>
  <c r="L359"/>
  <c r="K359"/>
  <c r="J359"/>
  <c r="M356"/>
  <c r="L356"/>
  <c r="K356"/>
  <c r="J356"/>
  <c r="I356"/>
  <c r="E356"/>
  <c r="M350"/>
  <c r="L350"/>
  <c r="K350"/>
  <c r="J350"/>
  <c r="I350"/>
  <c r="H350"/>
  <c r="G350"/>
  <c r="F350"/>
  <c r="E350"/>
  <c r="M313"/>
  <c r="L313"/>
  <c r="K313"/>
  <c r="J313"/>
  <c r="I313"/>
  <c r="E313"/>
  <c r="E310"/>
  <c r="M310"/>
  <c r="L310"/>
  <c r="K310"/>
  <c r="J310"/>
  <c r="I310"/>
  <c r="H310"/>
  <c r="G310"/>
  <c r="F310"/>
  <c r="M302"/>
  <c r="L302"/>
  <c r="K302"/>
  <c r="J302"/>
  <c r="I302"/>
  <c r="H302"/>
  <c r="G302"/>
  <c r="F302"/>
  <c r="E302"/>
  <c r="M293"/>
  <c r="L293"/>
  <c r="K293"/>
  <c r="J293"/>
  <c r="I293"/>
  <c r="H293"/>
  <c r="G293"/>
  <c r="F293"/>
  <c r="E293"/>
  <c r="M284"/>
  <c r="L284"/>
  <c r="K284"/>
  <c r="J284"/>
  <c r="I284"/>
  <c r="H284"/>
  <c r="G284"/>
  <c r="F284"/>
  <c r="E284"/>
  <c r="M275"/>
  <c r="L275"/>
  <c r="K275"/>
  <c r="J275"/>
  <c r="I275"/>
  <c r="H275"/>
  <c r="G275"/>
  <c r="F275"/>
  <c r="E275"/>
  <c r="M271"/>
  <c r="L271"/>
  <c r="K271"/>
  <c r="J271"/>
  <c r="I271"/>
  <c r="H271"/>
  <c r="G271"/>
  <c r="F271"/>
  <c r="E271"/>
  <c r="M267"/>
  <c r="L267"/>
  <c r="K267"/>
  <c r="J267"/>
  <c r="I267"/>
  <c r="H267"/>
  <c r="G267"/>
  <c r="F267"/>
  <c r="E267"/>
  <c r="M264"/>
  <c r="L264"/>
  <c r="K264"/>
  <c r="J264"/>
  <c r="I264"/>
  <c r="H264"/>
  <c r="G264"/>
  <c r="F264"/>
  <c r="E264"/>
  <c r="M259"/>
  <c r="L259"/>
  <c r="K259"/>
  <c r="J259"/>
  <c r="I259"/>
  <c r="H259"/>
  <c r="G259"/>
  <c r="F259"/>
  <c r="E259"/>
  <c r="M256"/>
  <c r="L256"/>
  <c r="K256"/>
  <c r="J256"/>
  <c r="I256"/>
  <c r="H256"/>
  <c r="G256"/>
  <c r="F256"/>
  <c r="E256"/>
  <c r="M235"/>
  <c r="L235"/>
  <c r="K235"/>
  <c r="J235"/>
  <c r="I235"/>
  <c r="E235"/>
  <c r="E232"/>
  <c r="M232"/>
  <c r="L232"/>
  <c r="K232"/>
  <c r="J232"/>
  <c r="I232"/>
  <c r="H232"/>
  <c r="G232"/>
  <c r="F232"/>
  <c r="M228"/>
  <c r="L228"/>
  <c r="K228"/>
  <c r="J228"/>
  <c r="I228"/>
  <c r="H228"/>
  <c r="G228"/>
  <c r="F228"/>
  <c r="E228"/>
  <c r="M225"/>
  <c r="L225"/>
  <c r="K225"/>
  <c r="J225"/>
  <c r="I225"/>
  <c r="H225"/>
  <c r="G225"/>
  <c r="F225"/>
  <c r="E225"/>
  <c r="M223"/>
  <c r="L223"/>
  <c r="K223"/>
  <c r="J223"/>
  <c r="I223"/>
  <c r="H223"/>
  <c r="G223"/>
  <c r="F223"/>
  <c r="E223"/>
  <c r="M218"/>
  <c r="L218"/>
  <c r="K218"/>
  <c r="J218"/>
  <c r="I218"/>
  <c r="H218"/>
  <c r="G218"/>
  <c r="F218"/>
  <c r="E218"/>
  <c r="M209"/>
  <c r="L209"/>
  <c r="K209"/>
  <c r="J209"/>
  <c r="I209"/>
  <c r="H209"/>
  <c r="G209"/>
  <c r="F209"/>
  <c r="E209"/>
  <c r="M181"/>
  <c r="L181"/>
  <c r="K181"/>
  <c r="J181"/>
  <c r="I181"/>
  <c r="H181"/>
  <c r="G181"/>
  <c r="F181"/>
  <c r="E181"/>
  <c r="M174"/>
  <c r="L174"/>
  <c r="K174"/>
  <c r="J174"/>
  <c r="I174"/>
  <c r="H174"/>
  <c r="G174"/>
  <c r="F174"/>
  <c r="E174"/>
  <c r="M167"/>
  <c r="L167"/>
  <c r="K167"/>
  <c r="J167"/>
  <c r="I167"/>
  <c r="H167"/>
  <c r="G167"/>
  <c r="F167"/>
  <c r="E167"/>
  <c r="M153"/>
  <c r="L153"/>
  <c r="K153"/>
  <c r="J153"/>
  <c r="I153"/>
  <c r="H153"/>
  <c r="G153"/>
  <c r="F153"/>
  <c r="E153"/>
  <c r="M145"/>
  <c r="L145"/>
  <c r="K145"/>
  <c r="J145"/>
  <c r="I145"/>
  <c r="H145"/>
  <c r="G145"/>
  <c r="F145"/>
  <c r="E145"/>
  <c r="M142"/>
  <c r="L142"/>
  <c r="K142"/>
  <c r="J142"/>
  <c r="I142"/>
  <c r="H142"/>
  <c r="G142"/>
  <c r="F142"/>
  <c r="E142"/>
  <c r="M139"/>
  <c r="L139"/>
  <c r="K139"/>
  <c r="J139"/>
  <c r="I139"/>
  <c r="H139"/>
  <c r="G139"/>
  <c r="F139"/>
  <c r="E139"/>
  <c r="M134"/>
  <c r="M617"/>
  <c r="L134"/>
  <c r="L617"/>
  <c r="K134"/>
  <c r="K617"/>
  <c r="J134"/>
  <c r="J617"/>
  <c r="I134"/>
  <c r="I617"/>
  <c r="H134"/>
  <c r="H617"/>
  <c r="G134"/>
  <c r="G617"/>
  <c r="F134"/>
  <c r="F617"/>
  <c r="M125"/>
  <c r="L125"/>
  <c r="K125"/>
  <c r="J125"/>
  <c r="I125"/>
  <c r="H125"/>
  <c r="G125"/>
  <c r="F125"/>
  <c r="E125"/>
  <c r="M122"/>
  <c r="L122"/>
  <c r="K122"/>
  <c r="J122"/>
  <c r="I122"/>
  <c r="H122"/>
  <c r="G122"/>
  <c r="F122"/>
  <c r="E122"/>
  <c r="M117"/>
  <c r="L117"/>
  <c r="K117"/>
  <c r="J117"/>
  <c r="I117"/>
  <c r="H117"/>
  <c r="G117"/>
  <c r="F117"/>
  <c r="E117"/>
  <c r="M112"/>
  <c r="L112"/>
  <c r="K112"/>
  <c r="J112"/>
  <c r="I112"/>
  <c r="H112"/>
  <c r="G112"/>
  <c r="F112"/>
  <c r="E112"/>
  <c r="M78"/>
  <c r="L78"/>
  <c r="K78"/>
  <c r="J78"/>
  <c r="I78"/>
  <c r="H78"/>
  <c r="G78"/>
  <c r="F78"/>
  <c r="E78"/>
  <c r="M71"/>
  <c r="M70"/>
  <c r="L71"/>
  <c r="K71"/>
  <c r="K70"/>
  <c r="J71"/>
  <c r="J70"/>
  <c r="I71"/>
  <c r="I70"/>
  <c r="H71"/>
  <c r="H70"/>
  <c r="G71"/>
  <c r="G70"/>
  <c r="F71"/>
  <c r="F70"/>
  <c r="E71"/>
  <c r="E70"/>
  <c r="L70"/>
  <c r="M68"/>
  <c r="L68"/>
  <c r="K68"/>
  <c r="J68"/>
  <c r="I68"/>
  <c r="H68"/>
  <c r="G68"/>
  <c r="F68"/>
  <c r="E68"/>
  <c r="M46"/>
  <c r="L46"/>
  <c r="K46"/>
  <c r="J46"/>
  <c r="I46"/>
  <c r="H46"/>
  <c r="G46"/>
  <c r="F46"/>
  <c r="E46"/>
  <c r="M44"/>
  <c r="L44"/>
  <c r="K44"/>
  <c r="J44"/>
  <c r="I44"/>
  <c r="H44"/>
  <c r="G44"/>
  <c r="F44"/>
  <c r="E44"/>
  <c r="M38"/>
  <c r="L38"/>
  <c r="K38"/>
  <c r="J38"/>
  <c r="I38"/>
  <c r="H38"/>
  <c r="G38"/>
  <c r="F38"/>
  <c r="E38"/>
  <c r="M28"/>
  <c r="L28"/>
  <c r="K28"/>
  <c r="J28"/>
  <c r="I28"/>
  <c r="H28"/>
  <c r="G28"/>
  <c r="F28"/>
  <c r="E28"/>
  <c r="M19"/>
  <c r="M18"/>
  <c r="L19"/>
  <c r="K19"/>
  <c r="K18"/>
  <c r="J19"/>
  <c r="J18"/>
  <c r="I19"/>
  <c r="I18"/>
  <c r="H19"/>
  <c r="H18"/>
  <c r="G19"/>
  <c r="G18"/>
  <c r="F19"/>
  <c r="F18"/>
  <c r="E19"/>
  <c r="E18"/>
  <c r="L18"/>
  <c r="M10"/>
  <c r="L10"/>
  <c r="K10"/>
  <c r="J10"/>
  <c r="I10"/>
  <c r="H10"/>
  <c r="G10"/>
  <c r="F10"/>
  <c r="E10"/>
  <c r="M8"/>
  <c r="L8"/>
  <c r="K8"/>
  <c r="J8"/>
  <c r="I8"/>
  <c r="H8"/>
  <c r="G8"/>
  <c r="F8"/>
  <c r="E8"/>
  <c r="G210" i="2"/>
  <c r="G43"/>
  <c r="G208"/>
  <c r="G175"/>
  <c r="G211"/>
  <c r="G169"/>
  <c r="G207"/>
  <c r="G47"/>
  <c r="G111" i="5"/>
  <c r="G613"/>
  <c r="G615"/>
  <c r="J121"/>
  <c r="J610"/>
  <c r="E258"/>
  <c r="I258"/>
  <c r="M258"/>
  <c r="M111"/>
  <c r="M613"/>
  <c r="F121"/>
  <c r="F610"/>
  <c r="L375"/>
  <c r="G449"/>
  <c r="G209" i="2"/>
  <c r="G212"/>
  <c r="H6" i="5"/>
  <c r="L6"/>
  <c r="E27"/>
  <c r="G27"/>
  <c r="I27"/>
  <c r="K27"/>
  <c r="M27"/>
  <c r="H27"/>
  <c r="L27"/>
  <c r="F27"/>
  <c r="J27"/>
  <c r="F111"/>
  <c r="F613"/>
  <c r="H111"/>
  <c r="H613"/>
  <c r="J111"/>
  <c r="J613"/>
  <c r="E111"/>
  <c r="E613"/>
  <c r="I111"/>
  <c r="I613"/>
  <c r="K111"/>
  <c r="K613"/>
  <c r="K615"/>
  <c r="E138"/>
  <c r="G138"/>
  <c r="F138"/>
  <c r="F258"/>
  <c r="F137"/>
  <c r="F608"/>
  <c r="H258"/>
  <c r="J258"/>
  <c r="L258"/>
  <c r="G258"/>
  <c r="K258"/>
  <c r="H375"/>
  <c r="F375"/>
  <c r="E502"/>
  <c r="E611"/>
  <c r="M502"/>
  <c r="M611"/>
  <c r="H565"/>
  <c r="H616"/>
  <c r="L565"/>
  <c r="L616"/>
  <c r="G6"/>
  <c r="K6"/>
  <c r="M6"/>
  <c r="M5"/>
  <c r="M607"/>
  <c r="E121"/>
  <c r="E610"/>
  <c r="G121"/>
  <c r="G610"/>
  <c r="G612"/>
  <c r="I121"/>
  <c r="I610"/>
  <c r="K121"/>
  <c r="K610"/>
  <c r="M121"/>
  <c r="M610"/>
  <c r="M612"/>
  <c r="H121"/>
  <c r="H610"/>
  <c r="L121"/>
  <c r="L610"/>
  <c r="E375"/>
  <c r="G375"/>
  <c r="I375"/>
  <c r="K375"/>
  <c r="M375"/>
  <c r="F449"/>
  <c r="H449"/>
  <c r="J449"/>
  <c r="L449"/>
  <c r="F502"/>
  <c r="F611"/>
  <c r="H502"/>
  <c r="H611"/>
  <c r="L502"/>
  <c r="L611"/>
  <c r="I502"/>
  <c r="I611"/>
  <c r="I612"/>
  <c r="K502"/>
  <c r="K611"/>
  <c r="F6"/>
  <c r="F5"/>
  <c r="F607"/>
  <c r="H5"/>
  <c r="H607"/>
  <c r="J6"/>
  <c r="L5"/>
  <c r="L607"/>
  <c r="H138"/>
  <c r="J375"/>
  <c r="E449"/>
  <c r="I449"/>
  <c r="K449"/>
  <c r="M449"/>
  <c r="I138"/>
  <c r="J502"/>
  <c r="J611"/>
  <c r="J612"/>
  <c r="L138"/>
  <c r="J138"/>
  <c r="I6"/>
  <c r="E6"/>
  <c r="L111"/>
  <c r="L613"/>
  <c r="L615"/>
  <c r="M138"/>
  <c r="K138"/>
  <c r="K137"/>
  <c r="K608"/>
  <c r="E565"/>
  <c r="E616"/>
  <c r="G565"/>
  <c r="G616"/>
  <c r="I565"/>
  <c r="I616"/>
  <c r="K565"/>
  <c r="K616"/>
  <c r="M565"/>
  <c r="M616"/>
  <c r="E137"/>
  <c r="E608"/>
  <c r="K5"/>
  <c r="K607"/>
  <c r="E615"/>
  <c r="I615"/>
  <c r="M615"/>
  <c r="F615"/>
  <c r="H615"/>
  <c r="J615"/>
  <c r="H612"/>
  <c r="L612"/>
  <c r="G204" i="2"/>
  <c r="G5"/>
  <c r="G205"/>
  <c r="G55"/>
  <c r="I5" i="5"/>
  <c r="I607"/>
  <c r="L137"/>
  <c r="L608"/>
  <c r="L609"/>
  <c r="I137"/>
  <c r="I608"/>
  <c r="H137"/>
  <c r="H608"/>
  <c r="H609"/>
  <c r="H619"/>
  <c r="F609"/>
  <c r="K612"/>
  <c r="G5"/>
  <c r="G607"/>
  <c r="J137"/>
  <c r="J608"/>
  <c r="G137"/>
  <c r="G608"/>
  <c r="M137"/>
  <c r="M608"/>
  <c r="M609"/>
  <c r="M619"/>
  <c r="E5"/>
  <c r="E607"/>
  <c r="J5"/>
  <c r="J607"/>
  <c r="J609"/>
  <c r="J619"/>
  <c r="F612"/>
  <c r="E612"/>
  <c r="G206" i="2"/>
  <c r="K609" i="5"/>
  <c r="L619"/>
  <c r="K619"/>
  <c r="E609"/>
  <c r="I609"/>
  <c r="I619"/>
  <c r="E619"/>
  <c r="G609"/>
  <c r="G619"/>
  <c r="F619"/>
  <c r="G847" i="1"/>
  <c r="G213" i="2"/>
  <c r="G850" i="1"/>
  <c r="G216" i="2"/>
  <c r="G853" i="1"/>
  <c r="G854"/>
</calcChain>
</file>

<file path=xl/sharedStrings.xml><?xml version="1.0" encoding="utf-8"?>
<sst xmlns="http://schemas.openxmlformats.org/spreadsheetml/2006/main" count="1905" uniqueCount="957">
  <si>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</si>
  <si>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</si>
  <si>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</si>
  <si>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</si>
  <si>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</si>
  <si>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</si>
  <si>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</si>
  <si>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</si>
  <si>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</si>
  <si>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</si>
  <si>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</si>
  <si>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</si>
  <si>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</si>
  <si>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</si>
  <si>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</si>
  <si>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</si>
  <si>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</si>
  <si>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</si>
  <si>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</si>
  <si>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</si>
  <si>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</si>
  <si>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</si>
  <si>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</si>
  <si>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</si>
  <si>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</si>
  <si>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</si>
  <si>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</si>
  <si>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</si>
  <si>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</si>
  <si>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</si>
  <si>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</si>
  <si>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</si>
  <si>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</si>
  <si>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</si>
  <si>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</si>
  <si>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</si>
  <si>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školstvo, prenesené kompetencie,dopravné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</si>
  <si>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</si>
  <si>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</si>
  <si>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</si>
  <si>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</si>
  <si>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</si>
  <si>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</si>
  <si>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</si>
  <si>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</si>
  <si>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</si>
  <si>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</si>
  <si>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</si>
  <si>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</si>
  <si>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</si>
  <si>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</si>
  <si>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</si>
  <si>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</si>
  <si>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</si>
  <si>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</si>
  <si>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</si>
  <si>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</si>
  <si>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</si>
  <si>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</si>
  <si>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</si>
  <si>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</si>
  <si>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</si>
  <si>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</si>
  <si>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</si>
  <si>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</si>
  <si>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</si>
  <si>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</si>
  <si>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</si>
  <si>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</si>
  <si>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</si>
  <si>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</si>
  <si>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</si>
  <si>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</si>
  <si>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</si>
  <si>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</si>
  <si>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</si>
  <si>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</si>
  <si>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</si>
  <si>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</si>
  <si>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</si>
  <si>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</si>
  <si>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</si>
  <si>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</si>
  <si>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</si>
  <si>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</si>
  <si>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</si>
  <si>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</si>
  <si>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</si>
  <si>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</si>
  <si>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</si>
  <si>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</si>
  <si>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</si>
  <si>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</si>
  <si>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</si>
  <si>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</si>
  <si>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</si>
  <si>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</si>
  <si>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</si>
  <si>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</si>
  <si>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</si>
  <si>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</si>
  <si>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</si>
  <si>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</si>
  <si>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</si>
  <si>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</si>
  <si>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</si>
  <si>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</si>
  <si>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</si>
  <si>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</si>
  <si>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</si>
  <si>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</si>
  <si>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</si>
  <si>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</si>
  <si>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</si>
  <si>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</si>
  <si>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</si>
  <si>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</si>
  <si>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</si>
  <si>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</si>
  <si>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</si>
  <si>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</si>
  <si>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</si>
  <si>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</si>
  <si>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</si>
  <si>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</si>
  <si>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</si>
  <si>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</si>
  <si>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</si>
  <si>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</si>
  <si>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</si>
  <si>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</si>
  <si>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</si>
  <si>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</si>
  <si>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</si>
  <si>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</si>
  <si>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</si>
  <si>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</si>
  <si>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</si>
  <si>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</si>
  <si>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</si>
  <si>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</si>
  <si>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</si>
  <si>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</si>
  <si>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</si>
  <si>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</si>
  <si>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</si>
  <si>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</si>
  <si>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</si>
  <si>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</si>
  <si>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</si>
  <si>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</si>
  <si>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</si>
  <si>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</si>
  <si>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</si>
  <si>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</si>
  <si>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</si>
  <si>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</si>
  <si>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</si>
  <si>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</si>
  <si>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</si>
  <si>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</si>
  <si>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</si>
  <si>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</si>
  <si>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</si>
  <si>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</si>
  <si>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</si>
  <si>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</si>
  <si>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</si>
  <si>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</si>
  <si>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</si>
  <si>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</si>
  <si>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</si>
  <si>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</si>
  <si>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</si>
  <si>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</si>
  <si>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</si>
  <si>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</si>
  <si>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</si>
  <si>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</si>
  <si>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</si>
  <si>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</si>
  <si>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</si>
  <si>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</si>
  <si>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</si>
  <si>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</si>
  <si>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</si>
  <si>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</si>
  <si>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</si>
  <si>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</si>
  <si>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</si>
  <si>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</si>
  <si>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</si>
  <si>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</si>
  <si>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</si>
  <si>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</si>
  <si>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</si>
  <si>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</si>
  <si>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</si>
  <si>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</si>
  <si>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</si>
  <si>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</si>
  <si>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</si>
  <si>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</si>
  <si>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</si>
  <si>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</si>
  <si>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</si>
  <si>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</si>
  <si>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</si>
  <si>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</si>
  <si>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</si>
  <si>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</si>
  <si>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</si>
  <si>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</si>
  <si>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</si>
  <si>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stravné pre žiakov v hmotnej núdzi pre MŠ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</si>
  <si>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</si>
  <si>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</si>
  <si>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</si>
  <si>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</si>
  <si>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</si>
  <si>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</si>
  <si>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</si>
  <si>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</si>
  <si>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</si>
  <si>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</si>
  <si>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</si>
  <si>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</si>
  <si>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</si>
  <si>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</si>
  <si>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</si>
  <si>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</si>
  <si>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</si>
  <si>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</si>
  <si>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</si>
  <si>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</si>
  <si>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</si>
  <si>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</si>
  <si>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</si>
  <si>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</si>
  <si>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</si>
  <si>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</si>
  <si>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</si>
  <si>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</si>
  <si>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</si>
  <si>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</si>
  <si>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</si>
  <si>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</si>
  <si>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</si>
  <si>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</si>
  <si>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</si>
  <si>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</si>
  <si>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</si>
  <si>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</si>
  <si>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</si>
  <si>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</si>
  <si>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</si>
  <si>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</si>
  <si>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</si>
  <si>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</si>
  <si>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</si>
  <si>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</si>
  <si>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</si>
  <si>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</si>
  <si>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</si>
  <si>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</si>
  <si>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</si>
  <si>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</si>
  <si>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</si>
  <si>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</si>
  <si>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</si>
  <si>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</si>
  <si>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</si>
  <si>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</si>
  <si>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</si>
  <si>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</si>
  <si>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</si>
  <si>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</si>
  <si>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</si>
  <si>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</si>
  <si>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</si>
  <si>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</si>
  <si>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</si>
  <si>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</si>
  <si>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</si>
  <si>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</si>
  <si>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</si>
  <si>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</si>
  <si>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</si>
  <si>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</si>
  <si>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</si>
  <si>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</si>
  <si>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</si>
  <si>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</si>
  <si>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</si>
  <si>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</si>
  <si>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</si>
  <si>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</si>
  <si>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</si>
  <si>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</si>
  <si>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</si>
  <si>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</si>
  <si>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</si>
  <si>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</si>
  <si>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</si>
  <si>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</si>
  <si>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</si>
  <si>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</si>
  <si>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</si>
  <si>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</si>
  <si>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</si>
  <si>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</si>
  <si>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školské potreby a finančná výpomoc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</si>
  <si>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</si>
  <si>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</si>
  <si>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</si>
  <si>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</si>
  <si>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</si>
  <si>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</si>
  <si>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</si>
  <si>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</si>
  <si>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</si>
  <si>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</si>
  <si>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</si>
  <si>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</si>
  <si>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</si>
  <si>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</si>
  <si>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</si>
  <si>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</si>
  <si>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</si>
  <si>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</si>
  <si>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</si>
  <si>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</si>
  <si>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</si>
  <si>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</si>
  <si>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</si>
  <si>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</si>
  <si>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</si>
  <si>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</si>
  <si>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</si>
  <si>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</si>
  <si>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</si>
  <si>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</si>
  <si>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</si>
  <si>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</si>
  <si>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</si>
  <si>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</si>
  <si>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</si>
  <si>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</si>
  <si>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</si>
  <si>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</si>
  <si>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</si>
  <si>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</si>
  <si>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</si>
  <si>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</si>
  <si>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</si>
  <si>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</si>
  <si>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</si>
  <si>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</si>
  <si>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</si>
  <si>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</si>
  <si>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</si>
  <si>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</si>
  <si>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</si>
  <si>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</si>
  <si>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</si>
  <si>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</si>
  <si>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</si>
  <si>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</si>
  <si>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</si>
  <si>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</si>
  <si>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</si>
  <si>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</si>
  <si>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</si>
  <si>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</si>
  <si>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</si>
  <si>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</si>
  <si>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</si>
  <si>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</si>
  <si>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</si>
  <si>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</si>
  <si>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</si>
  <si>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</si>
  <si>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</si>
  <si>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</si>
  <si>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</si>
  <si>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</si>
  <si>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</si>
  <si>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</si>
  <si>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</si>
  <si>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</si>
  <si>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</si>
  <si>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</si>
  <si>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</si>
  <si>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</si>
  <si>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</si>
  <si>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</si>
  <si>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</si>
  <si>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</si>
  <si>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</si>
  <si>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</si>
  <si>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</si>
  <si>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</si>
  <si>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</si>
  <si>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</si>
  <si>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</si>
  <si>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</si>
  <si>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</si>
  <si>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</si>
  <si>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</si>
  <si>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</si>
  <si>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</si>
  <si>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</si>
  <si>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</si>
  <si>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</si>
  <si>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</si>
  <si>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</si>
  <si>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</si>
  <si>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</si>
  <si>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</si>
  <si>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</si>
  <si>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</si>
  <si>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</si>
  <si>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</si>
  <si>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</si>
  <si>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</si>
  <si>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</si>
  <si>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</si>
  <si>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</si>
  <si>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</si>
  <si>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</si>
  <si>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</si>
  <si>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</si>
  <si>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</si>
  <si>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</si>
  <si>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</si>
  <si>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</si>
  <si>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</si>
  <si>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</si>
  <si>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</si>
  <si>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</si>
  <si>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6.1.0.</t>
  </si>
  <si>
    <t>splátky úveru ŠFRB - byty BŠ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</si>
  <si>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</si>
  <si>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</si>
  <si>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</si>
  <si>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</si>
  <si>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</si>
  <si>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</si>
  <si>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</si>
  <si>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</si>
  <si>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</si>
  <si>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</si>
  <si>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</si>
  <si>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</si>
  <si>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</si>
  <si>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</si>
  <si>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</si>
  <si>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</si>
  <si>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</si>
  <si>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</si>
  <si>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</si>
  <si>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</si>
  <si>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</si>
  <si>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</si>
  <si>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</si>
  <si>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</si>
  <si>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</si>
  <si>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</si>
  <si>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</si>
  <si>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</si>
  <si>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</si>
  <si>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</si>
  <si>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</si>
  <si>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</si>
  <si>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</si>
  <si>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</si>
  <si>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</si>
  <si>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</si>
  <si>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</si>
  <si>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</si>
  <si>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</si>
  <si>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</si>
  <si>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</si>
  <si>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výdavky z rozp.obce školám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</si>
  <si>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</si>
  <si>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</si>
  <si>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</si>
  <si>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</si>
  <si>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</si>
  <si>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</si>
  <si>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</si>
  <si>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</si>
  <si>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</si>
  <si>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</si>
  <si>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</si>
  <si>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</si>
  <si>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</si>
  <si>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</si>
  <si>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</si>
  <si>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</si>
  <si>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</si>
  <si>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</si>
  <si>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</si>
  <si>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</si>
  <si>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</si>
  <si>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</si>
  <si>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</si>
  <si>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</si>
  <si>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</si>
  <si>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</si>
  <si>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</si>
  <si>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</si>
  <si>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</si>
  <si>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</si>
  <si>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</si>
  <si>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</si>
  <si>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</si>
  <si>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</si>
  <si>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</si>
  <si>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</si>
  <si>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</si>
  <si>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</si>
  <si>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</si>
  <si>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</si>
  <si>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</si>
  <si>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</si>
  <si>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</si>
  <si>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</si>
  <si>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</si>
  <si>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</si>
  <si>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</si>
  <si>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</si>
  <si>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</si>
  <si>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</si>
  <si>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</si>
  <si>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</si>
  <si>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</si>
  <si>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</si>
  <si>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</si>
  <si>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</si>
  <si>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</si>
  <si>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</si>
  <si>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</si>
  <si>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splátky kontokorentného úveru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</si>
  <si>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</si>
  <si>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</si>
  <si>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</si>
  <si>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</si>
  <si>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</si>
  <si>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</si>
  <si>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</si>
  <si>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</si>
  <si>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rekonštrukcia chodníka  - ul. Ibrányiho bl.MNO</t>
  </si>
  <si>
    <t xml:space="preserve">rekonštrukcia mestských bytov </t>
  </si>
  <si>
    <t>štátna dotácia na standardné byty - 6 b.j.</t>
  </si>
  <si>
    <t>Príjem za stravné</t>
  </si>
  <si>
    <t>Daň z príjmov PO</t>
  </si>
  <si>
    <t>Nájom pozemkov</t>
  </si>
  <si>
    <t>harmonogram zberu odpadu</t>
  </si>
  <si>
    <t>prenájom strojov a zariadení</t>
  </si>
  <si>
    <t>poplatok za stály plat</t>
  </si>
  <si>
    <t>poštovné, telefon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</si>
  <si>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</si>
  <si>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</si>
  <si>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</si>
  <si>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</si>
  <si>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</si>
  <si>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</si>
  <si>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</si>
  <si>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</si>
  <si>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odmeny mimo pracovného pomeru</t>
  </si>
  <si>
    <t>upratovanie, čistenia</t>
  </si>
  <si>
    <t>odstupné, odchodné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</si>
  <si>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</si>
  <si>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</si>
  <si>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</si>
  <si>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</si>
  <si>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</si>
  <si>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</si>
  <si>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</si>
  <si>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</si>
  <si>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</si>
  <si>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</si>
  <si>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odvoz TKO od Msú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</si>
  <si>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</si>
  <si>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</si>
  <si>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</si>
  <si>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</si>
  <si>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</si>
  <si>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</si>
  <si>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</si>
  <si>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</si>
  <si>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3120012-4</t>
  </si>
  <si>
    <t>3120012-1</t>
  </si>
  <si>
    <t>3120012-3</t>
  </si>
  <si>
    <t>3120011-4</t>
  </si>
  <si>
    <t>3120011-2</t>
  </si>
  <si>
    <t>3120011-3</t>
  </si>
  <si>
    <t>3120011-7</t>
  </si>
  <si>
    <t>3120013-2</t>
  </si>
  <si>
    <t>3120015-1</t>
  </si>
  <si>
    <t>3120015-2</t>
  </si>
  <si>
    <t>3120013-3</t>
  </si>
  <si>
    <t>3120013-4</t>
  </si>
  <si>
    <t>331002-1</t>
  </si>
  <si>
    <t>514002-12</t>
  </si>
  <si>
    <t>231 3</t>
  </si>
  <si>
    <t>321 7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</si>
  <si>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</si>
  <si>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</si>
  <si>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</si>
  <si>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</si>
  <si>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</si>
  <si>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</si>
  <si>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nádoby na odpad, mreže na kontajnery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</si>
  <si>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</si>
  <si>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</si>
  <si>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</si>
  <si>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</si>
  <si>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</si>
  <si>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</si>
  <si>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</si>
  <si>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</si>
  <si>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čistenie VP (detských ihrísk, parkov)</t>
  </si>
  <si>
    <t>prehliadky, skúšky zariadení</t>
  </si>
  <si>
    <t>prenájom bytu na ul.Hlavnej</t>
  </si>
  <si>
    <t xml:space="preserve">náhrada príjmu - nemoc </t>
  </si>
  <si>
    <t>ÚDRŽBA CINTORÍNOV, PODPORA CIRKVI</t>
  </si>
  <si>
    <t>transfer cirkvi</t>
  </si>
  <si>
    <t>10.7.0.</t>
  </si>
  <si>
    <t>10.7.0.1</t>
  </si>
  <si>
    <t>10.7.0.4</t>
  </si>
  <si>
    <t>interierové vybavenie AB</t>
  </si>
  <si>
    <t>technické zhodnotenie AB / vnútorné</t>
  </si>
  <si>
    <t>716 - 2</t>
  </si>
  <si>
    <t>716 - 3</t>
  </si>
  <si>
    <t>parkovacie miesta na ul.Ibrányiho</t>
  </si>
  <si>
    <t>7170026-1</t>
  </si>
  <si>
    <t>7170011-3</t>
  </si>
  <si>
    <t>7170011-4</t>
  </si>
  <si>
    <t>716-6</t>
  </si>
  <si>
    <t>717001-1</t>
  </si>
  <si>
    <t xml:space="preserve">rekonštrukcia MŠ  </t>
  </si>
  <si>
    <t>223002-4</t>
  </si>
  <si>
    <t>príjem za školné - MŠ - RO</t>
  </si>
  <si>
    <t>nájom zariadení</t>
  </si>
  <si>
    <t>dohody o vykonaní práce</t>
  </si>
  <si>
    <t>poplatok za znečistenie odpadových vôd</t>
  </si>
  <si>
    <t>štúdie, expertízy, posudky</t>
  </si>
  <si>
    <t>údržba a oprava budov</t>
  </si>
  <si>
    <t>manká a škody</t>
  </si>
  <si>
    <t>nákup VT a príslušenstva</t>
  </si>
  <si>
    <t>na kultúru - zahraničné MKF</t>
  </si>
  <si>
    <t>štátna dotácia na standardné byty - 2x4 b.j.</t>
  </si>
  <si>
    <t>materiál k telekom. zariadeniam</t>
  </si>
  <si>
    <t>miestneho rozhlasu</t>
  </si>
  <si>
    <t>projekt "obnova ul. L. Mécsa"</t>
  </si>
  <si>
    <t>projekt "odstavná plocha na ul. Ibrányiho"</t>
  </si>
  <si>
    <t>real. parkoviska Kapušanská</t>
  </si>
  <si>
    <t>projekt a real.prípojok štandardné byty 6 b.j.</t>
  </si>
  <si>
    <t>výstavba štandardných bytov zo ŠFRB - 6b.j.</t>
  </si>
  <si>
    <t>výstavba štandardných bytov zo ŠFRB - 4b.j.</t>
  </si>
  <si>
    <t>príspevok na výchovu a vzdelávanie  MŠ/vzd.p.</t>
  </si>
  <si>
    <t>náhrada príjmu za nemoc</t>
  </si>
  <si>
    <t>náhrada za nemoc</t>
  </si>
  <si>
    <t>projekt zateplenia fasády MsÚ</t>
  </si>
  <si>
    <t>projekt prestavby telocvične na šport.halu</t>
  </si>
  <si>
    <t>školské potreby - z dotácie UPSVaR</t>
  </si>
  <si>
    <t>Materská škola - Óvoda</t>
  </si>
  <si>
    <t>nájomné za nebytové priestory OBS</t>
  </si>
  <si>
    <t>vojnové hroby</t>
  </si>
  <si>
    <t>úvery ŠFRB b. štand.- 6 b.j.</t>
  </si>
  <si>
    <t>úvery ŠFRB b. štand.- 4 b.j.</t>
  </si>
  <si>
    <t>nájomné za byty ostatné - správa</t>
  </si>
  <si>
    <t>splátky úveru ŠFRB 6 b.j.</t>
  </si>
  <si>
    <t>splátky úveru ŠFRB 4 b.j.</t>
  </si>
  <si>
    <t>nákup pozemkov - rozš.cintorína</t>
  </si>
  <si>
    <t>zák. a hav. poistenie</t>
  </si>
  <si>
    <t xml:space="preserve">projekt TV pre 2x4 b.j. </t>
  </si>
  <si>
    <t>projekt št.byty 2x4 b.j.</t>
  </si>
  <si>
    <t xml:space="preserve">energ.posúdenie 2x4 b.j. </t>
  </si>
  <si>
    <t>poplatky bankové, súdne, exekučné</t>
  </si>
  <si>
    <t>splátky úveru ŠFRB nízkoštandardné byty II.</t>
  </si>
  <si>
    <t>nákladné motorové vozidlo</t>
  </si>
  <si>
    <t>PD - obnova Námestia Milénia</t>
  </si>
  <si>
    <t>registračný poplatok</t>
  </si>
  <si>
    <t>nemoc</t>
  </si>
  <si>
    <t>mzdy,platy 5%  zvýšenie</t>
  </si>
  <si>
    <t>zákonné poistenie 5% zvýšenie</t>
  </si>
  <si>
    <t>mzdy a platy 5% zvýšenie</t>
  </si>
  <si>
    <t>zák.poist. Zvýšenie 5%</t>
  </si>
  <si>
    <t>Nenormatívne  finančné  prostriedky pre ZŠ Hunyadiho</t>
  </si>
  <si>
    <t>prenájom za pôdu ref.cirkvi</t>
  </si>
  <si>
    <t>výdavky na správu školských budov</t>
  </si>
  <si>
    <t>fin.prísp.DSS</t>
  </si>
  <si>
    <t>Plnenie 2012</t>
  </si>
  <si>
    <t>Finančné prostriedky bývalého MBH</t>
  </si>
  <si>
    <t>Prevod z účtov fondov opráv mestských bytov</t>
  </si>
  <si>
    <t>mýto, diaľničné známky</t>
  </si>
  <si>
    <t>náhrada za lekárske prehliadky</t>
  </si>
  <si>
    <t>údržba programov - upgrade</t>
  </si>
  <si>
    <t>stroje a zariadenia</t>
  </si>
  <si>
    <t>projektová dokumentácia</t>
  </si>
  <si>
    <t>výstavba štandardných bytov - dot. MVRR</t>
  </si>
  <si>
    <t>prevod tvorby fondu opráv</t>
  </si>
  <si>
    <t>príjem za údržbarské práce</t>
  </si>
  <si>
    <t>príjem z refundácie(refakt.pre MŠ, KCMaP ai.)</t>
  </si>
  <si>
    <t>Stroj na zber odpadu</t>
  </si>
  <si>
    <t>materiál ku kompostovisku</t>
  </si>
  <si>
    <t>odvody z dohôd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</si>
  <si>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</si>
  <si>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</si>
  <si>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</si>
  <si>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</si>
  <si>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</si>
  <si>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</si>
  <si>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</si>
  <si>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</si>
  <si>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</si>
  <si>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Náhrada príjmov - nemoc</t>
  </si>
  <si>
    <t>bankový úver na splátku dlhu</t>
  </si>
  <si>
    <t>z prenaj.zariadení a techniky /Dalkia/+2013-2017</t>
  </si>
  <si>
    <t>prísp.na žiaka za soc.znevýh.prostr.-asistent</t>
  </si>
  <si>
    <t xml:space="preserve">PRÍLOHA  K  ROZPOČTU  MESTA  KRÁĽOVSKÝ  CHLMEC </t>
  </si>
  <si>
    <t>oprava zariadení</t>
  </si>
  <si>
    <t>cestovné Fejséš ZŠ a MŠ</t>
  </si>
  <si>
    <t>cestovné Fjséš, odchodné</t>
  </si>
  <si>
    <t>na stravné ZŠ</t>
  </si>
  <si>
    <t>stravné deťom v hmotnej núdzi MŠ</t>
  </si>
  <si>
    <t>331002-2</t>
  </si>
  <si>
    <t>projekt križovatky ulíc Hlavná a Nemocničná</t>
  </si>
  <si>
    <t>obnova ulice L. Mécsa</t>
  </si>
  <si>
    <t>múzeum - projekt "Dialóg múzeí"</t>
  </si>
  <si>
    <t>zal. a činnosť umeleckej skupiny pri MsKS</t>
  </si>
  <si>
    <t>výd. na kult.akcie spojené s osl.výr.mesta 800 r.</t>
  </si>
  <si>
    <t>nákup HIM do MsKS, mobilné zastreš.</t>
  </si>
  <si>
    <t>projekt.dokum.-dom smútku - rozšírenie cintorína</t>
  </si>
  <si>
    <t>splácanie preklen.úveru-projekt"Dialóg múzeí"</t>
  </si>
  <si>
    <t>kapitálový grant na telocvičňu</t>
  </si>
  <si>
    <t>projekt "Dialóg múzeí"</t>
  </si>
  <si>
    <t xml:space="preserve">na školské potreby ZŠ </t>
  </si>
  <si>
    <t xml:space="preserve">oprava a údržba budovy </t>
  </si>
  <si>
    <t>Projekt križovatky ulíc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</si>
  <si>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</si>
  <si>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</si>
  <si>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</si>
  <si>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</si>
  <si>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</si>
  <si>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Reprezentačné (obedy, ubytovania)</t>
  </si>
  <si>
    <t>transfer pre SOŠ KCH</t>
  </si>
  <si>
    <t>Splácanie úrokov v tuzemsku</t>
  </si>
  <si>
    <t>Úrok z omeškania - neuznaný súdny spor</t>
  </si>
  <si>
    <t>Členské príspevky ZNOM</t>
  </si>
  <si>
    <t>Cestovné tuzemské</t>
  </si>
  <si>
    <t>Pokuta za porušenie zákonov</t>
  </si>
  <si>
    <t>dohohy o vykonaní prác</t>
  </si>
  <si>
    <t>technické zhodnotenie kanalizácie</t>
  </si>
  <si>
    <t>prenájom zariadení</t>
  </si>
  <si>
    <t>propagácia, reklama</t>
  </si>
  <si>
    <t>FP na projekt "Vzdelávaním ped.zamestn."</t>
  </si>
  <si>
    <t>Materská škola - Óvoda / RO s VŠJ</t>
  </si>
  <si>
    <t>Vrátené FP na 5 %-né zvýšenie platov</t>
  </si>
  <si>
    <r>
      <t xml:space="preserve">mestské byty MBH - </t>
    </r>
    <r>
      <rPr>
        <b/>
        <sz val="6.5"/>
        <rFont val="Cambria"/>
        <family val="1"/>
        <charset val="238"/>
      </rPr>
      <t xml:space="preserve">mestský byt </t>
    </r>
  </si>
  <si>
    <r>
      <t>oprava strechy MŠ Kossutha</t>
    </r>
    <r>
      <rPr>
        <b/>
        <sz val="6.5"/>
        <rFont val="Cambria"/>
        <family val="1"/>
        <charset val="238"/>
      </rPr>
      <t>+revízie</t>
    </r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</si>
  <si>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</si>
  <si>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>rek. bytov   -</t>
    </r>
    <r>
      <rPr>
        <b/>
        <sz val="6.5"/>
        <rFont val="Cambria"/>
        <family val="1"/>
        <charset val="238"/>
      </rPr>
      <t xml:space="preserve"> vložkovanie  komínov </t>
    </r>
    <r>
      <rPr>
        <sz val="6.5"/>
        <rFont val="Cambria"/>
        <family val="1"/>
        <charset val="238"/>
      </rPr>
      <t>- NŠ II.</t>
    </r>
  </si>
  <si>
    <r>
      <t>kalové  čerpadlo-</t>
    </r>
    <r>
      <rPr>
        <b/>
        <sz val="6.5"/>
        <rFont val="Cambria"/>
        <family val="1"/>
        <charset val="238"/>
      </rPr>
      <t>replika mest.studne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</si>
  <si>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</si>
  <si>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Plnenie   2013</t>
  </si>
  <si>
    <t>prepravné a nájom MV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</si>
  <si>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</si>
  <si>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</si>
  <si>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</si>
  <si>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</si>
  <si>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</si>
  <si>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</si>
  <si>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projekt.dok.k zál.právam</t>
  </si>
  <si>
    <t>321 19</t>
  </si>
  <si>
    <t>oslavy Mesta KCH - predaj kníh, kľúčenky</t>
  </si>
  <si>
    <t>Vratky</t>
  </si>
  <si>
    <t>Odchodné</t>
  </si>
  <si>
    <t>Geometrický plán k vecnému bremenu / kanaliz.</t>
  </si>
  <si>
    <t>717002-3</t>
  </si>
  <si>
    <t>oplotenie vstupu do budovy, mobilné domčeky</t>
  </si>
  <si>
    <t>454001-2</t>
  </si>
  <si>
    <t>454002-1</t>
  </si>
  <si>
    <t>453-5</t>
  </si>
  <si>
    <t>454001-1</t>
  </si>
  <si>
    <t>grant SPP na rekonštrukciu ihriska</t>
  </si>
  <si>
    <t>na kultúru  - tuzemské - div.paleta</t>
  </si>
  <si>
    <t>na kultúru  - MKF</t>
  </si>
  <si>
    <t xml:space="preserve">na kultúru zahraničné </t>
  </si>
  <si>
    <t>ZUŠ - rek.práce, rek.amfiteátra - zahran.</t>
  </si>
  <si>
    <t>rek.ver.priestranstiev - zahran.</t>
  </si>
  <si>
    <t>zberný dvor</t>
  </si>
  <si>
    <t>rošírenie kanalizácie</t>
  </si>
  <si>
    <t>rekonštrukcia detských ihrísk</t>
  </si>
  <si>
    <t>rekonštrukcie MŠ</t>
  </si>
  <si>
    <t>rekonštrukcia ver.osvetlenia</t>
  </si>
  <si>
    <t>rekonštrukcia strechy MŠ</t>
  </si>
  <si>
    <t>Návrh 2015</t>
  </si>
  <si>
    <t>očak. skut. 2014</t>
  </si>
  <si>
    <t>návrh na rozpočet 2015 - 11.11.2014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</si>
  <si>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</si>
  <si>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</si>
  <si>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</si>
  <si>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</si>
  <si>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</si>
  <si>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</si>
  <si>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</si>
  <si>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</si>
  <si>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</si>
  <si>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</si>
  <si>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</si>
  <si>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</si>
  <si>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</si>
  <si>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</si>
  <si>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</si>
  <si>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</si>
  <si>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</si>
  <si>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</si>
  <si>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</si>
  <si>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</si>
  <si>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05.1</t>
  </si>
  <si>
    <t>nová klasifikácia COFOG</t>
  </si>
  <si>
    <t>umelecké dielo - publikácia o meste</t>
  </si>
  <si>
    <t>tlač publikácie "Dejiny Kráľovského Chlmca"</t>
  </si>
  <si>
    <t>VZDELÁVANIE NEDEFINOVANÉ PODĽA ÚROVNE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</si>
  <si>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</si>
  <si>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</si>
  <si>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</si>
  <si>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</si>
  <si>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</si>
  <si>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</si>
  <si>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</si>
  <si>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</si>
  <si>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</si>
  <si>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</si>
  <si>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</si>
  <si>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</si>
  <si>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10.2.0</t>
  </si>
  <si>
    <t>OPATROVATEĽSTVO - sociálne zabezpečnie</t>
  </si>
  <si>
    <t xml:space="preserve">Staroba </t>
  </si>
  <si>
    <t>Invalidita a ZŤP</t>
  </si>
  <si>
    <t>10.1.0</t>
  </si>
  <si>
    <t>prestavba spevn..plôch Nám.hrdinov</t>
  </si>
  <si>
    <t>rek.spevn.plôch a chodn L.Kossutha, Hlavná, Fejséš, Hoirešská</t>
  </si>
  <si>
    <t>rek.spevn.prístup. plôch a chod. Hlav ná(za Boda-Bodzás)</t>
  </si>
  <si>
    <t xml:space="preserve">real.prepojenia ul.Hlavná-Kossutha </t>
  </si>
  <si>
    <t>Zberný dvor - separ.zber - bioskládka</t>
  </si>
  <si>
    <t>Nenormatívne finančné prostriedky</t>
  </si>
  <si>
    <r>
      <t xml:space="preserve">mzdy a platy - </t>
    </r>
    <r>
      <rPr>
        <b/>
        <sz val="7"/>
        <rFont val="Arial CE"/>
        <charset val="238"/>
      </rPr>
      <t>primárne vzdelanie</t>
    </r>
  </si>
  <si>
    <t>9.2.1.1</t>
  </si>
  <si>
    <r>
      <t xml:space="preserve">mzdy a platy - </t>
    </r>
    <r>
      <rPr>
        <b/>
        <sz val="7"/>
        <rFont val="Arial CE"/>
        <charset val="238"/>
      </rPr>
      <t>sekundárne vzdelanie</t>
    </r>
  </si>
  <si>
    <t>9.2.1.2</t>
  </si>
  <si>
    <r>
      <t>mzdy a platy -</t>
    </r>
    <r>
      <rPr>
        <b/>
        <sz val="7"/>
        <rFont val="Arial CE"/>
        <charset val="238"/>
      </rPr>
      <t xml:space="preserve"> sekund.vzdel. so špec. starostl.</t>
    </r>
  </si>
  <si>
    <r>
      <t>vzdelávacie poukazy-</t>
    </r>
    <r>
      <rPr>
        <b/>
        <sz val="6.5"/>
        <rFont val="Arial CE"/>
        <charset val="238"/>
      </rPr>
      <t>primárne vzdelanie</t>
    </r>
  </si>
  <si>
    <r>
      <t xml:space="preserve">prísp.na žiaka so soc.znevýh. - </t>
    </r>
    <r>
      <rPr>
        <b/>
        <sz val="6.5"/>
        <rFont val="Arial CE"/>
        <charset val="238"/>
      </rPr>
      <t>primárne vzdel.</t>
    </r>
  </si>
  <si>
    <r>
      <t xml:space="preserve">asistent učiteľa - </t>
    </r>
    <r>
      <rPr>
        <b/>
        <sz val="6.5"/>
        <rFont val="Arial CE"/>
        <charset val="238"/>
      </rPr>
      <t>primárne vzdelanie</t>
    </r>
  </si>
  <si>
    <r>
      <t xml:space="preserve">dopravné - </t>
    </r>
    <r>
      <rPr>
        <b/>
        <sz val="6.5"/>
        <rFont val="Arial CE"/>
        <charset val="238"/>
      </rPr>
      <t>primárne vzdelanie</t>
    </r>
  </si>
  <si>
    <r>
      <t xml:space="preserve">odchodné - </t>
    </r>
    <r>
      <rPr>
        <b/>
        <sz val="6.5"/>
        <rFont val="Arial CE"/>
        <charset val="238"/>
      </rPr>
      <t>primárne vzdelanie</t>
    </r>
  </si>
  <si>
    <r>
      <t xml:space="preserve">vzdelávacie poukazy - </t>
    </r>
    <r>
      <rPr>
        <b/>
        <sz val="6.5"/>
        <rFont val="Arial CE"/>
        <charset val="238"/>
      </rPr>
      <t>sekundárne vzdelanie</t>
    </r>
  </si>
  <si>
    <r>
      <t>prísp.na žiaka za soc.znevýh.-</t>
    </r>
    <r>
      <rPr>
        <b/>
        <sz val="6.5"/>
        <rFont val="Arial CE"/>
        <charset val="238"/>
      </rPr>
      <t xml:space="preserve"> sekundárne vzdel.</t>
    </r>
  </si>
  <si>
    <r>
      <t xml:space="preserve">asistent učiteľa - </t>
    </r>
    <r>
      <rPr>
        <b/>
        <sz val="6.5"/>
        <rFont val="Arial CE"/>
        <charset val="238"/>
      </rPr>
      <t>sekundárne vzdelanie</t>
    </r>
  </si>
  <si>
    <r>
      <t>dopravné -</t>
    </r>
    <r>
      <rPr>
        <b/>
        <sz val="6.5"/>
        <rFont val="Arial CE"/>
        <charset val="238"/>
      </rPr>
      <t xml:space="preserve"> sekundárne vzdelanie</t>
    </r>
  </si>
  <si>
    <r>
      <t xml:space="preserve">odchodné - </t>
    </r>
    <r>
      <rPr>
        <b/>
        <sz val="6.5"/>
        <rFont val="Arial CE"/>
        <charset val="238"/>
      </rPr>
      <t xml:space="preserve">sekundárne vzdelanie </t>
    </r>
  </si>
  <si>
    <r>
      <t>vzdelávacie poukazy -</t>
    </r>
    <r>
      <rPr>
        <b/>
        <sz val="6.5"/>
        <rFont val="Arial CE"/>
        <charset val="238"/>
      </rPr>
      <t xml:space="preserve"> sekund.vzdel.so špec.starostl.</t>
    </r>
  </si>
  <si>
    <r>
      <t>prísp.na žiaka so soc.znevýh.-</t>
    </r>
    <r>
      <rPr>
        <b/>
        <sz val="6.5"/>
        <rFont val="Arial CE"/>
        <charset val="238"/>
      </rPr>
      <t xml:space="preserve"> so špec.starostlivosťou</t>
    </r>
  </si>
  <si>
    <r>
      <t>asistenti učiteľa -</t>
    </r>
    <r>
      <rPr>
        <b/>
        <sz val="6.5"/>
        <rFont val="Arial CE"/>
        <charset val="238"/>
      </rPr>
      <t xml:space="preserve"> so špec. starostlivosťou</t>
    </r>
  </si>
  <si>
    <r>
      <t xml:space="preserve">dopravné - </t>
    </r>
    <r>
      <rPr>
        <b/>
        <sz val="6.5"/>
        <rFont val="Arial CE"/>
        <charset val="238"/>
      </rPr>
      <t>so špeciálnou starostlivosťou</t>
    </r>
  </si>
  <si>
    <r>
      <t xml:space="preserve">odchodné - </t>
    </r>
    <r>
      <rPr>
        <b/>
        <sz val="6.5"/>
        <rFont val="Arial CE"/>
        <charset val="238"/>
      </rPr>
      <t>so špeciálnou starostlivosťou</t>
    </r>
  </si>
  <si>
    <r>
      <t xml:space="preserve">prísp.na žiaka za soc.znevýh. - </t>
    </r>
    <r>
      <rPr>
        <b/>
        <sz val="6.5"/>
        <rFont val="Arial CE"/>
        <charset val="238"/>
      </rPr>
      <t>primárne vzdel.</t>
    </r>
  </si>
  <si>
    <t>9.6.0.2</t>
  </si>
  <si>
    <t>mzdy a platy v rámci primárneho vzdelávania</t>
  </si>
  <si>
    <t>9.6.0.3</t>
  </si>
  <si>
    <t>mzdy a platy v rámci nižšieho sekund. vzdeláv.</t>
  </si>
  <si>
    <t>náhrada za nemoc, odstupné</t>
  </si>
  <si>
    <t>nákup pozemku Múzeum</t>
  </si>
  <si>
    <t>nákup Synagóg+projekt</t>
  </si>
  <si>
    <t>na kultúru MKF</t>
  </si>
  <si>
    <t>Súplácanie úrokov v tuzemsku</t>
  </si>
  <si>
    <t>geomet.plány k invest.akciám , aj porealizačné</t>
  </si>
  <si>
    <t>realizácia nového VO na L. Mécsa</t>
  </si>
  <si>
    <t xml:space="preserve">realizácia nového VO Námestie hrdinov </t>
  </si>
  <si>
    <t>nákup synagógy</t>
  </si>
  <si>
    <t>projekt dok. na rekonštr. synagógy</t>
  </si>
  <si>
    <t>výst.techn.vybavenosti na ul. E. Adyho</t>
  </si>
  <si>
    <t>dostavba  telocvične ZŠM</t>
  </si>
  <si>
    <t>kanalizácia - rozšírenie</t>
  </si>
  <si>
    <t>rek.detských ihrísk</t>
  </si>
  <si>
    <t>rekonštrukcia verejného  osvetlenia - mesto</t>
  </si>
  <si>
    <t>správne poplatky Spoločný stav. úrad</t>
  </si>
  <si>
    <t>správne poplatky Matrika</t>
  </si>
  <si>
    <t xml:space="preserve">nájom. nízkoštandardné byty </t>
  </si>
  <si>
    <t xml:space="preserve">nájom.štandardné byty 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</si>
  <si>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</si>
  <si>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</si>
  <si>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</si>
  <si>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</si>
  <si>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</si>
  <si>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</si>
  <si>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>3120013-5</t>
  </si>
  <si>
    <t xml:space="preserve">štipendium ÚPSV </t>
  </si>
  <si>
    <t xml:space="preserve">tlač obecných novín </t>
  </si>
  <si>
    <t xml:space="preserve">špeciálne služby ostatné </t>
  </si>
  <si>
    <t>čerpanie KK úveru</t>
  </si>
  <si>
    <t>AČ ( čistenie kanalizácie §50j)</t>
  </si>
  <si>
    <t>AČ čistenie kanalizácie §50j)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</si>
  <si>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</si>
  <si>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</si>
  <si>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</si>
  <si>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</si>
  <si>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</si>
  <si>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04.5.1.</t>
  </si>
  <si>
    <t>NAKLADANIE S ODPADOVÝMI VODAMI</t>
  </si>
  <si>
    <t>VŠEOBECNÁ LEKÁRSKA STAROSTLIVOSŤ</t>
  </si>
  <si>
    <t>VŠEOB. LEKÁRSKA STAROSTLIVOSŤ</t>
  </si>
  <si>
    <t>vývoz fekálií</t>
  </si>
  <si>
    <t>transfery športovým zdruźeniam</t>
  </si>
  <si>
    <t>0.8.1.0</t>
  </si>
  <si>
    <t xml:space="preserve">Múzeum </t>
  </si>
  <si>
    <t>08.2</t>
  </si>
  <si>
    <t>0.8.2.0</t>
  </si>
  <si>
    <t>kultúrne podujatia vrátane grantov</t>
  </si>
  <si>
    <t xml:space="preserve">transfery na kultúru </t>
  </si>
  <si>
    <t>transfery cirkvi</t>
  </si>
  <si>
    <t>FINANČNÉ OPERÁCIE</t>
  </si>
  <si>
    <t>KAPITÁLOVÉ VÝDAVKY</t>
  </si>
  <si>
    <t xml:space="preserve">Trovy súdneho a exekúčneho konania </t>
  </si>
  <si>
    <t xml:space="preserve">Školy s právnou subjektivitou </t>
  </si>
  <si>
    <t>ZŠ Kossutha normatívne fin.prostr.</t>
  </si>
  <si>
    <t>ZŠ Kossutha nenormatívne fin.prostr.</t>
  </si>
  <si>
    <t>ZŠ Hunyadiho normatívne fin.prostr.</t>
  </si>
  <si>
    <t>ZŠ Hunyadiho nenormatívne fin.prostr.</t>
  </si>
  <si>
    <t>ŠKOLY S PRÁVNOU SUBJEKTIVITOU</t>
  </si>
  <si>
    <t xml:space="preserve">Školské jedálne  pri ZŠ </t>
  </si>
  <si>
    <t>Školské potreby - z dotácie UPSVaR</t>
  </si>
  <si>
    <t>Nenormatívne fin.prostr. pre MŠ,CVČ</t>
  </si>
  <si>
    <t>Centrum voľného času</t>
  </si>
  <si>
    <t>Mzdy platy</t>
  </si>
  <si>
    <t>09.5.0.2</t>
  </si>
  <si>
    <t>oprava strechy telocvične ZŠ Kossutha</t>
  </si>
  <si>
    <t>INTERNÁT A UNIVERZITA</t>
  </si>
  <si>
    <t>Múzeum</t>
  </si>
  <si>
    <t>Rozpočet 2014 schválený upravený</t>
  </si>
  <si>
    <t>Skutočnosť 2014</t>
  </si>
  <si>
    <t>Návrh 2016</t>
  </si>
  <si>
    <t>Návrh 2017</t>
  </si>
  <si>
    <t>rek.chodn.Kazincz.-chodn.pred bud.býv.OPP</t>
  </si>
  <si>
    <t>09</t>
  </si>
  <si>
    <t>bank.úver publikácia</t>
  </si>
  <si>
    <t>rekonštrukcia ciest a chodníkov</t>
  </si>
  <si>
    <t>06.6.0.</t>
  </si>
  <si>
    <t>Spracoval: Ing. Švistun L.</t>
  </si>
  <si>
    <t xml:space="preserve">Nenormatívne  finančné  prostriedky  pre  MŠ </t>
  </si>
  <si>
    <t xml:space="preserve">rozpočet na roky 2015 - 2017 </t>
  </si>
  <si>
    <t xml:space="preserve"> ROZPOČET  MESTA  KRÁĽOVSKÝ CHLMEC   NA ROKY 2015 - 2017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</si>
</sst>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7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indexed="8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color indexed="9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7"/>
      <color indexed="1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indexed="8"/>
      <name val="Arial CE"/>
      <charset val="238"/>
    </font>
    <font>
      <b/>
      <sz val="8"/>
      <color indexed="8"/>
      <name val="Arial CE"/>
      <charset val="238"/>
    </font>
    <font>
      <b/>
      <sz val="8"/>
      <color indexed="9"/>
      <name val="Arial CE"/>
      <charset val="238"/>
    </font>
    <font>
      <sz val="10"/>
      <color indexed="9"/>
      <name val="Arial CE"/>
      <family val="2"/>
      <charset val="238"/>
    </font>
    <font>
      <b/>
      <u/>
      <sz val="8"/>
      <name val="Arial CE"/>
      <family val="2"/>
      <charset val="238"/>
    </font>
    <font>
      <sz val="6.5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sz val="12"/>
      <name val="Cambria"/>
      <family val="1"/>
      <charset val="238"/>
    </font>
    <font>
      <b/>
      <sz val="5"/>
      <name val="Cambria"/>
      <family val="1"/>
      <charset val="238"/>
    </font>
    <font>
      <b/>
      <sz val="9"/>
      <name val="Cambria"/>
      <family val="1"/>
      <charset val="238"/>
    </font>
    <font>
      <sz val="6.3"/>
      <name val="Cambria"/>
      <family val="1"/>
      <charset val="238"/>
    </font>
    <font>
      <b/>
      <sz val="6.3"/>
      <name val="Cambria"/>
      <family val="1"/>
      <charset val="238"/>
    </font>
    <font>
      <b/>
      <sz val="6.5"/>
      <name val="Arial CE"/>
      <charset val="238"/>
    </font>
    <font>
      <sz val="7"/>
      <color indexed="10"/>
      <name val="Cambria"/>
      <family val="1"/>
      <charset val="238"/>
    </font>
    <font>
      <sz val="8"/>
      <color indexed="10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7"/>
      <color indexed="8"/>
      <name val="Cambria"/>
      <family val="1"/>
      <charset val="238"/>
    </font>
    <font>
      <sz val="8"/>
      <color indexed="9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7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3" fontId="4" fillId="3" borderId="2" xfId="0" applyNumberFormat="1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7" fillId="8" borderId="4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5" xfId="0" applyFont="1" applyFill="1" applyBorder="1"/>
    <xf numFmtId="0" fontId="2" fillId="4" borderId="5" xfId="0" applyFont="1" applyFill="1" applyBorder="1"/>
    <xf numFmtId="0" fontId="4" fillId="4" borderId="5" xfId="0" applyFont="1" applyFill="1" applyBorder="1"/>
    <xf numFmtId="165" fontId="7" fillId="7" borderId="5" xfId="0" applyNumberFormat="1" applyFont="1" applyFill="1" applyBorder="1"/>
    <xf numFmtId="0" fontId="16" fillId="4" borderId="5" xfId="0" applyFont="1" applyFill="1" applyBorder="1"/>
    <xf numFmtId="0" fontId="8" fillId="7" borderId="6" xfId="0" applyFont="1" applyFill="1" applyBorder="1"/>
    <xf numFmtId="0" fontId="11" fillId="7" borderId="6" xfId="0" applyFont="1" applyFill="1" applyBorder="1" applyAlignment="1"/>
    <xf numFmtId="164" fontId="4" fillId="3" borderId="5" xfId="0" applyNumberFormat="1" applyFont="1" applyFill="1" applyBorder="1"/>
    <xf numFmtId="0" fontId="2" fillId="0" borderId="5" xfId="0" applyFont="1" applyBorder="1"/>
    <xf numFmtId="0" fontId="4" fillId="0" borderId="5" xfId="0" applyFont="1" applyBorder="1"/>
    <xf numFmtId="0" fontId="10" fillId="5" borderId="5" xfId="0" applyFont="1" applyFill="1" applyBorder="1"/>
    <xf numFmtId="0" fontId="9" fillId="5" borderId="5" xfId="0" applyFont="1" applyFill="1" applyBorder="1"/>
    <xf numFmtId="0" fontId="7" fillId="5" borderId="5" xfId="0" applyFont="1" applyFill="1" applyBorder="1"/>
    <xf numFmtId="165" fontId="7" fillId="5" borderId="5" xfId="0" applyNumberFormat="1" applyFont="1" applyFill="1" applyBorder="1"/>
    <xf numFmtId="0" fontId="2" fillId="6" borderId="5" xfId="0" applyFont="1" applyFill="1" applyBorder="1"/>
    <xf numFmtId="0" fontId="4" fillId="6" borderId="5" xfId="0" applyFont="1" applyFill="1" applyBorder="1"/>
    <xf numFmtId="165" fontId="12" fillId="3" borderId="5" xfId="0" applyNumberFormat="1" applyFont="1" applyFill="1" applyBorder="1"/>
    <xf numFmtId="0" fontId="6" fillId="5" borderId="5" xfId="0" applyFont="1" applyFill="1" applyBorder="1"/>
    <xf numFmtId="165" fontId="6" fillId="5" borderId="5" xfId="0" applyNumberFormat="1" applyFont="1" applyFill="1" applyBorder="1"/>
    <xf numFmtId="0" fontId="5" fillId="6" borderId="5" xfId="0" applyFont="1" applyFill="1" applyBorder="1"/>
    <xf numFmtId="0" fontId="2" fillId="6" borderId="5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center"/>
    </xf>
    <xf numFmtId="49" fontId="2" fillId="6" borderId="5" xfId="0" applyNumberFormat="1" applyFont="1" applyFill="1" applyBorder="1"/>
    <xf numFmtId="165" fontId="4" fillId="6" borderId="5" xfId="0" applyNumberFormat="1" applyFont="1" applyFill="1" applyBorder="1"/>
    <xf numFmtId="0" fontId="7" fillId="8" borderId="5" xfId="0" applyFont="1" applyFill="1" applyBorder="1"/>
    <xf numFmtId="164" fontId="7" fillId="8" borderId="5" xfId="0" applyNumberFormat="1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165" fontId="4" fillId="3" borderId="5" xfId="0" applyNumberFormat="1" applyFont="1" applyFill="1" applyBorder="1"/>
    <xf numFmtId="3" fontId="2" fillId="3" borderId="5" xfId="0" applyNumberFormat="1" applyFont="1" applyFill="1" applyBorder="1"/>
    <xf numFmtId="3" fontId="4" fillId="3" borderId="5" xfId="0" applyNumberFormat="1" applyFont="1" applyFill="1" applyBorder="1"/>
    <xf numFmtId="0" fontId="1" fillId="0" borderId="0" xfId="0" applyFont="1"/>
    <xf numFmtId="0" fontId="47" fillId="3" borderId="0" xfId="0" applyFont="1" applyFill="1"/>
    <xf numFmtId="0" fontId="35" fillId="3" borderId="0" xfId="0" applyFont="1" applyFill="1" applyAlignment="1">
      <alignment horizontal="right"/>
    </xf>
    <xf numFmtId="0" fontId="20" fillId="7" borderId="5" xfId="0" applyFont="1" applyFill="1" applyBorder="1" applyAlignment="1">
      <alignment horizontal="center"/>
    </xf>
    <xf numFmtId="3" fontId="20" fillId="7" borderId="5" xfId="0" applyNumberFormat="1" applyFont="1" applyFill="1" applyBorder="1" applyAlignment="1">
      <alignment horizontal="center"/>
    </xf>
    <xf numFmtId="165" fontId="18" fillId="7" borderId="5" xfId="0" applyNumberFormat="1" applyFont="1" applyFill="1" applyBorder="1"/>
    <xf numFmtId="165" fontId="21" fillId="9" borderId="5" xfId="0" applyNumberFormat="1" applyFont="1" applyFill="1" applyBorder="1"/>
    <xf numFmtId="3" fontId="21" fillId="4" borderId="5" xfId="0" applyNumberFormat="1" applyFont="1" applyFill="1" applyBorder="1"/>
    <xf numFmtId="165" fontId="22" fillId="9" borderId="5" xfId="0" applyNumberFormat="1" applyFont="1" applyFill="1" applyBorder="1"/>
    <xf numFmtId="3" fontId="17" fillId="4" borderId="5" xfId="0" applyNumberFormat="1" applyFont="1" applyFill="1" applyBorder="1"/>
    <xf numFmtId="0" fontId="36" fillId="4" borderId="5" xfId="0" applyFont="1" applyFill="1" applyBorder="1"/>
    <xf numFmtId="165" fontId="34" fillId="9" borderId="5" xfId="0" applyNumberFormat="1" applyFont="1" applyFill="1" applyBorder="1"/>
    <xf numFmtId="3" fontId="34" fillId="4" borderId="5" xfId="0" applyNumberFormat="1" applyFont="1" applyFill="1" applyBorder="1"/>
    <xf numFmtId="165" fontId="37" fillId="9" borderId="5" xfId="0" applyNumberFormat="1" applyFont="1" applyFill="1" applyBorder="1"/>
    <xf numFmtId="165" fontId="23" fillId="9" borderId="5" xfId="0" applyNumberFormat="1" applyFont="1" applyFill="1" applyBorder="1"/>
    <xf numFmtId="165" fontId="17" fillId="9" borderId="5" xfId="0" applyNumberFormat="1" applyFont="1" applyFill="1" applyBorder="1"/>
    <xf numFmtId="0" fontId="4" fillId="4" borderId="5" xfId="0" applyFont="1" applyFill="1" applyBorder="1" applyAlignment="1">
      <alignment horizontal="right"/>
    </xf>
    <xf numFmtId="165" fontId="24" fillId="9" borderId="5" xfId="0" applyNumberFormat="1" applyFont="1" applyFill="1" applyBorder="1"/>
    <xf numFmtId="165" fontId="25" fillId="9" borderId="5" xfId="0" applyNumberFormat="1" applyFont="1" applyFill="1" applyBorder="1"/>
    <xf numFmtId="0" fontId="26" fillId="5" borderId="5" xfId="0" applyFont="1" applyFill="1" applyBorder="1"/>
    <xf numFmtId="165" fontId="27" fillId="5" borderId="5" xfId="0" applyNumberFormat="1" applyFont="1" applyFill="1" applyBorder="1"/>
    <xf numFmtId="3" fontId="27" fillId="5" borderId="5" xfId="0" applyNumberFormat="1" applyFont="1" applyFill="1" applyBorder="1"/>
    <xf numFmtId="165" fontId="19" fillId="5" borderId="5" xfId="0" applyNumberFormat="1" applyFont="1" applyFill="1" applyBorder="1"/>
    <xf numFmtId="3" fontId="19" fillId="5" borderId="5" xfId="0" applyNumberFormat="1" applyFont="1" applyFill="1" applyBorder="1"/>
    <xf numFmtId="3" fontId="17" fillId="6" borderId="5" xfId="0" applyNumberFormat="1" applyFont="1" applyFill="1" applyBorder="1"/>
    <xf numFmtId="3" fontId="25" fillId="6" borderId="5" xfId="0" applyNumberFormat="1" applyFont="1" applyFill="1" applyBorder="1"/>
    <xf numFmtId="3" fontId="34" fillId="6" borderId="5" xfId="0" applyNumberFormat="1" applyFont="1" applyFill="1" applyBorder="1"/>
    <xf numFmtId="0" fontId="44" fillId="6" borderId="5" xfId="0" applyFont="1" applyFill="1" applyBorder="1"/>
    <xf numFmtId="165" fontId="43" fillId="9" borderId="5" xfId="0" applyNumberFormat="1" applyFont="1" applyFill="1" applyBorder="1"/>
    <xf numFmtId="165" fontId="45" fillId="9" borderId="5" xfId="0" applyNumberFormat="1" applyFont="1" applyFill="1" applyBorder="1"/>
    <xf numFmtId="3" fontId="43" fillId="6" borderId="5" xfId="0" applyNumberFormat="1" applyFont="1" applyFill="1" applyBorder="1"/>
    <xf numFmtId="3" fontId="28" fillId="6" borderId="5" xfId="0" applyNumberFormat="1" applyFont="1" applyFill="1" applyBorder="1"/>
    <xf numFmtId="0" fontId="36" fillId="6" borderId="5" xfId="0" applyFont="1" applyFill="1" applyBorder="1"/>
    <xf numFmtId="3" fontId="37" fillId="6" borderId="5" xfId="0" applyNumberFormat="1" applyFont="1" applyFill="1" applyBorder="1"/>
    <xf numFmtId="3" fontId="21" fillId="6" borderId="5" xfId="0" applyNumberFormat="1" applyFont="1" applyFill="1" applyBorder="1"/>
    <xf numFmtId="0" fontId="32" fillId="6" borderId="5" xfId="0" applyFont="1" applyFill="1" applyBorder="1"/>
    <xf numFmtId="0" fontId="33" fillId="6" borderId="5" xfId="0" applyFont="1" applyFill="1" applyBorder="1"/>
    <xf numFmtId="165" fontId="28" fillId="9" borderId="5" xfId="0" applyNumberFormat="1" applyFont="1" applyFill="1" applyBorder="1"/>
    <xf numFmtId="3" fontId="29" fillId="6" borderId="5" xfId="0" applyNumberFormat="1" applyFont="1" applyFill="1" applyBorder="1"/>
    <xf numFmtId="165" fontId="30" fillId="9" borderId="5" xfId="0" applyNumberFormat="1" applyFont="1" applyFill="1" applyBorder="1"/>
    <xf numFmtId="3" fontId="30" fillId="6" borderId="5" xfId="0" applyNumberFormat="1" applyFont="1" applyFill="1" applyBorder="1"/>
    <xf numFmtId="165" fontId="38" fillId="9" borderId="5" xfId="0" applyNumberFormat="1" applyFont="1" applyFill="1" applyBorder="1"/>
    <xf numFmtId="3" fontId="23" fillId="6" borderId="5" xfId="0" applyNumberFormat="1" applyFont="1" applyFill="1" applyBorder="1"/>
    <xf numFmtId="3" fontId="38" fillId="6" borderId="5" xfId="0" applyNumberFormat="1" applyFont="1" applyFill="1" applyBorder="1"/>
    <xf numFmtId="165" fontId="39" fillId="9" borderId="5" xfId="0" applyNumberFormat="1" applyFont="1" applyFill="1" applyBorder="1"/>
    <xf numFmtId="3" fontId="39" fillId="6" borderId="5" xfId="0" applyNumberFormat="1" applyFont="1" applyFill="1" applyBorder="1"/>
    <xf numFmtId="3" fontId="22" fillId="6" borderId="5" xfId="0" applyNumberFormat="1" applyFont="1" applyFill="1" applyBorder="1"/>
    <xf numFmtId="0" fontId="13" fillId="6" borderId="5" xfId="0" applyFont="1" applyFill="1" applyBorder="1"/>
    <xf numFmtId="0" fontId="35" fillId="6" borderId="5" xfId="0" applyFont="1" applyFill="1" applyBorder="1"/>
    <xf numFmtId="0" fontId="40" fillId="5" borderId="5" xfId="0" applyFont="1" applyFill="1" applyBorder="1"/>
    <xf numFmtId="165" fontId="41" fillId="5" borderId="5" xfId="0" applyNumberFormat="1" applyFont="1" applyFill="1" applyBorder="1"/>
    <xf numFmtId="165" fontId="42" fillId="5" borderId="5" xfId="0" applyNumberFormat="1" applyFont="1" applyFill="1" applyBorder="1"/>
    <xf numFmtId="3" fontId="41" fillId="5" borderId="5" xfId="0" applyNumberFormat="1" applyFont="1" applyFill="1" applyBorder="1"/>
    <xf numFmtId="165" fontId="19" fillId="8" borderId="5" xfId="0" applyNumberFormat="1" applyFont="1" applyFill="1" applyBorder="1"/>
    <xf numFmtId="0" fontId="19" fillId="8" borderId="5" xfId="0" applyFont="1" applyFill="1" applyBorder="1"/>
    <xf numFmtId="3" fontId="19" fillId="8" borderId="5" xfId="0" applyNumberFormat="1" applyFont="1" applyFill="1" applyBorder="1"/>
    <xf numFmtId="165" fontId="31" fillId="9" borderId="5" xfId="0" applyNumberFormat="1" applyFont="1" applyFill="1" applyBorder="1"/>
    <xf numFmtId="3" fontId="31" fillId="3" borderId="5" xfId="0" applyNumberFormat="1" applyFont="1" applyFill="1" applyBorder="1"/>
    <xf numFmtId="3" fontId="17" fillId="3" borderId="5" xfId="0" applyNumberFormat="1" applyFont="1" applyFill="1" applyBorder="1"/>
    <xf numFmtId="165" fontId="21" fillId="9" borderId="7" xfId="0" applyNumberFormat="1" applyFont="1" applyFill="1" applyBorder="1"/>
    <xf numFmtId="165" fontId="22" fillId="9" borderId="7" xfId="0" applyNumberFormat="1" applyFont="1" applyFill="1" applyBorder="1"/>
    <xf numFmtId="165" fontId="34" fillId="9" borderId="7" xfId="0" applyNumberFormat="1" applyFont="1" applyFill="1" applyBorder="1"/>
    <xf numFmtId="165" fontId="19" fillId="7" borderId="7" xfId="0" applyNumberFormat="1" applyFont="1" applyFill="1" applyBorder="1"/>
    <xf numFmtId="165" fontId="23" fillId="9" borderId="7" xfId="0" applyNumberFormat="1" applyFont="1" applyFill="1" applyBorder="1"/>
    <xf numFmtId="165" fontId="46" fillId="9" borderId="7" xfId="0" applyNumberFormat="1" applyFont="1" applyFill="1" applyBorder="1"/>
    <xf numFmtId="165" fontId="18" fillId="7" borderId="7" xfId="0" applyNumberFormat="1" applyFont="1" applyFill="1" applyBorder="1"/>
    <xf numFmtId="165" fontId="17" fillId="9" borderId="7" xfId="0" applyNumberFormat="1" applyFont="1" applyFill="1" applyBorder="1"/>
    <xf numFmtId="0" fontId="26" fillId="5" borderId="7" xfId="0" applyFont="1" applyFill="1" applyBorder="1"/>
    <xf numFmtId="165" fontId="19" fillId="5" borderId="7" xfId="0" applyNumberFormat="1" applyFont="1" applyFill="1" applyBorder="1"/>
    <xf numFmtId="165" fontId="37" fillId="9" borderId="7" xfId="0" applyNumberFormat="1" applyFont="1" applyFill="1" applyBorder="1"/>
    <xf numFmtId="165" fontId="38" fillId="9" borderId="7" xfId="0" applyNumberFormat="1" applyFont="1" applyFill="1" applyBorder="1"/>
    <xf numFmtId="165" fontId="39" fillId="9" borderId="7" xfId="0" applyNumberFormat="1" applyFont="1" applyFill="1" applyBorder="1"/>
    <xf numFmtId="165" fontId="23" fillId="3" borderId="7" xfId="0" applyNumberFormat="1" applyFont="1" applyFill="1" applyBorder="1"/>
    <xf numFmtId="165" fontId="42" fillId="5" borderId="7" xfId="0" applyNumberFormat="1" applyFont="1" applyFill="1" applyBorder="1"/>
    <xf numFmtId="164" fontId="19" fillId="5" borderId="7" xfId="0" applyNumberFormat="1" applyFont="1" applyFill="1" applyBorder="1"/>
    <xf numFmtId="0" fontId="19" fillId="8" borderId="7" xfId="0" applyFont="1" applyFill="1" applyBorder="1"/>
    <xf numFmtId="0" fontId="6" fillId="7" borderId="5" xfId="0" applyFont="1" applyFill="1" applyBorder="1"/>
    <xf numFmtId="0" fontId="8" fillId="5" borderId="5" xfId="0" applyFont="1" applyFill="1" applyBorder="1"/>
    <xf numFmtId="0" fontId="6" fillId="8" borderId="5" xfId="0" applyFont="1" applyFill="1" applyBorder="1"/>
    <xf numFmtId="0" fontId="11" fillId="7" borderId="6" xfId="0" applyFont="1" applyFill="1" applyBorder="1"/>
    <xf numFmtId="0" fontId="4" fillId="3" borderId="8" xfId="0" applyFont="1" applyFill="1" applyBorder="1"/>
    <xf numFmtId="14" fontId="35" fillId="3" borderId="0" xfId="0" applyNumberFormat="1" applyFont="1" applyFill="1" applyBorder="1"/>
    <xf numFmtId="165" fontId="25" fillId="9" borderId="7" xfId="0" applyNumberFormat="1" applyFont="1" applyFill="1" applyBorder="1"/>
    <xf numFmtId="3" fontId="28" fillId="6" borderId="7" xfId="0" applyNumberFormat="1" applyFont="1" applyFill="1" applyBorder="1"/>
    <xf numFmtId="3" fontId="17" fillId="6" borderId="7" xfId="0" applyNumberFormat="1" applyFont="1" applyFill="1" applyBorder="1"/>
    <xf numFmtId="165" fontId="30" fillId="9" borderId="7" xfId="0" applyNumberFormat="1" applyFont="1" applyFill="1" applyBorder="1"/>
    <xf numFmtId="3" fontId="30" fillId="6" borderId="7" xfId="0" applyNumberFormat="1" applyFont="1" applyFill="1" applyBorder="1"/>
    <xf numFmtId="165" fontId="28" fillId="9" borderId="7" xfId="0" applyNumberFormat="1" applyFont="1" applyFill="1" applyBorder="1"/>
    <xf numFmtId="14" fontId="4" fillId="0" borderId="0" xfId="0" applyNumberFormat="1" applyFont="1"/>
    <xf numFmtId="3" fontId="37" fillId="4" borderId="5" xfId="0" applyNumberFormat="1" applyFont="1" applyFill="1" applyBorder="1"/>
    <xf numFmtId="165" fontId="49" fillId="9" borderId="7" xfId="0" applyNumberFormat="1" applyFont="1" applyFill="1" applyBorder="1"/>
    <xf numFmtId="165" fontId="49" fillId="9" borderId="5" xfId="0" applyNumberFormat="1" applyFont="1" applyFill="1" applyBorder="1"/>
    <xf numFmtId="3" fontId="49" fillId="4" borderId="5" xfId="0" applyNumberFormat="1" applyFont="1" applyFill="1" applyBorder="1"/>
    <xf numFmtId="165" fontId="12" fillId="4" borderId="5" xfId="0" applyNumberFormat="1" applyFont="1" applyFill="1" applyBorder="1"/>
    <xf numFmtId="165" fontId="6" fillId="7" borderId="5" xfId="0" applyNumberFormat="1" applyFont="1" applyFill="1" applyBorder="1"/>
    <xf numFmtId="165" fontId="12" fillId="4" borderId="2" xfId="0" applyNumberFormat="1" applyFont="1" applyFill="1" applyBorder="1"/>
    <xf numFmtId="165" fontId="4" fillId="4" borderId="5" xfId="0" applyNumberFormat="1" applyFont="1" applyFill="1" applyBorder="1"/>
    <xf numFmtId="165" fontId="15" fillId="4" borderId="5" xfId="0" applyNumberFormat="1" applyFont="1" applyFill="1" applyBorder="1"/>
    <xf numFmtId="165" fontId="9" fillId="5" borderId="5" xfId="0" applyNumberFormat="1" applyFont="1" applyFill="1" applyBorder="1"/>
    <xf numFmtId="165" fontId="14" fillId="6" borderId="5" xfId="0" applyNumberFormat="1" applyFont="1" applyFill="1" applyBorder="1"/>
    <xf numFmtId="165" fontId="35" fillId="3" borderId="5" xfId="0" applyNumberFormat="1" applyFont="1" applyFill="1" applyBorder="1"/>
    <xf numFmtId="165" fontId="46" fillId="9" borderId="5" xfId="0" applyNumberFormat="1" applyFont="1" applyFill="1" applyBorder="1"/>
    <xf numFmtId="3" fontId="46" fillId="6" borderId="5" xfId="0" applyNumberFormat="1" applyFont="1" applyFill="1" applyBorder="1"/>
    <xf numFmtId="0" fontId="35" fillId="4" borderId="5" xfId="0" applyFont="1" applyFill="1" applyBorder="1"/>
    <xf numFmtId="165" fontId="34" fillId="10" borderId="5" xfId="0" applyNumberFormat="1" applyFont="1" applyFill="1" applyBorder="1"/>
    <xf numFmtId="3" fontId="19" fillId="5" borderId="7" xfId="0" applyNumberFormat="1" applyFont="1" applyFill="1" applyBorder="1"/>
    <xf numFmtId="0" fontId="51" fillId="5" borderId="5" xfId="0" applyFont="1" applyFill="1" applyBorder="1"/>
    <xf numFmtId="164" fontId="51" fillId="5" borderId="5" xfId="0" applyNumberFormat="1" applyFont="1" applyFill="1" applyBorder="1"/>
    <xf numFmtId="0" fontId="50" fillId="6" borderId="5" xfId="0" applyFont="1" applyFill="1" applyBorder="1"/>
    <xf numFmtId="0" fontId="4" fillId="11" borderId="5" xfId="0" applyFont="1" applyFill="1" applyBorder="1"/>
    <xf numFmtId="0" fontId="2" fillId="11" borderId="5" xfId="0" applyFont="1" applyFill="1" applyBorder="1"/>
    <xf numFmtId="165" fontId="17" fillId="11" borderId="5" xfId="0" applyNumberFormat="1" applyFont="1" applyFill="1" applyBorder="1"/>
    <xf numFmtId="0" fontId="2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4" fillId="0" borderId="10" xfId="0" applyFont="1" applyFill="1" applyBorder="1"/>
    <xf numFmtId="0" fontId="36" fillId="0" borderId="10" xfId="0" applyFont="1" applyFill="1" applyBorder="1"/>
    <xf numFmtId="0" fontId="48" fillId="0" borderId="10" xfId="0" applyFont="1" applyFill="1" applyBorder="1"/>
    <xf numFmtId="0" fontId="5" fillId="0" borderId="10" xfId="0" applyFont="1" applyFill="1" applyBorder="1"/>
    <xf numFmtId="0" fontId="4" fillId="2" borderId="10" xfId="0" applyFont="1" applyFill="1" applyBorder="1"/>
    <xf numFmtId="0" fontId="2" fillId="2" borderId="10" xfId="0" applyFont="1" applyFill="1" applyBorder="1"/>
    <xf numFmtId="0" fontId="35" fillId="0" borderId="10" xfId="0" applyFont="1" applyFill="1" applyBorder="1"/>
    <xf numFmtId="0" fontId="2" fillId="0" borderId="10" xfId="0" applyFont="1" applyBorder="1"/>
    <xf numFmtId="0" fontId="2" fillId="0" borderId="11" xfId="0" applyFont="1" applyFill="1" applyBorder="1"/>
    <xf numFmtId="0" fontId="4" fillId="0" borderId="12" xfId="0" applyFont="1" applyFill="1" applyBorder="1"/>
    <xf numFmtId="3" fontId="4" fillId="0" borderId="12" xfId="0" applyNumberFormat="1" applyFont="1" applyFill="1" applyBorder="1"/>
    <xf numFmtId="0" fontId="4" fillId="0" borderId="13" xfId="0" applyFont="1" applyFill="1" applyBorder="1"/>
    <xf numFmtId="0" fontId="0" fillId="0" borderId="10" xfId="0" applyBorder="1"/>
    <xf numFmtId="0" fontId="47" fillId="0" borderId="0" xfId="0" applyFont="1"/>
    <xf numFmtId="0" fontId="1" fillId="3" borderId="14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0" borderId="14" xfId="0" applyFont="1" applyBorder="1"/>
    <xf numFmtId="0" fontId="0" fillId="0" borderId="14" xfId="0" applyBorder="1"/>
    <xf numFmtId="165" fontId="34" fillId="10" borderId="7" xfId="0" applyNumberFormat="1" applyFont="1" applyFill="1" applyBorder="1"/>
    <xf numFmtId="165" fontId="37" fillId="10" borderId="5" xfId="0" applyNumberFormat="1" applyFont="1" applyFill="1" applyBorder="1"/>
    <xf numFmtId="0" fontId="4" fillId="10" borderId="5" xfId="0" applyFont="1" applyFill="1" applyBorder="1"/>
    <xf numFmtId="165" fontId="17" fillId="10" borderId="5" xfId="0" applyNumberFormat="1" applyFont="1" applyFill="1" applyBorder="1"/>
    <xf numFmtId="165" fontId="17" fillId="10" borderId="7" xfId="0" applyNumberFormat="1" applyFont="1" applyFill="1" applyBorder="1"/>
    <xf numFmtId="165" fontId="37" fillId="10" borderId="7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165" fontId="36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0" fontId="54" fillId="4" borderId="5" xfId="0" applyFont="1" applyFill="1" applyBorder="1"/>
    <xf numFmtId="0" fontId="54" fillId="6" borderId="5" xfId="0" applyFont="1" applyFill="1" applyBorder="1"/>
    <xf numFmtId="0" fontId="4" fillId="6" borderId="5" xfId="0" applyFont="1" applyFill="1" applyBorder="1" applyAlignment="1">
      <alignment horizontal="left"/>
    </xf>
    <xf numFmtId="165" fontId="11" fillId="7" borderId="6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right"/>
    </xf>
    <xf numFmtId="165" fontId="4" fillId="0" borderId="0" xfId="0" applyNumberFormat="1" applyFont="1"/>
    <xf numFmtId="165" fontId="60" fillId="2" borderId="5" xfId="0" applyNumberFormat="1" applyFont="1" applyFill="1" applyBorder="1"/>
    <xf numFmtId="0" fontId="55" fillId="2" borderId="10" xfId="0" applyFont="1" applyFill="1" applyBorder="1"/>
    <xf numFmtId="0" fontId="57" fillId="2" borderId="0" xfId="0" applyFont="1" applyFill="1"/>
    <xf numFmtId="0" fontId="58" fillId="2" borderId="0" xfId="0" applyFont="1" applyFill="1"/>
    <xf numFmtId="0" fontId="57" fillId="2" borderId="10" xfId="0" applyFont="1" applyFill="1" applyBorder="1"/>
    <xf numFmtId="0" fontId="55" fillId="2" borderId="14" xfId="0" applyFont="1" applyFill="1" applyBorder="1"/>
    <xf numFmtId="0" fontId="58" fillId="2" borderId="0" xfId="0" applyFont="1" applyFill="1" applyAlignment="1">
      <alignment horizontal="left"/>
    </xf>
    <xf numFmtId="0" fontId="56" fillId="2" borderId="0" xfId="0" applyFont="1" applyFill="1" applyAlignment="1">
      <alignment horizontal="center"/>
    </xf>
    <xf numFmtId="0" fontId="55" fillId="2" borderId="5" xfId="0" applyFont="1" applyFill="1" applyBorder="1"/>
    <xf numFmtId="0" fontId="57" fillId="2" borderId="5" xfId="0" applyFont="1" applyFill="1" applyBorder="1" applyAlignment="1">
      <alignment horizontal="left"/>
    </xf>
    <xf numFmtId="0" fontId="59" fillId="2" borderId="5" xfId="0" applyFont="1" applyFill="1" applyBorder="1"/>
    <xf numFmtId="0" fontId="60" fillId="2" borderId="5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7" fillId="2" borderId="5" xfId="0" applyFont="1" applyFill="1" applyBorder="1"/>
    <xf numFmtId="0" fontId="56" fillId="2" borderId="6" xfId="0" applyFont="1" applyFill="1" applyBorder="1"/>
    <xf numFmtId="0" fontId="61" fillId="2" borderId="6" xfId="0" applyFont="1" applyFill="1" applyBorder="1" applyAlignment="1">
      <alignment horizontal="left"/>
    </xf>
    <xf numFmtId="0" fontId="62" fillId="2" borderId="6" xfId="0" applyFont="1" applyFill="1" applyBorder="1" applyAlignment="1"/>
    <xf numFmtId="0" fontId="60" fillId="2" borderId="6" xfId="0" applyFont="1" applyFill="1" applyBorder="1" applyAlignment="1">
      <alignment horizontal="center"/>
    </xf>
    <xf numFmtId="0" fontId="55" fillId="2" borderId="5" xfId="0" applyFont="1" applyFill="1" applyBorder="1" applyAlignment="1">
      <alignment horizontal="left"/>
    </xf>
    <xf numFmtId="0" fontId="62" fillId="2" borderId="5" xfId="0" applyFont="1" applyFill="1" applyBorder="1"/>
    <xf numFmtId="165" fontId="64" fillId="2" borderId="7" xfId="0" applyNumberFormat="1" applyFont="1" applyFill="1" applyBorder="1"/>
    <xf numFmtId="165" fontId="64" fillId="2" borderId="5" xfId="0" applyNumberFormat="1" applyFont="1" applyFill="1" applyBorder="1"/>
    <xf numFmtId="165" fontId="64" fillId="2" borderId="5" xfId="0" applyNumberFormat="1" applyFont="1" applyFill="1" applyBorder="1" applyAlignment="1"/>
    <xf numFmtId="165" fontId="60" fillId="2" borderId="7" xfId="0" applyNumberFormat="1" applyFont="1" applyFill="1" applyBorder="1"/>
    <xf numFmtId="165" fontId="60" fillId="2" borderId="7" xfId="0" applyNumberFormat="1" applyFont="1" applyFill="1" applyBorder="1" applyAlignment="1"/>
    <xf numFmtId="0" fontId="66" fillId="2" borderId="5" xfId="0" applyFont="1" applyFill="1" applyBorder="1" applyAlignment="1">
      <alignment horizontal="left"/>
    </xf>
    <xf numFmtId="0" fontId="64" fillId="2" borderId="7" xfId="0" applyFont="1" applyFill="1" applyBorder="1"/>
    <xf numFmtId="0" fontId="64" fillId="2" borderId="5" xfId="0" applyFont="1" applyFill="1" applyBorder="1"/>
    <xf numFmtId="0" fontId="56" fillId="2" borderId="0" xfId="0" applyFont="1" applyFill="1"/>
    <xf numFmtId="165" fontId="64" fillId="2" borderId="10" xfId="0" applyNumberFormat="1" applyFont="1" applyFill="1" applyBorder="1"/>
    <xf numFmtId="14" fontId="67" fillId="2" borderId="5" xfId="0" applyNumberFormat="1" applyFont="1" applyFill="1" applyBorder="1"/>
    <xf numFmtId="0" fontId="67" fillId="2" borderId="5" xfId="0" applyFont="1" applyFill="1" applyBorder="1"/>
    <xf numFmtId="0" fontId="55" fillId="2" borderId="5" xfId="0" applyFont="1" applyFill="1" applyBorder="1" applyAlignment="1">
      <alignment horizontal="right"/>
    </xf>
    <xf numFmtId="0" fontId="55" fillId="2" borderId="11" xfId="0" applyFont="1" applyFill="1" applyBorder="1"/>
    <xf numFmtId="0" fontId="57" fillId="2" borderId="12" xfId="0" applyFont="1" applyFill="1" applyBorder="1"/>
    <xf numFmtId="3" fontId="57" fillId="2" borderId="12" xfId="0" applyNumberFormat="1" applyFont="1" applyFill="1" applyBorder="1"/>
    <xf numFmtId="0" fontId="57" fillId="2" borderId="13" xfId="0" applyFont="1" applyFill="1" applyBorder="1"/>
    <xf numFmtId="3" fontId="55" fillId="2" borderId="5" xfId="0" applyNumberFormat="1" applyFont="1" applyFill="1" applyBorder="1"/>
    <xf numFmtId="3" fontId="57" fillId="2" borderId="5" xfId="0" applyNumberFormat="1" applyFont="1" applyFill="1" applyBorder="1" applyAlignment="1">
      <alignment horizontal="left"/>
    </xf>
    <xf numFmtId="3" fontId="59" fillId="2" borderId="5" xfId="0" applyNumberFormat="1" applyFont="1" applyFill="1" applyBorder="1"/>
    <xf numFmtId="0" fontId="58" fillId="2" borderId="14" xfId="0" applyFont="1" applyFill="1" applyBorder="1"/>
    <xf numFmtId="0" fontId="59" fillId="2" borderId="0" xfId="0" applyFont="1" applyFill="1"/>
    <xf numFmtId="0" fontId="58" fillId="2" borderId="10" xfId="0" applyFont="1" applyFill="1" applyBorder="1"/>
    <xf numFmtId="0" fontId="65" fillId="2" borderId="0" xfId="0" applyFont="1" applyFill="1" applyAlignment="1">
      <alignment horizontal="left"/>
    </xf>
    <xf numFmtId="14" fontId="59" fillId="2" borderId="0" xfId="0" applyNumberFormat="1" applyFont="1" applyFill="1"/>
    <xf numFmtId="165" fontId="58" fillId="2" borderId="0" xfId="0" applyNumberFormat="1" applyFont="1" applyFill="1"/>
    <xf numFmtId="165" fontId="57" fillId="2" borderId="0" xfId="0" applyNumberFormat="1" applyFont="1" applyFill="1"/>
    <xf numFmtId="165" fontId="57" fillId="2" borderId="0" xfId="0" applyNumberFormat="1" applyFont="1" applyFill="1" applyAlignment="1"/>
    <xf numFmtId="165" fontId="65" fillId="2" borderId="0" xfId="0" applyNumberFormat="1" applyFont="1" applyFill="1"/>
    <xf numFmtId="0" fontId="58" fillId="2" borderId="14" xfId="0" applyFont="1" applyFill="1" applyBorder="1" applyAlignment="1">
      <alignment horizontal="left"/>
    </xf>
    <xf numFmtId="0" fontId="58" fillId="2" borderId="0" xfId="0" applyFont="1" applyFill="1" applyBorder="1" applyAlignment="1">
      <alignment horizontal="left"/>
    </xf>
    <xf numFmtId="0" fontId="57" fillId="2" borderId="14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69" fillId="2" borderId="5" xfId="0" applyFont="1" applyFill="1" applyBorder="1"/>
    <xf numFmtId="0" fontId="55" fillId="2" borderId="12" xfId="0" applyFont="1" applyFill="1" applyBorder="1"/>
    <xf numFmtId="0" fontId="57" fillId="2" borderId="0" xfId="0" applyFont="1" applyFill="1" applyBorder="1"/>
    <xf numFmtId="0" fontId="56" fillId="2" borderId="0" xfId="0" applyFont="1" applyFill="1" applyBorder="1" applyAlignment="1">
      <alignment horizontal="center"/>
    </xf>
    <xf numFmtId="0" fontId="55" fillId="2" borderId="20" xfId="0" applyFont="1" applyFill="1" applyBorder="1" applyAlignment="1">
      <alignment horizontal="left"/>
    </xf>
    <xf numFmtId="0" fontId="55" fillId="2" borderId="7" xfId="0" applyFont="1" applyFill="1" applyBorder="1" applyAlignment="1">
      <alignment horizontal="left"/>
    </xf>
    <xf numFmtId="0" fontId="56" fillId="2" borderId="14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2" fillId="0" borderId="0" xfId="0" applyFont="1" applyFill="1"/>
    <xf numFmtId="165" fontId="64" fillId="2" borderId="20" xfId="0" applyNumberFormat="1" applyFont="1" applyFill="1" applyBorder="1"/>
    <xf numFmtId="165" fontId="60" fillId="2" borderId="20" xfId="0" applyNumberFormat="1" applyFont="1" applyFill="1" applyBorder="1"/>
    <xf numFmtId="0" fontId="60" fillId="2" borderId="21" xfId="0" applyFont="1" applyFill="1" applyBorder="1" applyAlignment="1">
      <alignment horizontal="center"/>
    </xf>
    <xf numFmtId="0" fontId="60" fillId="2" borderId="5" xfId="0" applyFont="1" applyFill="1" applyBorder="1" applyAlignment="1">
      <alignment horizontal="center"/>
    </xf>
    <xf numFmtId="0" fontId="58" fillId="2" borderId="0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165" fontId="57" fillId="2" borderId="0" xfId="0" applyNumberFormat="1" applyFont="1" applyFill="1" applyBorder="1"/>
    <xf numFmtId="0" fontId="63" fillId="2" borderId="5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5" fillId="2" borderId="5" xfId="0" applyNumberFormat="1" applyFont="1" applyFill="1" applyBorder="1"/>
    <xf numFmtId="49" fontId="64" fillId="2" borderId="5" xfId="0" applyNumberFormat="1" applyFont="1" applyFill="1" applyBorder="1"/>
    <xf numFmtId="49" fontId="60" fillId="2" borderId="5" xfId="0" applyNumberFormat="1" applyFont="1" applyFill="1" applyBorder="1"/>
    <xf numFmtId="49" fontId="60" fillId="2" borderId="7" xfId="0" applyNumberFormat="1" applyFont="1" applyFill="1" applyBorder="1"/>
    <xf numFmtId="49" fontId="64" fillId="2" borderId="5" xfId="0" applyNumberFormat="1" applyFont="1" applyFill="1" applyBorder="1" applyAlignment="1"/>
    <xf numFmtId="49" fontId="64" fillId="2" borderId="7" xfId="0" applyNumberFormat="1" applyFont="1" applyFill="1" applyBorder="1"/>
    <xf numFmtId="49" fontId="57" fillId="2" borderId="0" xfId="0" applyNumberFormat="1" applyFont="1" applyFill="1"/>
    <xf numFmtId="49" fontId="55" fillId="2" borderId="0" xfId="0" applyNumberFormat="1" applyFont="1" applyFill="1"/>
    <xf numFmtId="0" fontId="55" fillId="0" borderId="7" xfId="0" applyFont="1" applyFill="1" applyBorder="1"/>
    <xf numFmtId="0" fontId="70" fillId="2" borderId="5" xfId="0" applyFont="1" applyFill="1" applyBorder="1"/>
    <xf numFmtId="165" fontId="60" fillId="2" borderId="22" xfId="0" applyNumberFormat="1" applyFont="1" applyFill="1" applyBorder="1"/>
    <xf numFmtId="165" fontId="60" fillId="2" borderId="11" xfId="0" applyNumberFormat="1" applyFont="1" applyFill="1" applyBorder="1"/>
    <xf numFmtId="165" fontId="60" fillId="2" borderId="23" xfId="0" applyNumberFormat="1" applyFont="1" applyFill="1" applyBorder="1"/>
    <xf numFmtId="0" fontId="55" fillId="2" borderId="24" xfId="0" applyFont="1" applyFill="1" applyBorder="1"/>
    <xf numFmtId="0" fontId="55" fillId="2" borderId="22" xfId="0" applyFont="1" applyFill="1" applyBorder="1"/>
    <xf numFmtId="0" fontId="55" fillId="2" borderId="15" xfId="0" applyFont="1" applyFill="1" applyBorder="1" applyAlignment="1">
      <alignment horizontal="left"/>
    </xf>
    <xf numFmtId="0" fontId="56" fillId="2" borderId="25" xfId="0" applyFont="1" applyFill="1" applyBorder="1"/>
    <xf numFmtId="0" fontId="55" fillId="2" borderId="6" xfId="0" applyFont="1" applyFill="1" applyBorder="1"/>
    <xf numFmtId="0" fontId="57" fillId="2" borderId="6" xfId="0" applyFont="1" applyFill="1" applyBorder="1" applyAlignment="1">
      <alignment horizontal="left"/>
    </xf>
    <xf numFmtId="0" fontId="59" fillId="2" borderId="6" xfId="0" applyFont="1" applyFill="1" applyBorder="1"/>
    <xf numFmtId="165" fontId="64" fillId="2" borderId="26" xfId="0" applyNumberFormat="1" applyFont="1" applyFill="1" applyBorder="1"/>
    <xf numFmtId="165" fontId="64" fillId="2" borderId="6" xfId="0" applyNumberFormat="1" applyFont="1" applyFill="1" applyBorder="1"/>
    <xf numFmtId="0" fontId="56" fillId="2" borderId="0" xfId="0" applyFont="1" applyFill="1" applyAlignment="1">
      <alignment horizontal="left"/>
    </xf>
    <xf numFmtId="0" fontId="55" fillId="2" borderId="16" xfId="0" applyFont="1" applyFill="1" applyBorder="1"/>
    <xf numFmtId="0" fontId="57" fillId="2" borderId="16" xfId="0" applyFont="1" applyFill="1" applyBorder="1" applyAlignment="1">
      <alignment horizontal="left"/>
    </xf>
    <xf numFmtId="0" fontId="23" fillId="5" borderId="16" xfId="0" applyFont="1" applyFill="1" applyBorder="1"/>
    <xf numFmtId="0" fontId="35" fillId="6" borderId="16" xfId="0" applyFont="1" applyFill="1" applyBorder="1" applyAlignment="1">
      <alignment horizontal="left"/>
    </xf>
    <xf numFmtId="0" fontId="37" fillId="6" borderId="5" xfId="0" applyFont="1" applyFill="1" applyBorder="1"/>
    <xf numFmtId="0" fontId="2" fillId="6" borderId="16" xfId="0" applyFont="1" applyFill="1" applyBorder="1"/>
    <xf numFmtId="0" fontId="23" fillId="5" borderId="5" xfId="0" applyFont="1" applyFill="1" applyBorder="1"/>
    <xf numFmtId="0" fontId="35" fillId="6" borderId="5" xfId="0" applyFont="1" applyFill="1" applyBorder="1" applyAlignment="1">
      <alignment horizontal="left"/>
    </xf>
    <xf numFmtId="0" fontId="2" fillId="6" borderId="10" xfId="0" applyFont="1" applyFill="1" applyBorder="1"/>
    <xf numFmtId="0" fontId="35" fillId="6" borderId="17" xfId="0" applyFont="1" applyFill="1" applyBorder="1" applyAlignment="1">
      <alignment horizontal="left"/>
    </xf>
    <xf numFmtId="0" fontId="37" fillId="6" borderId="16" xfId="0" applyFont="1" applyFill="1" applyBorder="1"/>
    <xf numFmtId="165" fontId="64" fillId="2" borderId="16" xfId="0" applyNumberFormat="1" applyFont="1" applyFill="1" applyBorder="1"/>
    <xf numFmtId="0" fontId="60" fillId="2" borderId="22" xfId="0" applyFont="1" applyFill="1" applyBorder="1"/>
    <xf numFmtId="0" fontId="55" fillId="2" borderId="23" xfId="0" applyFont="1" applyFill="1" applyBorder="1" applyAlignment="1">
      <alignment horizontal="left"/>
    </xf>
    <xf numFmtId="0" fontId="62" fillId="2" borderId="23" xfId="0" applyFont="1" applyFill="1" applyBorder="1"/>
    <xf numFmtId="0" fontId="55" fillId="2" borderId="0" xfId="0" applyFont="1" applyFill="1" applyAlignment="1">
      <alignment horizontal="left"/>
    </xf>
    <xf numFmtId="0" fontId="68" fillId="2" borderId="0" xfId="0" applyFont="1" applyFill="1" applyAlignment="1">
      <alignment horizontal="left"/>
    </xf>
    <xf numFmtId="0" fontId="59" fillId="2" borderId="16" xfId="0" applyFont="1" applyFill="1" applyBorder="1"/>
    <xf numFmtId="0" fontId="4" fillId="6" borderId="16" xfId="0" applyFont="1" applyFill="1" applyBorder="1" applyAlignment="1">
      <alignment horizontal="left"/>
    </xf>
    <xf numFmtId="0" fontId="54" fillId="6" borderId="17" xfId="0" applyFont="1" applyFill="1" applyBorder="1"/>
    <xf numFmtId="165" fontId="64" fillId="2" borderId="27" xfId="0" applyNumberFormat="1" applyFont="1" applyFill="1" applyBorder="1"/>
    <xf numFmtId="0" fontId="56" fillId="2" borderId="22" xfId="0" applyFont="1" applyFill="1" applyBorder="1"/>
    <xf numFmtId="0" fontId="62" fillId="2" borderId="22" xfId="0" applyFont="1" applyFill="1" applyBorder="1"/>
    <xf numFmtId="0" fontId="54" fillId="6" borderId="6" xfId="0" applyFont="1" applyFill="1" applyBorder="1"/>
    <xf numFmtId="0" fontId="54" fillId="6" borderId="16" xfId="0" applyFont="1" applyFill="1" applyBorder="1"/>
    <xf numFmtId="0" fontId="57" fillId="2" borderId="23" xfId="0" applyFont="1" applyFill="1" applyBorder="1" applyAlignment="1">
      <alignment horizontal="left"/>
    </xf>
    <xf numFmtId="0" fontId="55" fillId="2" borderId="23" xfId="0" applyFont="1" applyFill="1" applyBorder="1"/>
    <xf numFmtId="165" fontId="60" fillId="2" borderId="8" xfId="0" applyNumberFormat="1" applyFont="1" applyFill="1" applyBorder="1"/>
    <xf numFmtId="0" fontId="55" fillId="2" borderId="6" xfId="0" applyFont="1" applyFill="1" applyBorder="1" applyAlignment="1">
      <alignment horizontal="right"/>
    </xf>
    <xf numFmtId="0" fontId="55" fillId="2" borderId="6" xfId="0" applyFont="1" applyFill="1" applyBorder="1" applyAlignment="1">
      <alignment horizontal="left"/>
    </xf>
    <xf numFmtId="0" fontId="55" fillId="2" borderId="16" xfId="0" applyFont="1" applyFill="1" applyBorder="1" applyAlignment="1">
      <alignment horizontal="right"/>
    </xf>
    <xf numFmtId="0" fontId="23" fillId="5" borderId="5" xfId="0" applyFont="1" applyFill="1" applyBorder="1" applyAlignment="1">
      <alignment horizontal="left"/>
    </xf>
    <xf numFmtId="0" fontId="71" fillId="6" borderId="5" xfId="0" applyFont="1" applyFill="1" applyBorder="1"/>
    <xf numFmtId="0" fontId="59" fillId="2" borderId="15" xfId="0" applyFont="1" applyFill="1" applyBorder="1"/>
    <xf numFmtId="0" fontId="59" fillId="2" borderId="23" xfId="0" applyFont="1" applyFill="1" applyBorder="1"/>
    <xf numFmtId="0" fontId="6" fillId="5" borderId="20" xfId="0" applyFont="1" applyFill="1" applyBorder="1" applyAlignment="1"/>
    <xf numFmtId="0" fontId="51" fillId="5" borderId="20" xfId="0" applyFont="1" applyFill="1" applyBorder="1" applyAlignment="1"/>
    <xf numFmtId="0" fontId="6" fillId="5" borderId="7" xfId="0" applyFont="1" applyFill="1" applyBorder="1" applyAlignment="1"/>
    <xf numFmtId="0" fontId="51" fillId="5" borderId="7" xfId="0" applyFont="1" applyFill="1" applyBorder="1" applyAlignment="1"/>
    <xf numFmtId="49" fontId="73" fillId="2" borderId="0" xfId="0" applyNumberFormat="1" applyFont="1" applyFill="1"/>
    <xf numFmtId="0" fontId="62" fillId="3" borderId="5" xfId="0" applyFont="1" applyFill="1" applyBorder="1"/>
    <xf numFmtId="165" fontId="63" fillId="3" borderId="5" xfId="0" applyNumberFormat="1" applyFont="1" applyFill="1" applyBorder="1"/>
    <xf numFmtId="165" fontId="63" fillId="3" borderId="7" xfId="0" applyNumberFormat="1" applyFont="1" applyFill="1" applyBorder="1"/>
    <xf numFmtId="165" fontId="60" fillId="3" borderId="7" xfId="0" applyNumberFormat="1" applyFont="1" applyFill="1" applyBorder="1"/>
    <xf numFmtId="165" fontId="60" fillId="3" borderId="5" xfId="0" applyNumberFormat="1" applyFont="1" applyFill="1" applyBorder="1"/>
    <xf numFmtId="165" fontId="64" fillId="3" borderId="5" xfId="0" applyNumberFormat="1" applyFont="1" applyFill="1" applyBorder="1"/>
    <xf numFmtId="0" fontId="74" fillId="2" borderId="5" xfId="0" applyFont="1" applyFill="1" applyBorder="1"/>
    <xf numFmtId="49" fontId="72" fillId="2" borderId="5" xfId="0" applyNumberFormat="1" applyFont="1" applyFill="1" applyBorder="1"/>
    <xf numFmtId="49" fontId="51" fillId="5" borderId="5" xfId="0" applyNumberFormat="1" applyFont="1" applyFill="1" applyBorder="1"/>
    <xf numFmtId="49" fontId="6" fillId="5" borderId="5" xfId="0" applyNumberFormat="1" applyFont="1" applyFill="1" applyBorder="1"/>
    <xf numFmtId="165" fontId="75" fillId="2" borderId="7" xfId="0" applyNumberFormat="1" applyFont="1" applyFill="1" applyBorder="1"/>
    <xf numFmtId="165" fontId="36" fillId="3" borderId="5" xfId="0" applyNumberFormat="1" applyFont="1" applyFill="1" applyBorder="1"/>
    <xf numFmtId="0" fontId="35" fillId="6" borderId="0" xfId="0" applyFont="1" applyFill="1"/>
    <xf numFmtId="0" fontId="35" fillId="0" borderId="0" xfId="0" applyFont="1"/>
    <xf numFmtId="165" fontId="2" fillId="0" borderId="0" xfId="0" applyNumberFormat="1" applyFont="1"/>
    <xf numFmtId="164" fontId="4" fillId="0" borderId="0" xfId="0" applyNumberFormat="1" applyFont="1"/>
    <xf numFmtId="0" fontId="2" fillId="5" borderId="5" xfId="0" applyFont="1" applyFill="1" applyBorder="1"/>
    <xf numFmtId="165" fontId="51" fillId="5" borderId="5" xfId="0" applyNumberFormat="1" applyFont="1" applyFill="1" applyBorder="1"/>
    <xf numFmtId="164" fontId="76" fillId="5" borderId="5" xfId="0" applyNumberFormat="1" applyFont="1" applyFill="1" applyBorder="1"/>
    <xf numFmtId="49" fontId="64" fillId="2" borderId="16" xfId="0" applyNumberFormat="1" applyFont="1" applyFill="1" applyBorder="1"/>
    <xf numFmtId="0" fontId="55" fillId="2" borderId="28" xfId="0" applyFont="1" applyFill="1" applyBorder="1"/>
    <xf numFmtId="0" fontId="55" fillId="2" borderId="29" xfId="0" applyFont="1" applyFill="1" applyBorder="1" applyAlignment="1">
      <alignment horizontal="left"/>
    </xf>
    <xf numFmtId="0" fontId="58" fillId="2" borderId="0" xfId="0" applyFont="1" applyFill="1" applyAlignment="1"/>
    <xf numFmtId="165" fontId="64" fillId="2" borderId="7" xfId="0" applyNumberFormat="1" applyFont="1" applyFill="1" applyBorder="1" applyAlignment="1"/>
    <xf numFmtId="0" fontId="64" fillId="2" borderId="5" xfId="0" applyFont="1" applyFill="1" applyBorder="1" applyAlignment="1"/>
    <xf numFmtId="165" fontId="60" fillId="2" borderId="5" xfId="0" applyNumberFormat="1" applyFont="1" applyFill="1" applyBorder="1" applyAlignment="1"/>
    <xf numFmtId="165" fontId="75" fillId="2" borderId="7" xfId="0" applyNumberFormat="1" applyFont="1" applyFill="1" applyBorder="1" applyAlignment="1"/>
    <xf numFmtId="165" fontId="64" fillId="2" borderId="27" xfId="0" applyNumberFormat="1" applyFont="1" applyFill="1" applyBorder="1" applyAlignment="1"/>
    <xf numFmtId="165" fontId="64" fillId="2" borderId="6" xfId="0" applyNumberFormat="1" applyFont="1" applyFill="1" applyBorder="1" applyAlignment="1"/>
    <xf numFmtId="165" fontId="64" fillId="2" borderId="16" xfId="0" applyNumberFormat="1" applyFont="1" applyFill="1" applyBorder="1" applyAlignment="1"/>
    <xf numFmtId="164" fontId="64" fillId="2" borderId="5" xfId="0" applyNumberFormat="1" applyFont="1" applyFill="1" applyBorder="1" applyAlignment="1"/>
    <xf numFmtId="164" fontId="64" fillId="2" borderId="7" xfId="0" applyNumberFormat="1" applyFont="1" applyFill="1" applyBorder="1" applyAlignment="1"/>
    <xf numFmtId="165" fontId="64" fillId="2" borderId="17" xfId="0" applyNumberFormat="1" applyFont="1" applyFill="1" applyBorder="1" applyAlignment="1"/>
    <xf numFmtId="165" fontId="60" fillId="2" borderId="11" xfId="0" applyNumberFormat="1" applyFont="1" applyFill="1" applyBorder="1" applyAlignment="1"/>
    <xf numFmtId="165" fontId="60" fillId="2" borderId="16" xfId="0" applyNumberFormat="1" applyFont="1" applyFill="1" applyBorder="1" applyAlignment="1"/>
    <xf numFmtId="0" fontId="60" fillId="2" borderId="20" xfId="0" applyFont="1" applyFill="1" applyBorder="1" applyAlignment="1">
      <alignment horizontal="center" vertical="center" wrapText="1" shrinkToFit="1"/>
    </xf>
    <xf numFmtId="0" fontId="60" fillId="2" borderId="30" xfId="0" applyFont="1" applyFill="1" applyBorder="1" applyAlignment="1">
      <alignment horizontal="center"/>
    </xf>
    <xf numFmtId="165" fontId="60" fillId="2" borderId="18" xfId="0" applyNumberFormat="1" applyFont="1" applyFill="1" applyBorder="1"/>
    <xf numFmtId="165" fontId="64" fillId="2" borderId="18" xfId="0" applyNumberFormat="1" applyFont="1" applyFill="1" applyBorder="1"/>
    <xf numFmtId="0" fontId="64" fillId="2" borderId="20" xfId="0" applyFont="1" applyFill="1" applyBorder="1"/>
    <xf numFmtId="165" fontId="64" fillId="2" borderId="20" xfId="0" applyNumberFormat="1" applyFont="1" applyFill="1" applyBorder="1" applyAlignment="1"/>
    <xf numFmtId="165" fontId="75" fillId="2" borderId="18" xfId="0" applyNumberFormat="1" applyFont="1" applyFill="1" applyBorder="1"/>
    <xf numFmtId="165" fontId="64" fillId="2" borderId="31" xfId="0" applyNumberFormat="1" applyFont="1" applyFill="1" applyBorder="1"/>
    <xf numFmtId="165" fontId="60" fillId="2" borderId="1" xfId="0" applyNumberFormat="1" applyFont="1" applyFill="1" applyBorder="1"/>
    <xf numFmtId="165" fontId="64" fillId="2" borderId="21" xfId="0" applyNumberFormat="1" applyFont="1" applyFill="1" applyBorder="1"/>
    <xf numFmtId="165" fontId="64" fillId="2" borderId="19" xfId="0" applyNumberFormat="1" applyFont="1" applyFill="1" applyBorder="1"/>
    <xf numFmtId="165" fontId="64" fillId="2" borderId="30" xfId="0" applyNumberFormat="1" applyFont="1" applyFill="1" applyBorder="1"/>
    <xf numFmtId="164" fontId="64" fillId="2" borderId="5" xfId="0" applyNumberFormat="1" applyFont="1" applyFill="1" applyBorder="1"/>
    <xf numFmtId="0" fontId="57" fillId="3" borderId="10" xfId="0" applyFont="1" applyFill="1" applyBorder="1"/>
    <xf numFmtId="0" fontId="55" fillId="3" borderId="5" xfId="0" applyFont="1" applyFill="1" applyBorder="1"/>
    <xf numFmtId="0" fontId="55" fillId="3" borderId="5" xfId="0" applyFont="1" applyFill="1" applyBorder="1" applyAlignment="1">
      <alignment horizontal="left"/>
    </xf>
    <xf numFmtId="165" fontId="60" fillId="3" borderId="7" xfId="0" applyNumberFormat="1" applyFont="1" applyFill="1" applyBorder="1" applyAlignment="1"/>
    <xf numFmtId="165" fontId="60" fillId="3" borderId="18" xfId="0" applyNumberFormat="1" applyFont="1" applyFill="1" applyBorder="1"/>
    <xf numFmtId="49" fontId="57" fillId="3" borderId="0" xfId="0" applyNumberFormat="1" applyFont="1" applyFill="1"/>
    <xf numFmtId="0" fontId="58" fillId="3" borderId="0" xfId="0" applyFont="1" applyFill="1"/>
    <xf numFmtId="0" fontId="55" fillId="3" borderId="10" xfId="0" applyFont="1" applyFill="1" applyBorder="1"/>
    <xf numFmtId="165" fontId="63" fillId="3" borderId="7" xfId="0" applyNumberFormat="1" applyFont="1" applyFill="1" applyBorder="1" applyAlignment="1"/>
    <xf numFmtId="165" fontId="63" fillId="3" borderId="18" xfId="0" applyNumberFormat="1" applyFont="1" applyFill="1" applyBorder="1"/>
    <xf numFmtId="0" fontId="66" fillId="3" borderId="10" xfId="0" applyFont="1" applyFill="1" applyBorder="1"/>
    <xf numFmtId="0" fontId="61" fillId="3" borderId="5" xfId="0" applyFont="1" applyFill="1" applyBorder="1"/>
    <xf numFmtId="0" fontId="57" fillId="3" borderId="5" xfId="0" applyFont="1" applyFill="1" applyBorder="1" applyAlignment="1">
      <alignment horizontal="left"/>
    </xf>
    <xf numFmtId="49" fontId="55" fillId="3" borderId="5" xfId="0" applyNumberFormat="1" applyFont="1" applyFill="1" applyBorder="1"/>
    <xf numFmtId="49" fontId="55" fillId="3" borderId="0" xfId="0" applyNumberFormat="1" applyFont="1" applyFill="1"/>
    <xf numFmtId="0" fontId="56" fillId="3" borderId="0" xfId="0" applyFont="1" applyFill="1"/>
    <xf numFmtId="0" fontId="55" fillId="3" borderId="20" xfId="0" applyFont="1" applyFill="1" applyBorder="1" applyAlignment="1"/>
    <xf numFmtId="0" fontId="58" fillId="3" borderId="7" xfId="0" applyFont="1" applyFill="1" applyBorder="1" applyAlignment="1"/>
    <xf numFmtId="0" fontId="55" fillId="3" borderId="7" xfId="0" applyFont="1" applyFill="1" applyBorder="1" applyAlignment="1"/>
    <xf numFmtId="49" fontId="60" fillId="3" borderId="7" xfId="0" applyNumberFormat="1" applyFont="1" applyFill="1" applyBorder="1"/>
    <xf numFmtId="165" fontId="64" fillId="3" borderId="7" xfId="0" applyNumberFormat="1" applyFont="1" applyFill="1" applyBorder="1"/>
    <xf numFmtId="0" fontId="55" fillId="3" borderId="32" xfId="0" applyFont="1" applyFill="1" applyBorder="1"/>
    <xf numFmtId="0" fontId="55" fillId="3" borderId="33" xfId="0" applyFont="1" applyFill="1" applyBorder="1" applyAlignment="1">
      <alignment horizontal="left"/>
    </xf>
    <xf numFmtId="0" fontId="55" fillId="3" borderId="34" xfId="0" applyFont="1" applyFill="1" applyBorder="1"/>
    <xf numFmtId="165" fontId="60" fillId="3" borderId="22" xfId="0" applyNumberFormat="1" applyFont="1" applyFill="1" applyBorder="1"/>
    <xf numFmtId="165" fontId="60" fillId="3" borderId="11" xfId="0" applyNumberFormat="1" applyFont="1" applyFill="1" applyBorder="1"/>
    <xf numFmtId="0" fontId="55" fillId="3" borderId="35" xfId="0" applyFont="1" applyFill="1" applyBorder="1"/>
    <xf numFmtId="0" fontId="55" fillId="3" borderId="36" xfId="0" applyFont="1" applyFill="1" applyBorder="1" applyAlignment="1">
      <alignment horizontal="left"/>
    </xf>
    <xf numFmtId="0" fontId="55" fillId="3" borderId="37" xfId="0" applyFont="1" applyFill="1" applyBorder="1"/>
    <xf numFmtId="0" fontId="55" fillId="3" borderId="24" xfId="0" applyFont="1" applyFill="1" applyBorder="1"/>
    <xf numFmtId="165" fontId="60" fillId="3" borderId="23" xfId="0" applyNumberFormat="1" applyFont="1" applyFill="1" applyBorder="1"/>
    <xf numFmtId="0" fontId="56" fillId="3" borderId="5" xfId="0" applyFont="1" applyFill="1" applyBorder="1"/>
    <xf numFmtId="0" fontId="57" fillId="3" borderId="12" xfId="0" applyFont="1" applyFill="1" applyBorder="1"/>
    <xf numFmtId="0" fontId="60" fillId="3" borderId="5" xfId="0" applyFont="1" applyFill="1" applyBorder="1"/>
    <xf numFmtId="0" fontId="60" fillId="3" borderId="7" xfId="0" applyFont="1" applyFill="1" applyBorder="1"/>
    <xf numFmtId="0" fontId="60" fillId="3" borderId="5" xfId="0" applyFont="1" applyFill="1" applyBorder="1" applyAlignment="1"/>
    <xf numFmtId="0" fontId="60" fillId="3" borderId="20" xfId="0" applyFont="1" applyFill="1" applyBorder="1"/>
    <xf numFmtId="165" fontId="64" fillId="0" borderId="5" xfId="0" applyNumberFormat="1" applyFont="1" applyFill="1" applyBorder="1"/>
    <xf numFmtId="165" fontId="64" fillId="0" borderId="7" xfId="0" applyNumberFormat="1" applyFont="1" applyFill="1" applyBorder="1"/>
    <xf numFmtId="165" fontId="60" fillId="2" borderId="38" xfId="0" applyNumberFormat="1" applyFont="1" applyFill="1" applyBorder="1"/>
    <xf numFmtId="165" fontId="60" fillId="3" borderId="20" xfId="0" applyNumberFormat="1" applyFont="1" applyFill="1" applyBorder="1"/>
    <xf numFmtId="165" fontId="63" fillId="3" borderId="5" xfId="0" applyNumberFormat="1" applyFont="1" applyFill="1" applyBorder="1" applyAlignment="1"/>
    <xf numFmtId="165" fontId="63" fillId="3" borderId="20" xfId="0" applyNumberFormat="1" applyFont="1" applyFill="1" applyBorder="1"/>
    <xf numFmtId="49" fontId="4" fillId="3" borderId="5" xfId="0" applyNumberFormat="1" applyFont="1" applyFill="1" applyBorder="1"/>
    <xf numFmtId="165" fontId="75" fillId="2" borderId="5" xfId="0" applyNumberFormat="1" applyFont="1" applyFill="1" applyBorder="1"/>
    <xf numFmtId="165" fontId="65" fillId="2" borderId="0" xfId="0" applyNumberFormat="1" applyFont="1" applyFill="1" applyBorder="1"/>
    <xf numFmtId="165" fontId="72" fillId="2" borderId="5" xfId="0" applyNumberFormat="1" applyFont="1" applyFill="1" applyBorder="1"/>
    <xf numFmtId="165" fontId="72" fillId="2" borderId="16" xfId="0" applyNumberFormat="1" applyFont="1" applyFill="1" applyBorder="1"/>
    <xf numFmtId="165" fontId="72" fillId="2" borderId="7" xfId="0" applyNumberFormat="1" applyFont="1" applyFill="1" applyBorder="1"/>
    <xf numFmtId="49" fontId="40" fillId="5" borderId="20" xfId="0" applyNumberFormat="1" applyFont="1" applyFill="1" applyBorder="1" applyAlignment="1">
      <alignment horizontal="left" vertical="center"/>
    </xf>
    <xf numFmtId="49" fontId="52" fillId="0" borderId="7" xfId="0" applyNumberFormat="1" applyFont="1" applyBorder="1" applyAlignment="1">
      <alignment horizontal="left" vertical="center"/>
    </xf>
    <xf numFmtId="0" fontId="2" fillId="3" borderId="4" xfId="0" applyFont="1" applyFill="1" applyBorder="1" applyAlignment="1"/>
    <xf numFmtId="0" fontId="0" fillId="0" borderId="1" xfId="0" applyBorder="1" applyAlignment="1"/>
    <xf numFmtId="0" fontId="0" fillId="0" borderId="8" xfId="0" applyBorder="1" applyAlignment="1"/>
    <xf numFmtId="0" fontId="35" fillId="3" borderId="39" xfId="0" applyFont="1" applyFill="1" applyBorder="1" applyAlignment="1">
      <alignment horizontal="center"/>
    </xf>
    <xf numFmtId="49" fontId="6" fillId="5" borderId="20" xfId="0" applyNumberFormat="1" applyFont="1" applyFill="1" applyBorder="1" applyAlignment="1"/>
    <xf numFmtId="49" fontId="0" fillId="0" borderId="7" xfId="0" applyNumberFormat="1" applyBorder="1" applyAlignment="1"/>
    <xf numFmtId="0" fontId="0" fillId="0" borderId="7" xfId="0" applyBorder="1" applyAlignment="1"/>
    <xf numFmtId="0" fontId="6" fillId="5" borderId="20" xfId="0" applyFont="1" applyFill="1" applyBorder="1" applyAlignment="1"/>
    <xf numFmtId="0" fontId="6" fillId="5" borderId="7" xfId="0" applyFont="1" applyFill="1" applyBorder="1" applyAlignment="1"/>
    <xf numFmtId="0" fontId="1" fillId="3" borderId="39" xfId="0" applyFont="1" applyFill="1" applyBorder="1" applyAlignment="1">
      <alignment horizontal="center"/>
    </xf>
    <xf numFmtId="0" fontId="23" fillId="3" borderId="40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40" fillId="5" borderId="20" xfId="0" applyFont="1" applyFill="1" applyBorder="1" applyAlignment="1"/>
    <xf numFmtId="0" fontId="52" fillId="5" borderId="7" xfId="0" applyFont="1" applyFill="1" applyBorder="1" applyAlignment="1"/>
    <xf numFmtId="0" fontId="5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szepesiova/Local%20Settings/Temporary%20Internet%20Files/Content.Outlook/0P8YCR7Y/n&#225;vrh%20na%202.%20&#250;pravu%20rozpo&#269;tu%202014_2611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2014"/>
      <sheetName val="Príloha_2014"/>
      <sheetName val="Príloha_2012_1"/>
      <sheetName val="Hárok1"/>
      <sheetName val="Hárok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opLeftCell="B1" workbookViewId="0">
      <pane ySplit="3" topLeftCell="A4" activePane="bottomLeft" state="frozen"/>
      <selection activeCell="A3" sqref="A3"/>
      <selection pane="bottomLeft" activeCell="B2" sqref="B2"/>
    </sheetView>
  </sheetViews>
  <sheetFormatPr defaultRowHeight="11.25"/>
  <cols>
    <col min="1" max="1" width="1.42578125" style="2" hidden="1" customWidth="1"/>
    <col min="2" max="2" width="4.140625" style="1" customWidth="1"/>
    <col min="3" max="3" width="7" style="2" customWidth="1"/>
    <col min="4" max="4" width="31.42578125" style="2" customWidth="1"/>
    <col min="5" max="5" width="7.140625" style="2" customWidth="1"/>
    <col min="6" max="12" width="6.42578125" style="2" customWidth="1"/>
    <col min="13" max="16384" width="9.140625" style="2"/>
  </cols>
  <sheetData>
    <row r="1" spans="1:13" ht="24" customHeight="1">
      <c r="A1" s="21"/>
      <c r="B1" s="23" t="s">
        <v>956</v>
      </c>
      <c r="C1" s="17"/>
      <c r="D1" s="17"/>
      <c r="E1" s="17"/>
      <c r="F1" s="17"/>
      <c r="G1" s="20"/>
      <c r="H1" s="20"/>
      <c r="I1" s="20"/>
      <c r="J1" s="20"/>
      <c r="K1" s="20"/>
      <c r="L1" s="20"/>
    </row>
    <row r="2" spans="1:13" ht="13.5" thickBot="1">
      <c r="A2" s="20"/>
      <c r="B2" s="21" t="s">
        <v>443</v>
      </c>
      <c r="C2" s="22"/>
      <c r="D2" s="20"/>
      <c r="E2" s="20"/>
      <c r="F2" s="20"/>
      <c r="G2" s="20"/>
      <c r="H2" s="57"/>
      <c r="I2" s="57"/>
      <c r="J2" s="453"/>
      <c r="K2" s="453"/>
      <c r="L2" s="287" t="s">
        <v>803</v>
      </c>
    </row>
    <row r="3" spans="1:13" ht="49.5" customHeight="1" thickBot="1">
      <c r="A3" s="17"/>
      <c r="B3" s="450"/>
      <c r="C3" s="451"/>
      <c r="D3" s="452"/>
      <c r="E3" s="283" t="s">
        <v>824</v>
      </c>
      <c r="F3" s="213">
        <v>2012</v>
      </c>
      <c r="G3" s="213">
        <v>2013</v>
      </c>
      <c r="H3" s="213">
        <v>2014</v>
      </c>
      <c r="I3" s="283" t="s">
        <v>801</v>
      </c>
      <c r="J3" s="213">
        <v>2015</v>
      </c>
      <c r="K3" s="213">
        <v>2016</v>
      </c>
      <c r="L3" s="213">
        <v>2017</v>
      </c>
    </row>
    <row r="4" spans="1:13" s="3" customFormat="1" ht="18" customHeight="1">
      <c r="A4" s="14"/>
      <c r="B4" s="135" t="s">
        <v>444</v>
      </c>
      <c r="C4" s="29"/>
      <c r="D4" s="30"/>
      <c r="E4" s="212"/>
      <c r="F4" s="212"/>
      <c r="G4" s="212"/>
      <c r="H4" s="212"/>
      <c r="I4" s="212"/>
      <c r="J4" s="212"/>
      <c r="K4" s="212"/>
      <c r="L4" s="212"/>
    </row>
    <row r="5" spans="1:13" s="3" customFormat="1" ht="15" customHeight="1">
      <c r="A5" s="14"/>
      <c r="B5" s="24"/>
      <c r="C5" s="24"/>
      <c r="D5" s="24" t="s">
        <v>332</v>
      </c>
      <c r="E5" s="27"/>
      <c r="F5" s="27">
        <f ca="1">Príloha_2015!F5</f>
        <v>4722.1000000000004</v>
      </c>
      <c r="G5" s="27">
        <f ca="1">Príloha_2015!G5</f>
        <v>4976.3999999999996</v>
      </c>
      <c r="H5" s="27">
        <f ca="1">Príloha_2015!H5</f>
        <v>5419.8</v>
      </c>
      <c r="I5" s="27">
        <f ca="1">Príloha_2015!I5</f>
        <v>5143</v>
      </c>
      <c r="J5" s="27">
        <f ca="1">Príloha_2015!J5</f>
        <v>4997.2999999999993</v>
      </c>
      <c r="K5" s="27">
        <f ca="1">Príloha_2015!K5</f>
        <v>5169.0999999999995</v>
      </c>
      <c r="L5" s="27">
        <f ca="1">Príloha_2015!L5</f>
        <v>5324.4</v>
      </c>
    </row>
    <row r="6" spans="1:13" s="1" customFormat="1" ht="15" customHeight="1">
      <c r="A6" s="14"/>
      <c r="B6" s="24">
        <v>100</v>
      </c>
      <c r="C6" s="24"/>
      <c r="D6" s="24" t="s">
        <v>1</v>
      </c>
      <c r="E6" s="27"/>
      <c r="F6" s="27">
        <f ca="1">Príloha_2015!F6</f>
        <v>2094.9</v>
      </c>
      <c r="G6" s="27">
        <f ca="1">Príloha_2015!G6</f>
        <v>2172.5</v>
      </c>
      <c r="H6" s="27">
        <f ca="1">Príloha_2015!H6</f>
        <v>2264.6</v>
      </c>
      <c r="I6" s="27">
        <f ca="1">Príloha_2015!I6</f>
        <v>2198.8000000000002</v>
      </c>
      <c r="J6" s="27">
        <f ca="1">SUM(J7:J10)</f>
        <v>2351.6999999999998</v>
      </c>
      <c r="K6" s="27">
        <f ca="1">SUM(K7:K9)</f>
        <v>2459.8999999999996</v>
      </c>
      <c r="L6" s="27">
        <f ca="1">Príloha_2015!L6</f>
        <v>2521.6999999999998</v>
      </c>
    </row>
    <row r="7" spans="1:13" s="1" customFormat="1">
      <c r="A7" s="7"/>
      <c r="B7" s="25">
        <v>110</v>
      </c>
      <c r="C7" s="25"/>
      <c r="D7" s="26" t="s">
        <v>2</v>
      </c>
      <c r="E7" s="40"/>
      <c r="F7" s="40">
        <f ca="1">Príloha_2015!F8</f>
        <v>1770.7</v>
      </c>
      <c r="G7" s="40">
        <f ca="1">Príloha_2015!G8</f>
        <v>1812</v>
      </c>
      <c r="H7" s="40">
        <f ca="1">Príloha_2015!H8</f>
        <v>1854.9</v>
      </c>
      <c r="I7" s="40">
        <f ca="1">Príloha_2015!I8</f>
        <v>1854.9</v>
      </c>
      <c r="J7" s="40">
        <f ca="1">Príloha_2015!J8</f>
        <v>1994</v>
      </c>
      <c r="K7" s="40">
        <f ca="1">Príloha_2015!K8</f>
        <v>2102.1999999999998</v>
      </c>
      <c r="L7" s="40">
        <f ca="1">Príloha_2015!L8</f>
        <v>2164</v>
      </c>
      <c r="M7" s="365"/>
    </row>
    <row r="8" spans="1:13" s="1" customFormat="1">
      <c r="A8" s="7"/>
      <c r="B8" s="25">
        <v>120</v>
      </c>
      <c r="C8" s="25"/>
      <c r="D8" s="26" t="s">
        <v>3</v>
      </c>
      <c r="E8" s="40"/>
      <c r="F8" s="40">
        <f ca="1">Príloha_2015!F10</f>
        <v>155</v>
      </c>
      <c r="G8" s="40">
        <f ca="1">Príloha_2015!G10</f>
        <v>165.1</v>
      </c>
      <c r="H8" s="40">
        <f ca="1">Príloha_2015!H10</f>
        <v>180</v>
      </c>
      <c r="I8" s="40">
        <f ca="1">Príloha_2015!I10</f>
        <v>152.70000000000002</v>
      </c>
      <c r="J8" s="40">
        <f ca="1">Príloha_2015!J10</f>
        <v>155</v>
      </c>
      <c r="K8" s="40">
        <f ca="1">Príloha_2015!K10</f>
        <v>155</v>
      </c>
      <c r="L8" s="40">
        <f ca="1">Príloha_2015!L10</f>
        <v>155</v>
      </c>
    </row>
    <row r="9" spans="1:13" s="1" customFormat="1">
      <c r="A9" s="7"/>
      <c r="B9" s="25">
        <v>130</v>
      </c>
      <c r="C9" s="25"/>
      <c r="D9" s="26" t="s">
        <v>4</v>
      </c>
      <c r="E9" s="40"/>
      <c r="F9" s="40">
        <f ca="1">Príloha_2015!F18</f>
        <v>169.2</v>
      </c>
      <c r="G9" s="40">
        <f ca="1">Príloha_2015!G18</f>
        <v>195.4</v>
      </c>
      <c r="H9" s="40">
        <f ca="1">Príloha_2015!H18</f>
        <v>229.7</v>
      </c>
      <c r="I9" s="40">
        <f ca="1">Príloha_2015!I18</f>
        <v>191.20000000000002</v>
      </c>
      <c r="J9" s="40">
        <f ca="1">Príloha_2015!J18</f>
        <v>202.7</v>
      </c>
      <c r="K9" s="40">
        <f ca="1">Príloha_2015!K18</f>
        <v>202.7</v>
      </c>
      <c r="L9" s="40">
        <f ca="1">Príloha_2015!L18</f>
        <v>202.7</v>
      </c>
    </row>
    <row r="10" spans="1:13" ht="11.25" customHeight="1">
      <c r="A10" s="6"/>
      <c r="B10" s="25"/>
      <c r="C10" s="26"/>
      <c r="D10" s="26"/>
      <c r="E10" s="149"/>
      <c r="F10" s="149"/>
      <c r="G10" s="149"/>
      <c r="H10" s="149"/>
      <c r="I10" s="149"/>
      <c r="J10" s="149"/>
      <c r="K10" s="149"/>
      <c r="L10" s="149"/>
    </row>
    <row r="11" spans="1:13" s="1" customFormat="1">
      <c r="A11" s="13"/>
      <c r="B11" s="24">
        <v>200</v>
      </c>
      <c r="C11" s="24"/>
      <c r="D11" s="24" t="s">
        <v>7</v>
      </c>
      <c r="E11" s="27"/>
      <c r="F11" s="27">
        <f ca="1">Príloha_2015!F27</f>
        <v>850.7</v>
      </c>
      <c r="G11" s="27">
        <f ca="1">Príloha_2015!G27</f>
        <v>723.6</v>
      </c>
      <c r="H11" s="27">
        <f ca="1">Príloha_2015!H27</f>
        <v>1228</v>
      </c>
      <c r="I11" s="27">
        <f ca="1">Príloha_2015!I27</f>
        <v>956.80000000000007</v>
      </c>
      <c r="J11" s="27">
        <f ca="1">Príloha_2015!J27</f>
        <v>676.1</v>
      </c>
      <c r="K11" s="27">
        <f ca="1">Príloha_2015!K27</f>
        <v>661.1</v>
      </c>
      <c r="L11" s="27">
        <f ca="1">Príloha_2015!L27</f>
        <v>661.1</v>
      </c>
      <c r="M11" s="365"/>
    </row>
    <row r="12" spans="1:13" ht="11.25" customHeight="1">
      <c r="A12" s="6"/>
      <c r="B12" s="25"/>
      <c r="C12" s="26"/>
      <c r="D12" s="26"/>
      <c r="E12" s="149"/>
      <c r="F12" s="149"/>
      <c r="G12" s="149"/>
      <c r="H12" s="149"/>
      <c r="I12" s="149"/>
      <c r="J12" s="149"/>
      <c r="K12" s="149"/>
      <c r="L12" s="149"/>
    </row>
    <row r="13" spans="1:13" s="1" customFormat="1">
      <c r="A13" s="7"/>
      <c r="B13" s="25">
        <v>210</v>
      </c>
      <c r="C13" s="25"/>
      <c r="D13" s="26" t="s">
        <v>8</v>
      </c>
      <c r="E13" s="40"/>
      <c r="F13" s="40">
        <f ca="1">Príloha_2015!F28</f>
        <v>624.70000000000005</v>
      </c>
      <c r="G13" s="40">
        <f ca="1">Príloha_2015!G28</f>
        <v>494.09999999999997</v>
      </c>
      <c r="H13" s="40">
        <f ca="1">Príloha_2015!H28</f>
        <v>950.8</v>
      </c>
      <c r="I13" s="40">
        <f ca="1">Príloha_2015!I28</f>
        <v>745.2</v>
      </c>
      <c r="J13" s="40">
        <f ca="1">Príloha_2015!J28</f>
        <v>450</v>
      </c>
      <c r="K13" s="40">
        <f ca="1">Príloha_2015!K28</f>
        <v>450</v>
      </c>
      <c r="L13" s="40">
        <f ca="1">Príloha_2015!L28</f>
        <v>450</v>
      </c>
    </row>
    <row r="14" spans="1:13" s="1" customFormat="1">
      <c r="A14" s="7"/>
      <c r="B14" s="25">
        <v>220</v>
      </c>
      <c r="C14" s="25"/>
      <c r="D14" s="26" t="s">
        <v>9</v>
      </c>
      <c r="E14" s="40"/>
      <c r="F14" s="40">
        <f ca="1">Príloha_2015!F37</f>
        <v>53.6</v>
      </c>
      <c r="G14" s="40">
        <f ca="1">Príloha_2015!G37</f>
        <v>67.699999999999989</v>
      </c>
      <c r="H14" s="40">
        <f ca="1">Príloha_2015!H37</f>
        <v>79.599999999999994</v>
      </c>
      <c r="I14" s="40">
        <f ca="1">Príloha_2015!I37</f>
        <v>78.2</v>
      </c>
      <c r="J14" s="40">
        <f ca="1">Príloha_2015!J37</f>
        <v>80</v>
      </c>
      <c r="K14" s="40">
        <f ca="1">Príloha_2015!K37</f>
        <v>80</v>
      </c>
      <c r="L14" s="40">
        <f ca="1">Príloha_2015!L37</f>
        <v>80</v>
      </c>
    </row>
    <row r="15" spans="1:13" s="1" customFormat="1">
      <c r="A15" s="7"/>
      <c r="B15" s="25">
        <v>222</v>
      </c>
      <c r="C15" s="25"/>
      <c r="D15" s="26" t="s">
        <v>15</v>
      </c>
      <c r="E15" s="40"/>
      <c r="F15" s="40">
        <f ca="1">Príloha_2015!F42</f>
        <v>4.5</v>
      </c>
      <c r="G15" s="40">
        <f ca="1">Príloha_2015!G42</f>
        <v>4.4000000000000004</v>
      </c>
      <c r="H15" s="40">
        <f ca="1">Príloha_2015!H42</f>
        <v>4</v>
      </c>
      <c r="I15" s="40">
        <f ca="1">Príloha_2015!I42</f>
        <v>2.1</v>
      </c>
      <c r="J15" s="40">
        <f ca="1">Príloha_2015!J42</f>
        <v>2</v>
      </c>
      <c r="K15" s="40">
        <f ca="1">Príloha_2015!K42</f>
        <v>2</v>
      </c>
      <c r="L15" s="40">
        <f ca="1">Príloha_2015!L42</f>
        <v>2</v>
      </c>
    </row>
    <row r="16" spans="1:13" s="1" customFormat="1">
      <c r="A16" s="7"/>
      <c r="B16" s="25">
        <v>223</v>
      </c>
      <c r="C16" s="28"/>
      <c r="D16" s="26" t="s">
        <v>16</v>
      </c>
      <c r="E16" s="40"/>
      <c r="F16" s="40">
        <f ca="1">Príloha_2015!F44</f>
        <v>102</v>
      </c>
      <c r="G16" s="40">
        <f ca="1">Príloha_2015!G44</f>
        <v>83.2</v>
      </c>
      <c r="H16" s="40">
        <f ca="1">Príloha_2015!H44</f>
        <v>98.7</v>
      </c>
      <c r="I16" s="40">
        <f ca="1">Príloha_2015!I44</f>
        <v>85.3</v>
      </c>
      <c r="J16" s="40">
        <f ca="1">Príloha_2015!J44</f>
        <v>88.6</v>
      </c>
      <c r="K16" s="40">
        <f ca="1">Príloha_2015!K44</f>
        <v>83.600000000000009</v>
      </c>
      <c r="L16" s="40">
        <f ca="1">Príloha_2015!L44</f>
        <v>83.600000000000009</v>
      </c>
    </row>
    <row r="17" spans="1:13" s="1" customFormat="1">
      <c r="A17" s="7"/>
      <c r="B17" s="25">
        <v>240</v>
      </c>
      <c r="C17" s="25"/>
      <c r="D17" s="26" t="s">
        <v>24</v>
      </c>
      <c r="E17" s="40"/>
      <c r="F17" s="40">
        <f ca="1">Príloha_2015!F68</f>
        <v>0.4</v>
      </c>
      <c r="G17" s="40">
        <f ca="1">Príloha_2015!G68</f>
        <v>1.2</v>
      </c>
      <c r="H17" s="40">
        <f ca="1">Príloha_2015!H68</f>
        <v>1</v>
      </c>
      <c r="I17" s="40">
        <f ca="1">Príloha_2015!I68</f>
        <v>0.5</v>
      </c>
      <c r="J17" s="40">
        <f ca="1">Príloha_2015!J68</f>
        <v>0.5</v>
      </c>
      <c r="K17" s="40">
        <f ca="1">Príloha_2015!K68</f>
        <v>0.5</v>
      </c>
      <c r="L17" s="40">
        <f ca="1">Príloha_2015!L68</f>
        <v>0.5</v>
      </c>
    </row>
    <row r="18" spans="1:13" ht="11.25" customHeight="1">
      <c r="A18" s="6"/>
      <c r="B18" s="25">
        <v>290</v>
      </c>
      <c r="C18" s="25"/>
      <c r="D18" s="26" t="s">
        <v>26</v>
      </c>
      <c r="E18" s="40"/>
      <c r="F18" s="40">
        <f ca="1">Príloha_2015!F70</f>
        <v>65.5</v>
      </c>
      <c r="G18" s="40">
        <f ca="1">Príloha_2015!G70</f>
        <v>73</v>
      </c>
      <c r="H18" s="40">
        <f ca="1">Príloha_2015!H70</f>
        <v>93.899999999999991</v>
      </c>
      <c r="I18" s="40">
        <f ca="1">Príloha_2015!I70</f>
        <v>45.5</v>
      </c>
      <c r="J18" s="40">
        <f ca="1">Príloha_2015!J70</f>
        <v>55</v>
      </c>
      <c r="K18" s="40">
        <f ca="1">Príloha_2015!K70</f>
        <v>45</v>
      </c>
      <c r="L18" s="40">
        <f ca="1">Príloha_2015!L70</f>
        <v>45</v>
      </c>
    </row>
    <row r="19" spans="1:13" s="1" customFormat="1">
      <c r="A19" s="13"/>
      <c r="B19" s="24">
        <v>300</v>
      </c>
      <c r="C19" s="24"/>
      <c r="D19" s="24" t="s">
        <v>29</v>
      </c>
      <c r="E19" s="150"/>
      <c r="F19" s="150">
        <f ca="1">Príloha_2015!F79</f>
        <v>1776.5</v>
      </c>
      <c r="G19" s="150">
        <f ca="1">Príloha_2015!G79</f>
        <v>2080.3000000000002</v>
      </c>
      <c r="H19" s="150">
        <f ca="1">Príloha_2015!H79</f>
        <v>1927.2</v>
      </c>
      <c r="I19" s="150">
        <f ca="1">Príloha_2015!I79</f>
        <v>1987.3999999999999</v>
      </c>
      <c r="J19" s="150">
        <f ca="1">Príloha_2015!J79</f>
        <v>1969.4999999999998</v>
      </c>
      <c r="K19" s="150">
        <f ca="1">Príloha_2015!K79</f>
        <v>2048.1</v>
      </c>
      <c r="L19" s="150">
        <f ca="1">Príloha_2015!L79</f>
        <v>2141.6</v>
      </c>
      <c r="M19" s="365"/>
    </row>
    <row r="20" spans="1:13" ht="11.25" customHeight="1">
      <c r="A20" s="6"/>
      <c r="B20" s="7"/>
      <c r="C20" s="6"/>
      <c r="D20" s="6"/>
      <c r="E20" s="151"/>
      <c r="F20" s="151"/>
      <c r="G20" s="151"/>
      <c r="H20" s="151"/>
      <c r="I20" s="151"/>
      <c r="J20" s="151"/>
      <c r="K20" s="151"/>
      <c r="L20" s="149"/>
    </row>
    <row r="21" spans="1:13">
      <c r="A21" s="6"/>
      <c r="B21" s="25">
        <v>311</v>
      </c>
      <c r="C21" s="26">
        <v>3112</v>
      </c>
      <c r="D21" s="26" t="s">
        <v>288</v>
      </c>
      <c r="E21" s="40"/>
      <c r="F21" s="40">
        <f ca="1">Príloha_2015!F103</f>
        <v>8.5</v>
      </c>
      <c r="G21" s="40">
        <f ca="1">Príloha_2015!G103</f>
        <v>0</v>
      </c>
      <c r="H21" s="40">
        <f ca="1">Príloha_2015!H103</f>
        <v>4.5</v>
      </c>
      <c r="I21" s="40">
        <f ca="1">Príloha_2015!I103</f>
        <v>4.5</v>
      </c>
      <c r="J21" s="40">
        <f ca="1">Príloha_2015!J103</f>
        <v>5</v>
      </c>
      <c r="K21" s="40">
        <f ca="1">Príloha_2015!K103</f>
        <v>5</v>
      </c>
      <c r="L21" s="40">
        <f ca="1">Príloha_2015!L103</f>
        <v>5</v>
      </c>
    </row>
    <row r="22" spans="1:13">
      <c r="A22" s="6"/>
      <c r="B22" s="25"/>
      <c r="C22" s="26">
        <v>3113</v>
      </c>
      <c r="D22" s="26" t="s">
        <v>30</v>
      </c>
      <c r="E22" s="40"/>
      <c r="F22" s="40">
        <f ca="1">Príloha_2015!F80</f>
        <v>28.9</v>
      </c>
      <c r="G22" s="40">
        <f ca="1">Príloha_2015!G80</f>
        <v>28.5</v>
      </c>
      <c r="H22" s="40">
        <f ca="1">Príloha_2015!H80</f>
        <v>28.4</v>
      </c>
      <c r="I22" s="40">
        <f ca="1">Príloha_2015!I80</f>
        <v>28.7</v>
      </c>
      <c r="J22" s="40">
        <f ca="1">Príloha_2015!J80</f>
        <v>29</v>
      </c>
      <c r="K22" s="40">
        <f ca="1">Príloha_2015!K80</f>
        <v>29</v>
      </c>
      <c r="L22" s="40">
        <f ca="1">Príloha_2015!L80</f>
        <v>29</v>
      </c>
    </row>
    <row r="23" spans="1:13">
      <c r="A23" s="6"/>
      <c r="B23" s="25"/>
      <c r="C23" s="26">
        <v>3119</v>
      </c>
      <c r="D23" s="26" t="s">
        <v>330</v>
      </c>
      <c r="E23" s="40"/>
      <c r="F23" s="40">
        <f ca="1">SUM(Príloha_2015!F82)</f>
        <v>3</v>
      </c>
      <c r="G23" s="40">
        <f ca="1">SUM(Príloha_2015!G82)</f>
        <v>0</v>
      </c>
      <c r="H23" s="40">
        <f ca="1">SUM(Príloha_2015!H82)</f>
        <v>0</v>
      </c>
      <c r="I23" s="40">
        <f ca="1">SUM(Príloha_2015!I82)</f>
        <v>0</v>
      </c>
      <c r="J23" s="40">
        <f ca="1">SUM(Príloha_2015!J82)</f>
        <v>0</v>
      </c>
      <c r="K23" s="40">
        <f ca="1">SUM(Príloha_2015!K82)</f>
        <v>0</v>
      </c>
      <c r="L23" s="40">
        <f ca="1">SUM(Príloha_2015!L82)</f>
        <v>0</v>
      </c>
    </row>
    <row r="24" spans="1:13">
      <c r="A24" s="6"/>
      <c r="B24" s="25"/>
      <c r="C24" s="26">
        <v>31110</v>
      </c>
      <c r="D24" s="26" t="s">
        <v>429</v>
      </c>
      <c r="E24" s="40"/>
      <c r="F24" s="40">
        <f ca="1">Príloha_2015!F81</f>
        <v>0.4</v>
      </c>
      <c r="G24" s="40">
        <f ca="1">Príloha_2015!G81</f>
        <v>0.4</v>
      </c>
      <c r="H24" s="40">
        <f ca="1">Príloha_2015!H81</f>
        <v>0.9</v>
      </c>
      <c r="I24" s="40">
        <f ca="1">Príloha_2015!I81</f>
        <v>0.4</v>
      </c>
      <c r="J24" s="40">
        <f ca="1">Príloha_2015!J81</f>
        <v>0.4</v>
      </c>
      <c r="K24" s="40">
        <f ca="1">Príloha_2015!K81</f>
        <v>0.4</v>
      </c>
      <c r="L24" s="40">
        <f ca="1">Príloha_2015!L81</f>
        <v>0.4</v>
      </c>
    </row>
    <row r="25" spans="1:13">
      <c r="A25" s="6"/>
      <c r="B25" s="25"/>
      <c r="C25" s="26">
        <v>31111</v>
      </c>
      <c r="D25" s="26" t="s">
        <v>329</v>
      </c>
      <c r="E25" s="40"/>
      <c r="F25" s="40">
        <f ca="1">Príloha_2015!F83</f>
        <v>0</v>
      </c>
      <c r="G25" s="40">
        <f ca="1">Príloha_2015!G83</f>
        <v>0</v>
      </c>
      <c r="H25" s="40">
        <f ca="1">Príloha_2015!H83</f>
        <v>4.5999999999999996</v>
      </c>
      <c r="I25" s="40">
        <f ca="1">Príloha_2015!I83</f>
        <v>1.6</v>
      </c>
      <c r="J25" s="40">
        <f ca="1">Príloha_2015!J83</f>
        <v>1.6</v>
      </c>
      <c r="K25" s="40">
        <f ca="1">Príloha_2015!K83</f>
        <v>1.6</v>
      </c>
      <c r="L25" s="40">
        <f ca="1">Príloha_2015!L83</f>
        <v>1.6</v>
      </c>
    </row>
    <row r="26" spans="1:13">
      <c r="A26" s="6"/>
      <c r="B26" s="25"/>
      <c r="C26" s="26">
        <v>312001</v>
      </c>
      <c r="D26" s="26" t="s">
        <v>297</v>
      </c>
      <c r="E26" s="40"/>
      <c r="F26" s="40">
        <f ca="1">Príloha_2015!F84</f>
        <v>1.5</v>
      </c>
      <c r="G26" s="40">
        <f ca="1">Príloha_2015!G84</f>
        <v>1.9</v>
      </c>
      <c r="H26" s="40">
        <f ca="1">Príloha_2015!H84</f>
        <v>1.8</v>
      </c>
      <c r="I26" s="40">
        <f ca="1">Príloha_2015!I84</f>
        <v>2.6</v>
      </c>
      <c r="J26" s="40">
        <f ca="1">Príloha_2015!J84</f>
        <v>2.6</v>
      </c>
      <c r="K26" s="40">
        <f ca="1">Príloha_2015!K84</f>
        <v>2.6</v>
      </c>
      <c r="L26" s="40">
        <f ca="1">Príloha_2015!L84</f>
        <v>2.6</v>
      </c>
    </row>
    <row r="27" spans="1:13">
      <c r="A27" s="6"/>
      <c r="B27" s="25">
        <v>312</v>
      </c>
      <c r="C27" s="72">
        <v>312001</v>
      </c>
      <c r="D27" s="209" t="s">
        <v>359</v>
      </c>
      <c r="E27" s="40"/>
      <c r="F27" s="40">
        <f ca="1">SUM(Príloha_2015!F96)</f>
        <v>0</v>
      </c>
      <c r="G27" s="40">
        <f ca="1">SUM(Príloha_2015!G96)</f>
        <v>0</v>
      </c>
      <c r="H27" s="40">
        <f ca="1">SUM(Príloha_2015!H96)</f>
        <v>0</v>
      </c>
      <c r="I27" s="40">
        <f ca="1">SUM(Príloha_2015!I96)</f>
        <v>0</v>
      </c>
      <c r="J27" s="40">
        <f ca="1">SUM(Príloha_2015!J96)</f>
        <v>0</v>
      </c>
      <c r="K27" s="40">
        <f ca="1">SUM(Príloha_2015!K96)</f>
        <v>0</v>
      </c>
      <c r="L27" s="40">
        <f ca="1">SUM(Príloha_2015!L96)</f>
        <v>0</v>
      </c>
    </row>
    <row r="28" spans="1:13">
      <c r="A28" s="6"/>
      <c r="B28" s="25"/>
      <c r="C28" s="26">
        <v>312001</v>
      </c>
      <c r="D28" s="26" t="s">
        <v>31</v>
      </c>
      <c r="E28" s="40"/>
      <c r="F28" s="40">
        <f ca="1">Príloha_2015!F85</f>
        <v>6.1</v>
      </c>
      <c r="G28" s="40">
        <f ca="1">Príloha_2015!G85</f>
        <v>20.7</v>
      </c>
      <c r="H28" s="40">
        <f ca="1">Príloha_2015!H85</f>
        <v>20</v>
      </c>
      <c r="I28" s="40">
        <f ca="1">Príloha_2015!I85</f>
        <v>19.399999999999999</v>
      </c>
      <c r="J28" s="40">
        <f ca="1">Príloha_2015!J85</f>
        <v>20</v>
      </c>
      <c r="K28" s="40">
        <f ca="1">Príloha_2015!K85</f>
        <v>20</v>
      </c>
      <c r="L28" s="40">
        <f ca="1">Príloha_2015!L85</f>
        <v>20</v>
      </c>
    </row>
    <row r="29" spans="1:13">
      <c r="A29" s="6"/>
      <c r="B29" s="25"/>
      <c r="C29" s="26">
        <v>312001</v>
      </c>
      <c r="D29" s="26" t="s">
        <v>32</v>
      </c>
      <c r="E29" s="40"/>
      <c r="F29" s="40">
        <f ca="1">SUM(Príloha_2015!F98)</f>
        <v>0</v>
      </c>
      <c r="G29" s="40">
        <f ca="1">SUM(Príloha_2015!G98)</f>
        <v>0</v>
      </c>
      <c r="H29" s="40">
        <f ca="1">SUM(Príloha_2015!H98)</f>
        <v>0</v>
      </c>
      <c r="I29" s="40">
        <f ca="1">SUM(Príloha_2015!I98)</f>
        <v>0</v>
      </c>
      <c r="J29" s="40">
        <f ca="1">SUM(Príloha_2015!J98)</f>
        <v>0</v>
      </c>
      <c r="K29" s="40">
        <f ca="1">SUM(Príloha_2015!K98)</f>
        <v>0</v>
      </c>
      <c r="L29" s="40">
        <f ca="1">SUM(Príloha_2015!L98)</f>
        <v>0</v>
      </c>
    </row>
    <row r="30" spans="1:13">
      <c r="A30" s="6"/>
      <c r="B30" s="25"/>
      <c r="C30" s="26">
        <v>312001</v>
      </c>
      <c r="D30" s="26" t="s">
        <v>33</v>
      </c>
      <c r="E30" s="40"/>
      <c r="F30" s="40">
        <f ca="1">Príloha_2015!F86</f>
        <v>160.5</v>
      </c>
      <c r="G30" s="40">
        <f ca="1">Príloha_2015!G86</f>
        <v>206.8</v>
      </c>
      <c r="H30" s="40">
        <f ca="1">Príloha_2015!H86</f>
        <v>207</v>
      </c>
      <c r="I30" s="40">
        <f ca="1">Príloha_2015!I86</f>
        <v>241.4</v>
      </c>
      <c r="J30" s="40">
        <f ca="1">Príloha_2015!J86</f>
        <v>245</v>
      </c>
      <c r="K30" s="40">
        <f ca="1">Príloha_2015!K86</f>
        <v>245</v>
      </c>
      <c r="L30" s="40">
        <f ca="1">Príloha_2015!L86</f>
        <v>245</v>
      </c>
    </row>
    <row r="31" spans="1:13">
      <c r="A31" s="6"/>
      <c r="B31" s="25"/>
      <c r="C31" s="26">
        <v>312001</v>
      </c>
      <c r="D31" s="26" t="s">
        <v>34</v>
      </c>
      <c r="E31" s="40"/>
      <c r="F31" s="40">
        <f ca="1">Príloha_2015!F87</f>
        <v>12</v>
      </c>
      <c r="G31" s="40">
        <f ca="1">Príloha_2015!G87</f>
        <v>12</v>
      </c>
      <c r="H31" s="40">
        <f ca="1">Príloha_2015!H87</f>
        <v>12.2</v>
      </c>
      <c r="I31" s="40">
        <f ca="1">Príloha_2015!I87</f>
        <v>11.6</v>
      </c>
      <c r="J31" s="40">
        <f ca="1">Príloha_2015!J87</f>
        <v>12.5</v>
      </c>
      <c r="K31" s="40">
        <f ca="1">Príloha_2015!K87</f>
        <v>12.8</v>
      </c>
      <c r="L31" s="40">
        <f ca="1">Príloha_2015!L87</f>
        <v>13</v>
      </c>
    </row>
    <row r="32" spans="1:13">
      <c r="A32" s="6"/>
      <c r="B32" s="25"/>
      <c r="C32" s="26">
        <v>312001</v>
      </c>
      <c r="D32" s="26" t="s">
        <v>35</v>
      </c>
      <c r="E32" s="40"/>
      <c r="F32" s="40">
        <f ca="1">Príloha_2015!F88</f>
        <v>53.7</v>
      </c>
      <c r="G32" s="40">
        <f ca="1">Príloha_2015!G88</f>
        <v>55.9</v>
      </c>
      <c r="H32" s="40">
        <f ca="1">Príloha_2015!H88</f>
        <v>67</v>
      </c>
      <c r="I32" s="40">
        <f ca="1">Príloha_2015!I88</f>
        <v>51.4</v>
      </c>
      <c r="J32" s="40">
        <f ca="1">Príloha_2015!J88</f>
        <v>68.099999999999994</v>
      </c>
      <c r="K32" s="40">
        <f ca="1">Príloha_2015!K88</f>
        <v>69.2</v>
      </c>
      <c r="L32" s="40">
        <f ca="1">Príloha_2015!L88</f>
        <v>69.3</v>
      </c>
    </row>
    <row r="33" spans="1:13">
      <c r="A33" s="6"/>
      <c r="B33" s="25"/>
      <c r="C33" s="26">
        <v>312001</v>
      </c>
      <c r="D33" s="66" t="s">
        <v>694</v>
      </c>
      <c r="E33" s="40"/>
      <c r="F33" s="40">
        <f ca="1">Príloha_2015!F89</f>
        <v>70.400000000000006</v>
      </c>
      <c r="G33" s="40">
        <f ca="1">Príloha_2015!G89</f>
        <v>120.7</v>
      </c>
      <c r="H33" s="40">
        <f ca="1">Príloha_2015!H89</f>
        <v>0</v>
      </c>
      <c r="I33" s="40">
        <f ca="1">Príloha_2015!I89</f>
        <v>0</v>
      </c>
      <c r="J33" s="40">
        <f ca="1">Príloha_2015!J89</f>
        <v>0</v>
      </c>
      <c r="K33" s="40">
        <f ca="1">Príloha_2015!K89</f>
        <v>0</v>
      </c>
      <c r="L33" s="40">
        <f ca="1">Príloha_2015!L89</f>
        <v>0</v>
      </c>
    </row>
    <row r="34" spans="1:13">
      <c r="A34" s="6"/>
      <c r="B34" s="25"/>
      <c r="C34" s="26">
        <v>3120011</v>
      </c>
      <c r="D34" s="26" t="s">
        <v>36</v>
      </c>
      <c r="E34" s="40"/>
      <c r="F34" s="40">
        <f ca="1">Príloha_2015!F90+Príloha_2015!F91+Príloha_2015!F92+Príloha_2015!F93+Príloha_2015!F94</f>
        <v>1377.6000000000001</v>
      </c>
      <c r="G34" s="40">
        <f ca="1">Príloha_2015!G90+Príloha_2015!G91+Príloha_2015!G92+Príloha_2015!G93+Príloha_2015!G94</f>
        <v>1566.4</v>
      </c>
      <c r="H34" s="40">
        <f ca="1">Príloha_2015!H90+Príloha_2015!H91+Príloha_2015!H92+Príloha_2015!H93+Príloha_2015!H94</f>
        <v>1514.5</v>
      </c>
      <c r="I34" s="40">
        <f ca="1">Príloha_2015!I90+Príloha_2015!I91+Príloha_2015!I92+Príloha_2015!I93+Príloha_2015!I94</f>
        <v>1571</v>
      </c>
      <c r="J34" s="40">
        <f ca="1">Príloha_2015!J90+Príloha_2015!J91+Príloha_2015!J92+Príloha_2015!J93+Príloha_2015!J94</f>
        <v>1541.5</v>
      </c>
      <c r="K34" s="40">
        <f ca="1">Príloha_2015!K90+Príloha_2015!K91+Príloha_2015!K92+Príloha_2015!K93+Príloha_2015!K94</f>
        <v>1636.6999999999998</v>
      </c>
      <c r="L34" s="40">
        <f ca="1">Príloha_2015!L90+Príloha_2015!L91+Príloha_2015!L92+Príloha_2015!L93+Príloha_2015!L94</f>
        <v>1729.8999999999999</v>
      </c>
    </row>
    <row r="35" spans="1:13">
      <c r="A35" s="6"/>
      <c r="B35" s="25"/>
      <c r="C35" s="26">
        <v>3120012</v>
      </c>
      <c r="D35" s="26" t="s">
        <v>37</v>
      </c>
      <c r="E35" s="40"/>
      <c r="F35" s="40">
        <f ca="1">Príloha_2015!F95</f>
        <v>17.2</v>
      </c>
      <c r="G35" s="40">
        <f ca="1">Príloha_2015!G95</f>
        <v>16.399999999999999</v>
      </c>
      <c r="H35" s="40">
        <f ca="1">Príloha_2015!H95</f>
        <v>17.600000000000001</v>
      </c>
      <c r="I35" s="40">
        <f ca="1">Príloha_2015!I95</f>
        <v>16.8</v>
      </c>
      <c r="J35" s="40">
        <f ca="1">Príloha_2015!J95</f>
        <v>16</v>
      </c>
      <c r="K35" s="40">
        <f ca="1">Príloha_2015!K95</f>
        <v>16</v>
      </c>
      <c r="L35" s="40">
        <f ca="1">Príloha_2015!L95</f>
        <v>16</v>
      </c>
    </row>
    <row r="36" spans="1:13">
      <c r="A36" s="6"/>
      <c r="B36" s="25"/>
      <c r="C36" s="26">
        <v>3120013</v>
      </c>
      <c r="D36" s="26" t="s">
        <v>38</v>
      </c>
      <c r="E36" s="40"/>
      <c r="F36" s="40">
        <f ca="1">Príloha_2015!F97</f>
        <v>0.7</v>
      </c>
      <c r="G36" s="40">
        <f ca="1">Príloha_2015!G97</f>
        <v>0.7</v>
      </c>
      <c r="H36" s="40">
        <f ca="1">Príloha_2015!H97</f>
        <v>0.7</v>
      </c>
      <c r="I36" s="40">
        <f ca="1">Príloha_2015!I97</f>
        <v>0.7</v>
      </c>
      <c r="J36" s="40">
        <f ca="1">Príloha_2015!J97</f>
        <v>0.7</v>
      </c>
      <c r="K36" s="40">
        <f ca="1">Príloha_2015!K97</f>
        <v>0.7</v>
      </c>
      <c r="L36" s="40">
        <f ca="1">Príloha_2015!L97</f>
        <v>0.7</v>
      </c>
    </row>
    <row r="37" spans="1:13">
      <c r="A37" s="6"/>
      <c r="B37" s="25"/>
      <c r="C37" s="26">
        <v>3120014</v>
      </c>
      <c r="D37" s="26" t="s">
        <v>39</v>
      </c>
      <c r="E37" s="40"/>
      <c r="F37" s="40">
        <f ca="1">Príloha_2015!F99</f>
        <v>0.4</v>
      </c>
      <c r="G37" s="40">
        <f ca="1">Príloha_2015!G99</f>
        <v>3.8</v>
      </c>
      <c r="H37" s="40">
        <f ca="1">Príloha_2015!H99</f>
        <v>0.4</v>
      </c>
      <c r="I37" s="40">
        <f ca="1">Príloha_2015!I99</f>
        <v>0</v>
      </c>
      <c r="J37" s="40">
        <f ca="1">Príloha_2015!J99</f>
        <v>0.4</v>
      </c>
      <c r="K37" s="40">
        <f ca="1">Príloha_2015!K99</f>
        <v>0.4</v>
      </c>
      <c r="L37" s="40">
        <f ca="1">Príloha_2015!L99</f>
        <v>0.4</v>
      </c>
    </row>
    <row r="38" spans="1:13">
      <c r="A38" s="6"/>
      <c r="B38" s="25"/>
      <c r="C38" s="26">
        <v>3120015</v>
      </c>
      <c r="D38" s="26" t="s">
        <v>261</v>
      </c>
      <c r="E38" s="40"/>
      <c r="F38" s="40">
        <f ca="1">Príloha_2015!F100</f>
        <v>2.6</v>
      </c>
      <c r="G38" s="40">
        <f ca="1">Príloha_2015!G100</f>
        <v>2.6</v>
      </c>
      <c r="H38" s="40">
        <f ca="1">Príloha_2015!H100</f>
        <v>2.6</v>
      </c>
      <c r="I38" s="40">
        <f ca="1">Príloha_2015!I100</f>
        <v>2.5</v>
      </c>
      <c r="J38" s="40">
        <f ca="1">Príloha_2015!J100</f>
        <v>2.6</v>
      </c>
      <c r="K38" s="40">
        <f ca="1">Príloha_2015!K100</f>
        <v>2.6</v>
      </c>
      <c r="L38" s="40">
        <f ca="1">Príloha_2015!L100</f>
        <v>2.6</v>
      </c>
    </row>
    <row r="39" spans="1:13">
      <c r="A39" s="6"/>
      <c r="B39" s="25"/>
      <c r="C39" s="26">
        <v>3120016</v>
      </c>
      <c r="D39" s="26" t="s">
        <v>348</v>
      </c>
      <c r="E39" s="40"/>
      <c r="F39" s="40">
        <f ca="1">Príloha_2015!F101</f>
        <v>7.8</v>
      </c>
      <c r="G39" s="40">
        <f ca="1">Príloha_2015!G101</f>
        <v>8</v>
      </c>
      <c r="H39" s="40">
        <f ca="1">Príloha_2015!H101</f>
        <v>27</v>
      </c>
      <c r="I39" s="40">
        <f ca="1">Príloha_2015!I101</f>
        <v>25.9</v>
      </c>
      <c r="J39" s="40">
        <f ca="1">Príloha_2015!J101</f>
        <v>5</v>
      </c>
      <c r="K39" s="40">
        <f ca="1">Príloha_2015!K101</f>
        <v>0</v>
      </c>
      <c r="L39" s="40">
        <f ca="1">Príloha_2015!L101</f>
        <v>0</v>
      </c>
    </row>
    <row r="40" spans="1:13">
      <c r="A40" s="6"/>
      <c r="B40" s="25"/>
      <c r="C40" s="26">
        <v>31200181</v>
      </c>
      <c r="D40" s="209" t="s">
        <v>879</v>
      </c>
      <c r="E40" s="40"/>
      <c r="F40" s="40">
        <f ca="1">Príloha_2015!F102</f>
        <v>7.8</v>
      </c>
      <c r="G40" s="40">
        <f ca="1">Príloha_2015!G102</f>
        <v>24.5</v>
      </c>
      <c r="H40" s="40">
        <f ca="1">Príloha_2015!H102</f>
        <v>5.9</v>
      </c>
      <c r="I40" s="40">
        <f ca="1">Príloha_2015!I102</f>
        <v>6</v>
      </c>
      <c r="J40" s="40">
        <f ca="1">Príloha_2015!J102</f>
        <v>6</v>
      </c>
      <c r="K40" s="40">
        <f ca="1">Príloha_2015!K102</f>
        <v>6</v>
      </c>
      <c r="L40" s="40">
        <f ca="1">Príloha_2015!L102</f>
        <v>6</v>
      </c>
    </row>
    <row r="41" spans="1:13">
      <c r="A41" s="6"/>
      <c r="B41" s="25"/>
      <c r="C41" s="26">
        <v>31200182</v>
      </c>
      <c r="D41" s="26" t="s">
        <v>670</v>
      </c>
      <c r="E41" s="40"/>
      <c r="F41" s="40">
        <f ca="1">Príloha_2015!F104</f>
        <v>0.1</v>
      </c>
      <c r="G41" s="40">
        <f ca="1">Príloha_2015!G104</f>
        <v>0.1</v>
      </c>
      <c r="H41" s="40">
        <f ca="1">Príloha_2015!H104</f>
        <v>0.1</v>
      </c>
      <c r="I41" s="40">
        <f ca="1">Príloha_2015!I104</f>
        <v>0.1</v>
      </c>
      <c r="J41" s="40">
        <f ca="1">Príloha_2015!J104</f>
        <v>0.1</v>
      </c>
      <c r="K41" s="40">
        <f ca="1">Príloha_2015!K104</f>
        <v>0.1</v>
      </c>
      <c r="L41" s="40">
        <f ca="1">Príloha_2015!L104</f>
        <v>0.1</v>
      </c>
    </row>
    <row r="42" spans="1:13">
      <c r="A42" s="6"/>
      <c r="B42" s="25">
        <v>331</v>
      </c>
      <c r="C42" s="26">
        <v>331002</v>
      </c>
      <c r="D42" s="26" t="s">
        <v>40</v>
      </c>
      <c r="E42" s="40"/>
      <c r="F42" s="40">
        <f ca="1">SUM(Príloha_2015!F105:F107)</f>
        <v>17.3</v>
      </c>
      <c r="G42" s="40">
        <f ca="1">SUM(Príloha_2015!G105:G107)</f>
        <v>10.9</v>
      </c>
      <c r="H42" s="40">
        <f ca="1">SUM(Príloha_2015!H105:H107)</f>
        <v>12</v>
      </c>
      <c r="I42" s="40">
        <f ca="1">SUM(Príloha_2015!I105:I107)</f>
        <v>2.8</v>
      </c>
      <c r="J42" s="40">
        <f ca="1">SUM(Príloha_2015!J105:J107)</f>
        <v>13</v>
      </c>
      <c r="K42" s="40">
        <f ca="1">SUM(Príloha_2015!K105:K107)</f>
        <v>0</v>
      </c>
      <c r="L42" s="40">
        <f ca="1">SUM(Príloha_2015!L105:L107)</f>
        <v>0</v>
      </c>
    </row>
    <row r="43" spans="1:13">
      <c r="A43" s="6"/>
      <c r="B43" s="24"/>
      <c r="C43" s="24"/>
      <c r="D43" s="24" t="s">
        <v>41</v>
      </c>
      <c r="E43" s="27"/>
      <c r="F43" s="27">
        <f ca="1">Príloha_2015!F108</f>
        <v>766.5</v>
      </c>
      <c r="G43" s="27">
        <f ca="1">Príloha_2015!G108</f>
        <v>1113.2</v>
      </c>
      <c r="H43" s="27">
        <f ca="1">Príloha_2015!H108</f>
        <v>698.59999999999991</v>
      </c>
      <c r="I43" s="27">
        <f ca="1">Príloha_2015!I108</f>
        <v>1074.1999999999998</v>
      </c>
      <c r="J43" s="27">
        <f ca="1">Príloha_2015!J108</f>
        <v>366.2</v>
      </c>
      <c r="K43" s="27">
        <f ca="1">Príloha_2015!K108</f>
        <v>227.9</v>
      </c>
      <c r="L43" s="27">
        <f ca="1">Príloha_2015!L108</f>
        <v>235.5</v>
      </c>
      <c r="M43" s="215"/>
    </row>
    <row r="44" spans="1:13" s="1" customFormat="1">
      <c r="A44" s="13"/>
      <c r="B44" s="25">
        <v>400</v>
      </c>
      <c r="C44" s="25"/>
      <c r="D44" s="26" t="s">
        <v>252</v>
      </c>
      <c r="E44" s="40"/>
      <c r="F44" s="40">
        <f ca="1">Príloha_2015!F109</f>
        <v>288.5</v>
      </c>
      <c r="G44" s="40">
        <f ca="1">Príloha_2015!G109</f>
        <v>440.1</v>
      </c>
      <c r="H44" s="40">
        <f ca="1">Príloha_2015!H109</f>
        <v>367.2</v>
      </c>
      <c r="I44" s="40">
        <f ca="1">Príloha_2015!I109</f>
        <v>492.29999999999995</v>
      </c>
      <c r="J44" s="40">
        <f ca="1">Príloha_2015!J109</f>
        <v>199.7</v>
      </c>
      <c r="K44" s="40">
        <f ca="1">Príloha_2015!K109</f>
        <v>77.900000000000006</v>
      </c>
      <c r="L44" s="40">
        <f ca="1">Príloha_2015!L109</f>
        <v>85.5</v>
      </c>
    </row>
    <row r="45" spans="1:13" s="1" customFormat="1">
      <c r="A45" s="7"/>
      <c r="B45" s="25">
        <v>500</v>
      </c>
      <c r="C45" s="25"/>
      <c r="D45" s="26" t="s">
        <v>280</v>
      </c>
      <c r="E45" s="40"/>
      <c r="F45" s="40">
        <f ca="1">Príloha_2015!F117</f>
        <v>478</v>
      </c>
      <c r="G45" s="40">
        <f ca="1">Príloha_2015!G117</f>
        <v>673.1</v>
      </c>
      <c r="H45" s="40">
        <f ca="1">Príloha_2015!H117</f>
        <v>331.4</v>
      </c>
      <c r="I45" s="40">
        <f ca="1">Príloha_2015!I117</f>
        <v>581.89999999999986</v>
      </c>
      <c r="J45" s="40">
        <f ca="1">Príloha_2015!J117</f>
        <v>166.5</v>
      </c>
      <c r="K45" s="40">
        <f ca="1">Príloha_2015!K117</f>
        <v>150</v>
      </c>
      <c r="L45" s="40">
        <f ca="1">Príloha_2015!L117</f>
        <v>150</v>
      </c>
    </row>
    <row r="46" spans="1:13" s="1" customFormat="1">
      <c r="A46" s="7"/>
      <c r="B46" s="25"/>
      <c r="C46" s="26"/>
      <c r="D46" s="26"/>
      <c r="E46" s="152"/>
      <c r="F46" s="152"/>
      <c r="G46" s="152"/>
      <c r="H46" s="152"/>
      <c r="I46" s="152"/>
      <c r="J46" s="152"/>
      <c r="K46" s="152"/>
      <c r="L46" s="152"/>
    </row>
    <row r="47" spans="1:13" ht="11.25" customHeight="1">
      <c r="A47" s="6"/>
      <c r="B47" s="24"/>
      <c r="C47" s="24"/>
      <c r="D47" s="24" t="s">
        <v>42</v>
      </c>
      <c r="E47" s="27"/>
      <c r="F47" s="27">
        <f ca="1">Príloha_2015!F125</f>
        <v>89.199999999999989</v>
      </c>
      <c r="G47" s="27">
        <f ca="1">Príloha_2015!G125</f>
        <v>74</v>
      </c>
      <c r="H47" s="27">
        <f ca="1">Príloha_2015!H125</f>
        <v>268.89999999999998</v>
      </c>
      <c r="I47" s="27">
        <f ca="1">Príloha_2015!I125</f>
        <v>41.3</v>
      </c>
      <c r="J47" s="27">
        <f ca="1">Príloha_2015!J125</f>
        <v>5</v>
      </c>
      <c r="K47" s="27">
        <f ca="1">Príloha_2015!K125</f>
        <v>2</v>
      </c>
      <c r="L47" s="27">
        <f ca="1">Príloha_2015!L125</f>
        <v>2</v>
      </c>
      <c r="M47" s="215"/>
    </row>
    <row r="48" spans="1:13" s="1" customFormat="1" ht="11.25" customHeight="1">
      <c r="A48" s="13"/>
      <c r="B48" s="25">
        <v>230</v>
      </c>
      <c r="C48" s="25"/>
      <c r="D48" s="26" t="s">
        <v>43</v>
      </c>
      <c r="E48" s="40"/>
      <c r="F48" s="40">
        <f ca="1">Príloha_2015!F126</f>
        <v>18.399999999999999</v>
      </c>
      <c r="G48" s="40">
        <f ca="1">Príloha_2015!G126</f>
        <v>15.399999999999999</v>
      </c>
      <c r="H48" s="40">
        <f ca="1">Príloha_2015!H126</f>
        <v>34</v>
      </c>
      <c r="I48" s="40">
        <f ca="1">Príloha_2015!I126</f>
        <v>35.299999999999997</v>
      </c>
      <c r="J48" s="40">
        <f ca="1">Príloha_2015!J126</f>
        <v>5</v>
      </c>
      <c r="K48" s="40">
        <f ca="1">Príloha_2015!K126</f>
        <v>2</v>
      </c>
      <c r="L48" s="40">
        <f ca="1">Príloha_2015!L126</f>
        <v>2</v>
      </c>
    </row>
    <row r="49" spans="1:13" s="1" customFormat="1">
      <c r="A49" s="7"/>
      <c r="B49" s="25">
        <v>300</v>
      </c>
      <c r="C49" s="25"/>
      <c r="D49" s="26" t="s">
        <v>45</v>
      </c>
      <c r="E49" s="40"/>
      <c r="F49" s="40">
        <f ca="1">Príloha_2015!F129</f>
        <v>70.8</v>
      </c>
      <c r="G49" s="40">
        <f ca="1">Príloha_2015!G129</f>
        <v>58.6</v>
      </c>
      <c r="H49" s="40">
        <f ca="1">Príloha_2015!H129</f>
        <v>234.9</v>
      </c>
      <c r="I49" s="40">
        <f ca="1">Príloha_2015!I129</f>
        <v>6</v>
      </c>
      <c r="J49" s="40">
        <f ca="1">Príloha_2015!J129</f>
        <v>0</v>
      </c>
      <c r="K49" s="40">
        <f ca="1">Príloha_2015!K129</f>
        <v>0</v>
      </c>
      <c r="L49" s="40">
        <f ca="1">Príloha_2015!L129</f>
        <v>0</v>
      </c>
    </row>
    <row r="50" spans="1:13" s="1" customFormat="1">
      <c r="A50" s="7"/>
      <c r="B50" s="25"/>
      <c r="C50" s="26"/>
      <c r="D50" s="26"/>
      <c r="E50" s="153"/>
      <c r="F50" s="153"/>
      <c r="G50" s="153"/>
      <c r="H50" s="153"/>
      <c r="I50" s="153"/>
      <c r="J50" s="153"/>
      <c r="K50" s="153"/>
      <c r="L50" s="153"/>
    </row>
    <row r="51" spans="1:13" ht="11.25" customHeight="1">
      <c r="A51" s="6"/>
      <c r="B51" s="24"/>
      <c r="C51" s="24"/>
      <c r="D51" s="24" t="s">
        <v>271</v>
      </c>
      <c r="E51" s="27"/>
      <c r="F51" s="27">
        <f ca="1">Príloha_2015!F146</f>
        <v>283.8</v>
      </c>
      <c r="G51" s="27">
        <f ca="1">Príloha_2015!G146</f>
        <v>34.6</v>
      </c>
      <c r="H51" s="27">
        <f ca="1">Príloha_2015!H146</f>
        <v>0</v>
      </c>
      <c r="I51" s="27">
        <f ca="1">Príloha_2015!I146</f>
        <v>0</v>
      </c>
      <c r="J51" s="27">
        <f ca="1">Príloha_2015!J146</f>
        <v>0</v>
      </c>
      <c r="K51" s="27">
        <f ca="1">Príloha_2015!K146</f>
        <v>0</v>
      </c>
      <c r="L51" s="27">
        <f ca="1">Príloha_2015!L146</f>
        <v>0</v>
      </c>
    </row>
    <row r="52" spans="1:13" s="1" customFormat="1" ht="11.25" customHeight="1">
      <c r="A52" s="13"/>
      <c r="B52" s="25"/>
      <c r="C52" s="26"/>
      <c r="D52" s="209" t="s">
        <v>696</v>
      </c>
      <c r="E52" s="53"/>
      <c r="F52" s="53">
        <f ca="1">Príloha_2015!F147</f>
        <v>0</v>
      </c>
      <c r="G52" s="53">
        <f ca="1">Príloha_2015!G147</f>
        <v>0</v>
      </c>
      <c r="H52" s="53">
        <f ca="1">Príloha_2015!H147</f>
        <v>0</v>
      </c>
      <c r="I52" s="53">
        <f ca="1">Príloha_2015!I147</f>
        <v>0</v>
      </c>
      <c r="J52" s="53">
        <f ca="1">Príloha_2015!J147</f>
        <v>0</v>
      </c>
      <c r="K52" s="53">
        <f ca="1">Príloha_2015!K147</f>
        <v>0</v>
      </c>
      <c r="L52" s="53">
        <f ca="1">Príloha_2015!L147</f>
        <v>0</v>
      </c>
    </row>
    <row r="53" spans="1:13">
      <c r="A53" s="6"/>
      <c r="B53" s="25"/>
      <c r="C53" s="26"/>
      <c r="D53" s="26"/>
      <c r="E53" s="152"/>
      <c r="F53" s="152"/>
      <c r="G53" s="152"/>
      <c r="H53" s="152"/>
      <c r="I53" s="152"/>
      <c r="J53" s="152"/>
      <c r="K53" s="152"/>
      <c r="L53" s="152"/>
    </row>
    <row r="54" spans="1:13" ht="15" customHeight="1">
      <c r="B54" s="34" t="s">
        <v>47</v>
      </c>
      <c r="C54" s="35"/>
      <c r="D54" s="35"/>
      <c r="E54" s="154"/>
      <c r="F54" s="154"/>
      <c r="G54" s="154"/>
      <c r="H54" s="154"/>
      <c r="I54" s="154"/>
      <c r="J54" s="154"/>
      <c r="K54" s="154"/>
      <c r="L54" s="154"/>
    </row>
    <row r="55" spans="1:13" ht="15">
      <c r="A55" s="12"/>
      <c r="B55" s="36"/>
      <c r="C55" s="36"/>
      <c r="D55" s="36" t="s">
        <v>333</v>
      </c>
      <c r="E55" s="37"/>
      <c r="F55" s="37">
        <f ca="1">Príloha_2015!F151</f>
        <v>2603</v>
      </c>
      <c r="G55" s="37">
        <f ca="1">Príloha_2015!G151</f>
        <v>2703.9</v>
      </c>
      <c r="H55" s="37">
        <f ca="1">Príloha_2015!H151</f>
        <v>2923.6000000000004</v>
      </c>
      <c r="I55" s="37">
        <f ca="1">Príloha_2015!I151</f>
        <v>2730.7000000000012</v>
      </c>
      <c r="J55" s="37">
        <f ca="1">Príloha_2015!J151</f>
        <v>2370.7000000000003</v>
      </c>
      <c r="K55" s="37">
        <f ca="1">Príloha_2015!K151</f>
        <v>2338.3999999999996</v>
      </c>
      <c r="L55" s="37">
        <f ca="1">Príloha_2015!L151</f>
        <v>2362.2999999999997</v>
      </c>
    </row>
    <row r="56" spans="1:13" s="1" customFormat="1" ht="15" customHeight="1">
      <c r="A56" s="8"/>
      <c r="B56" s="36"/>
      <c r="C56" s="36"/>
      <c r="D56" s="36" t="s">
        <v>49</v>
      </c>
      <c r="E56" s="37" t="str">
        <f ca="1">Príloha_2015!E153</f>
        <v>01.1.1</v>
      </c>
      <c r="F56" s="37">
        <f ca="1">Príloha_2015!F152</f>
        <v>474.1</v>
      </c>
      <c r="G56" s="37">
        <f ca="1">Príloha_2015!G152</f>
        <v>839.7</v>
      </c>
      <c r="H56" s="37">
        <f ca="1">Príloha_2015!H152</f>
        <v>1023.2</v>
      </c>
      <c r="I56" s="37">
        <f ca="1">Príloha_2015!I152</f>
        <v>955.60000000000014</v>
      </c>
      <c r="J56" s="37">
        <f ca="1">Príloha_2015!J152</f>
        <v>589</v>
      </c>
      <c r="K56" s="37">
        <f ca="1">Príloha_2015!K152</f>
        <v>583.5</v>
      </c>
      <c r="L56" s="37">
        <f ca="1">Príloha_2015!L152</f>
        <v>590.20000000000005</v>
      </c>
      <c r="M56" s="365"/>
    </row>
    <row r="57" spans="1:13" s="1" customFormat="1" ht="15" customHeight="1">
      <c r="A57" s="8"/>
      <c r="B57" s="38"/>
      <c r="C57" s="38"/>
      <c r="D57" s="38" t="s">
        <v>50</v>
      </c>
      <c r="E57" s="155"/>
      <c r="F57" s="155">
        <f t="shared" ref="F57:L57" si="0">SUM(F58:F59)</f>
        <v>261.10000000000002</v>
      </c>
      <c r="G57" s="155">
        <f t="shared" si="0"/>
        <v>290</v>
      </c>
      <c r="H57" s="155">
        <f t="shared" si="0"/>
        <v>301</v>
      </c>
      <c r="I57" s="155">
        <f t="shared" si="0"/>
        <v>298.60000000000002</v>
      </c>
      <c r="J57" s="155">
        <f t="shared" si="0"/>
        <v>330.6</v>
      </c>
      <c r="K57" s="155">
        <f t="shared" si="0"/>
        <v>331.6</v>
      </c>
      <c r="L57" s="155">
        <f t="shared" si="0"/>
        <v>338.4</v>
      </c>
      <c r="M57" s="365"/>
    </row>
    <row r="58" spans="1:13" s="1" customFormat="1" ht="11.25" customHeight="1">
      <c r="A58" s="9"/>
      <c r="B58" s="38">
        <v>610</v>
      </c>
      <c r="C58" s="39"/>
      <c r="D58" s="39" t="s">
        <v>335</v>
      </c>
      <c r="E58" s="40"/>
      <c r="F58" s="40">
        <f ca="1">Príloha_2015!F154</f>
        <v>184.5</v>
      </c>
      <c r="G58" s="40">
        <f ca="1">Príloha_2015!G154</f>
        <v>203.4</v>
      </c>
      <c r="H58" s="40">
        <f ca="1">Príloha_2015!H154</f>
        <v>213</v>
      </c>
      <c r="I58" s="40">
        <f ca="1">Príloha_2015!I154</f>
        <v>209.1</v>
      </c>
      <c r="J58" s="40">
        <f ca="1">Príloha_2015!J154</f>
        <v>234.1</v>
      </c>
      <c r="K58" s="40">
        <f ca="1">Príloha_2015!K154</f>
        <v>235</v>
      </c>
      <c r="L58" s="40">
        <f ca="1">Príloha_2015!L154</f>
        <v>240</v>
      </c>
      <c r="M58" s="277"/>
    </row>
    <row r="59" spans="1:13">
      <c r="A59" s="10"/>
      <c r="B59" s="38">
        <v>620</v>
      </c>
      <c r="C59" s="39"/>
      <c r="D59" s="39" t="s">
        <v>336</v>
      </c>
      <c r="E59" s="40"/>
      <c r="F59" s="40">
        <f ca="1">Príloha_2015!F155</f>
        <v>76.599999999999994</v>
      </c>
      <c r="G59" s="40">
        <f ca="1">Príloha_2015!G155</f>
        <v>86.6</v>
      </c>
      <c r="H59" s="40">
        <f ca="1">Príloha_2015!H155</f>
        <v>88</v>
      </c>
      <c r="I59" s="40">
        <f ca="1">Príloha_2015!I155</f>
        <v>89.5</v>
      </c>
      <c r="J59" s="40">
        <f ca="1">Príloha_2015!J155</f>
        <v>96.5</v>
      </c>
      <c r="K59" s="40">
        <f ca="1">Príloha_2015!K155</f>
        <v>96.6</v>
      </c>
      <c r="L59" s="40">
        <f ca="1">Príloha_2015!L155</f>
        <v>98.4</v>
      </c>
    </row>
    <row r="60" spans="1:13">
      <c r="A60" s="10"/>
      <c r="B60" s="38">
        <v>631</v>
      </c>
      <c r="C60" s="38"/>
      <c r="D60" s="39" t="s">
        <v>53</v>
      </c>
      <c r="E60" s="40"/>
      <c r="F60" s="40">
        <f ca="1">Príloha_2015!F156</f>
        <v>1.8</v>
      </c>
      <c r="G60" s="40">
        <f ca="1">Príloha_2015!G156</f>
        <v>1.9</v>
      </c>
      <c r="H60" s="40">
        <f ca="1">Príloha_2015!H156</f>
        <v>2.6</v>
      </c>
      <c r="I60" s="40">
        <f ca="1">Príloha_2015!I156</f>
        <v>2.1</v>
      </c>
      <c r="J60" s="40">
        <f ca="1">Príloha_2015!J156</f>
        <v>2.6</v>
      </c>
      <c r="K60" s="40">
        <f ca="1">Príloha_2015!K156</f>
        <v>2.6</v>
      </c>
      <c r="L60" s="40">
        <f ca="1">Príloha_2015!L156</f>
        <v>2.6</v>
      </c>
    </row>
    <row r="61" spans="1:13" s="1" customFormat="1">
      <c r="A61" s="9"/>
      <c r="B61" s="38">
        <v>632</v>
      </c>
      <c r="C61" s="38"/>
      <c r="D61" s="39" t="s">
        <v>56</v>
      </c>
      <c r="E61" s="40"/>
      <c r="F61" s="40">
        <f ca="1">Príloha_2015!F159</f>
        <v>59.399999999999991</v>
      </c>
      <c r="G61" s="40">
        <f ca="1">Príloha_2015!G159</f>
        <v>55.900000000000006</v>
      </c>
      <c r="H61" s="40">
        <f ca="1">Príloha_2015!H159</f>
        <v>59.599999999999994</v>
      </c>
      <c r="I61" s="40">
        <f ca="1">Príloha_2015!I159</f>
        <v>51.3</v>
      </c>
      <c r="J61" s="40">
        <f ca="1">Príloha_2015!J159</f>
        <v>55.599999999999994</v>
      </c>
      <c r="K61" s="40">
        <f ca="1">Príloha_2015!K159</f>
        <v>55.599999999999994</v>
      </c>
      <c r="L61" s="40">
        <f ca="1">Príloha_2015!L159</f>
        <v>55.599999999999994</v>
      </c>
    </row>
    <row r="62" spans="1:13" s="1" customFormat="1">
      <c r="A62" s="9"/>
      <c r="B62" s="38">
        <v>633</v>
      </c>
      <c r="C62" s="38"/>
      <c r="D62" s="39" t="s">
        <v>64</v>
      </c>
      <c r="E62" s="40"/>
      <c r="F62" s="40">
        <f ca="1">Príloha_2015!F167</f>
        <v>21.6</v>
      </c>
      <c r="G62" s="40">
        <f ca="1">Príloha_2015!G167</f>
        <v>18.799999999999997</v>
      </c>
      <c r="H62" s="40">
        <f ca="1">Príloha_2015!H167</f>
        <v>43.8</v>
      </c>
      <c r="I62" s="40">
        <f ca="1">Príloha_2015!I167</f>
        <v>14.7</v>
      </c>
      <c r="J62" s="40">
        <f ca="1">Príloha_2015!J167</f>
        <v>37.799999999999997</v>
      </c>
      <c r="K62" s="40">
        <f ca="1">Príloha_2015!K167</f>
        <v>37.799999999999997</v>
      </c>
      <c r="L62" s="40">
        <f ca="1">Príloha_2015!L167</f>
        <v>37.799999999999997</v>
      </c>
    </row>
    <row r="63" spans="1:13" s="1" customFormat="1">
      <c r="A63" s="9"/>
      <c r="B63" s="38">
        <v>634</v>
      </c>
      <c r="C63" s="38"/>
      <c r="D63" s="39" t="s">
        <v>77</v>
      </c>
      <c r="E63" s="40"/>
      <c r="F63" s="40">
        <f ca="1">Príloha_2015!F183</f>
        <v>7.5</v>
      </c>
      <c r="G63" s="40">
        <f ca="1">Príloha_2015!G183</f>
        <v>5.1000000000000005</v>
      </c>
      <c r="H63" s="40">
        <f ca="1">Príloha_2015!H183</f>
        <v>10</v>
      </c>
      <c r="I63" s="40">
        <f ca="1">Príloha_2015!I183</f>
        <v>7.5000000000000009</v>
      </c>
      <c r="J63" s="40">
        <f ca="1">Príloha_2015!J183</f>
        <v>10</v>
      </c>
      <c r="K63" s="40">
        <f ca="1">Príloha_2015!K183</f>
        <v>10</v>
      </c>
      <c r="L63" s="40">
        <f ca="1">Príloha_2015!L183</f>
        <v>10</v>
      </c>
    </row>
    <row r="64" spans="1:13" s="1" customFormat="1">
      <c r="A64" s="9"/>
      <c r="B64" s="38">
        <v>635</v>
      </c>
      <c r="C64" s="38"/>
      <c r="D64" s="39" t="s">
        <v>83</v>
      </c>
      <c r="E64" s="40"/>
      <c r="F64" s="40">
        <f ca="1">Príloha_2015!F190</f>
        <v>3.3</v>
      </c>
      <c r="G64" s="40">
        <f ca="1">Príloha_2015!G190</f>
        <v>4.6999999999999993</v>
      </c>
      <c r="H64" s="40">
        <f ca="1">Príloha_2015!H190</f>
        <v>5.9</v>
      </c>
      <c r="I64" s="40">
        <f ca="1">Príloha_2015!I190</f>
        <v>1.4</v>
      </c>
      <c r="J64" s="40">
        <f ca="1">Príloha_2015!J190</f>
        <v>5.9</v>
      </c>
      <c r="K64" s="40">
        <f ca="1">Príloha_2015!K190</f>
        <v>5.9</v>
      </c>
      <c r="L64" s="40">
        <f ca="1">Príloha_2015!L190</f>
        <v>5.9</v>
      </c>
    </row>
    <row r="65" spans="1:13" s="1" customFormat="1">
      <c r="A65" s="9"/>
      <c r="B65" s="38">
        <v>637</v>
      </c>
      <c r="C65" s="38"/>
      <c r="D65" s="39" t="s">
        <v>89</v>
      </c>
      <c r="E65" s="40"/>
      <c r="F65" s="40">
        <f ca="1">Príloha_2015!F197</f>
        <v>114.4</v>
      </c>
      <c r="G65" s="40">
        <f ca="1">Príloha_2015!G197</f>
        <v>458.70000000000005</v>
      </c>
      <c r="H65" s="40">
        <f ca="1">Príloha_2015!H197</f>
        <v>205.79999999999998</v>
      </c>
      <c r="I65" s="40">
        <f ca="1">Príloha_2015!I197</f>
        <v>321.00000000000006</v>
      </c>
      <c r="J65" s="40">
        <f ca="1">Príloha_2015!J197</f>
        <v>126.5</v>
      </c>
      <c r="K65" s="40">
        <f ca="1">Príloha_2015!K197</f>
        <v>129.5</v>
      </c>
      <c r="L65" s="40">
        <f ca="1">Príloha_2015!L197</f>
        <v>130.69999999999999</v>
      </c>
    </row>
    <row r="66" spans="1:13" s="1" customFormat="1">
      <c r="A66" s="9"/>
      <c r="B66" s="38">
        <v>642</v>
      </c>
      <c r="C66" s="38"/>
      <c r="D66" s="39" t="s">
        <v>108</v>
      </c>
      <c r="E66" s="40"/>
      <c r="F66" s="40">
        <f ca="1">Príloha_2015!F233</f>
        <v>5</v>
      </c>
      <c r="G66" s="40">
        <f ca="1">Príloha_2015!G233</f>
        <v>4.6000000000000005</v>
      </c>
      <c r="H66" s="40">
        <f ca="1">Príloha_2015!H233</f>
        <v>7.3999999999999995</v>
      </c>
      <c r="I66" s="40">
        <f ca="1">Príloha_2015!I233</f>
        <v>5.6000000000000005</v>
      </c>
      <c r="J66" s="40">
        <f ca="1">Príloha_2015!J233</f>
        <v>20</v>
      </c>
      <c r="K66" s="40">
        <f ca="1">Príloha_2015!K233</f>
        <v>10.5</v>
      </c>
      <c r="L66" s="40">
        <f ca="1">Príloha_2015!L233</f>
        <v>9.1999999999999993</v>
      </c>
    </row>
    <row r="67" spans="1:13" s="1" customFormat="1">
      <c r="A67" s="9"/>
      <c r="B67" s="38">
        <v>651</v>
      </c>
      <c r="C67" s="38"/>
      <c r="D67" s="39" t="s">
        <v>880</v>
      </c>
      <c r="E67" s="40"/>
      <c r="F67" s="40">
        <f ca="1">Príloha_2015!F243</f>
        <v>0</v>
      </c>
      <c r="G67" s="40">
        <f ca="1">Príloha_2015!G243</f>
        <v>0</v>
      </c>
      <c r="H67" s="40">
        <f ca="1">Príloha_2015!H243</f>
        <v>387.1</v>
      </c>
      <c r="I67" s="40">
        <f ca="1">Príloha_2015!I243</f>
        <v>253.4</v>
      </c>
      <c r="J67" s="40">
        <f ca="1">Príloha_2015!J243</f>
        <v>0</v>
      </c>
      <c r="K67" s="40">
        <f ca="1">Príloha_2015!K243</f>
        <v>0</v>
      </c>
      <c r="L67" s="40">
        <f ca="1">Príloha_2015!L243</f>
        <v>0</v>
      </c>
    </row>
    <row r="68" spans="1:13" s="1" customFormat="1">
      <c r="A68" s="9"/>
      <c r="B68" s="36"/>
      <c r="C68" s="36"/>
      <c r="D68" s="36" t="s">
        <v>115</v>
      </c>
      <c r="E68" s="37" t="str">
        <f ca="1">Príloha_2015!E245</f>
        <v>01.3.3</v>
      </c>
      <c r="F68" s="37">
        <f ca="1">Príloha_2015!F245</f>
        <v>25.8</v>
      </c>
      <c r="G68" s="37">
        <f ca="1">Príloha_2015!G245</f>
        <v>25.7</v>
      </c>
      <c r="H68" s="37">
        <f ca="1">Príloha_2015!H245</f>
        <v>29.7</v>
      </c>
      <c r="I68" s="37">
        <f ca="1">Príloha_2015!I245</f>
        <v>26.700000000000003</v>
      </c>
      <c r="J68" s="37">
        <f ca="1">Príloha_2015!J245</f>
        <v>31.3</v>
      </c>
      <c r="K68" s="37">
        <f ca="1">Príloha_2015!K245</f>
        <v>31.599999999999998</v>
      </c>
      <c r="L68" s="37">
        <f ca="1">Príloha_2015!L245</f>
        <v>32.200000000000003</v>
      </c>
      <c r="M68" s="365"/>
    </row>
    <row r="69" spans="1:13" s="1" customFormat="1">
      <c r="A69" s="8"/>
      <c r="B69" s="38">
        <v>610</v>
      </c>
      <c r="C69" s="39"/>
      <c r="D69" s="39" t="s">
        <v>282</v>
      </c>
      <c r="E69" s="53"/>
      <c r="F69" s="53">
        <f ca="1">Príloha_2015!F246</f>
        <v>15.1</v>
      </c>
      <c r="G69" s="53">
        <f ca="1">Príloha_2015!G246</f>
        <v>15.6</v>
      </c>
      <c r="H69" s="53">
        <f ca="1">Príloha_2015!H246</f>
        <v>18.2</v>
      </c>
      <c r="I69" s="53">
        <f ca="1">Príloha_2015!I246</f>
        <v>15.9</v>
      </c>
      <c r="J69" s="53">
        <f ca="1">Príloha_2015!J246</f>
        <v>19</v>
      </c>
      <c r="K69" s="53">
        <f ca="1">Príloha_2015!K246</f>
        <v>19.5</v>
      </c>
      <c r="L69" s="53">
        <f ca="1">Príloha_2015!L246</f>
        <v>20</v>
      </c>
    </row>
    <row r="70" spans="1:13">
      <c r="A70" s="10"/>
      <c r="B70" s="38">
        <v>620</v>
      </c>
      <c r="C70" s="39"/>
      <c r="D70" s="39" t="s">
        <v>281</v>
      </c>
      <c r="E70" s="53"/>
      <c r="F70" s="53">
        <f ca="1">Príloha_2015!F247</f>
        <v>5.5</v>
      </c>
      <c r="G70" s="53">
        <f ca="1">Príloha_2015!G247</f>
        <v>5.6</v>
      </c>
      <c r="H70" s="53">
        <f ca="1">Príloha_2015!H247</f>
        <v>6.3</v>
      </c>
      <c r="I70" s="53">
        <f ca="1">Príloha_2015!I247</f>
        <v>5.7</v>
      </c>
      <c r="J70" s="53">
        <f ca="1">Príloha_2015!J247</f>
        <v>6.8</v>
      </c>
      <c r="K70" s="53">
        <f ca="1">Príloha_2015!K247</f>
        <v>6.9</v>
      </c>
      <c r="L70" s="53">
        <f ca="1">Príloha_2015!L247</f>
        <v>7</v>
      </c>
    </row>
    <row r="71" spans="1:13">
      <c r="A71" s="10"/>
      <c r="B71" s="38">
        <v>630</v>
      </c>
      <c r="C71" s="39"/>
      <c r="D71" s="39" t="s">
        <v>163</v>
      </c>
      <c r="E71" s="53"/>
      <c r="F71" s="53">
        <f ca="1">Príloha_2015!F248</f>
        <v>5.2</v>
      </c>
      <c r="G71" s="53">
        <f ca="1">Príloha_2015!G248</f>
        <v>4.5</v>
      </c>
      <c r="H71" s="53">
        <f ca="1">Príloha_2015!H248</f>
        <v>5</v>
      </c>
      <c r="I71" s="53">
        <f ca="1">Príloha_2015!I248</f>
        <v>5.0999999999999996</v>
      </c>
      <c r="J71" s="53">
        <f ca="1">Príloha_2015!J248</f>
        <v>5</v>
      </c>
      <c r="K71" s="53">
        <f ca="1">Príloha_2015!K248</f>
        <v>5</v>
      </c>
      <c r="L71" s="53">
        <f ca="1">Príloha_2015!L248</f>
        <v>5</v>
      </c>
    </row>
    <row r="72" spans="1:13">
      <c r="A72" s="10"/>
      <c r="B72" s="38">
        <v>642</v>
      </c>
      <c r="C72" s="39"/>
      <c r="D72" s="39" t="s">
        <v>337</v>
      </c>
      <c r="E72" s="53"/>
      <c r="F72" s="53">
        <f ca="1">Príloha_2015!F249</f>
        <v>0</v>
      </c>
      <c r="G72" s="53">
        <f ca="1">Príloha_2015!G249</f>
        <v>0</v>
      </c>
      <c r="H72" s="53">
        <f ca="1">Príloha_2015!H249</f>
        <v>0.2</v>
      </c>
      <c r="I72" s="53">
        <f ca="1">Príloha_2015!I249</f>
        <v>0</v>
      </c>
      <c r="J72" s="53">
        <f ca="1">Príloha_2015!J249</f>
        <v>0.5</v>
      </c>
      <c r="K72" s="53">
        <f ca="1">Príloha_2015!K249</f>
        <v>0.2</v>
      </c>
      <c r="L72" s="53">
        <f ca="1">Príloha_2015!L249</f>
        <v>0.2</v>
      </c>
    </row>
    <row r="73" spans="1:13">
      <c r="A73" s="10"/>
      <c r="B73" s="41"/>
      <c r="C73" s="41"/>
      <c r="D73" s="41" t="s">
        <v>120</v>
      </c>
      <c r="E73" s="42" t="str">
        <f ca="1">Príloha_2015!E250</f>
        <v>01.6.0</v>
      </c>
      <c r="F73" s="42">
        <f ca="1">Príloha_2015!F250</f>
        <v>7.8</v>
      </c>
      <c r="G73" s="42">
        <f ca="1">Príloha_2015!G250</f>
        <v>8.3000000000000007</v>
      </c>
      <c r="H73" s="42">
        <f ca="1">Príloha_2015!H250</f>
        <v>27</v>
      </c>
      <c r="I73" s="42">
        <f ca="1">Príloha_2015!I250</f>
        <v>25.8</v>
      </c>
      <c r="J73" s="42">
        <f ca="1">Príloha_2015!J250</f>
        <v>5</v>
      </c>
      <c r="K73" s="42">
        <f ca="1">Príloha_2015!K250</f>
        <v>0</v>
      </c>
      <c r="L73" s="42">
        <f ca="1">Príloha_2015!L250</f>
        <v>0</v>
      </c>
    </row>
    <row r="74" spans="1:13" s="1" customFormat="1">
      <c r="A74" s="11"/>
      <c r="B74" s="38">
        <v>630</v>
      </c>
      <c r="C74" s="39"/>
      <c r="D74" s="39" t="s">
        <v>338</v>
      </c>
      <c r="E74" s="53"/>
      <c r="F74" s="53">
        <f ca="1">Príloha_2015!F251</f>
        <v>7.8</v>
      </c>
      <c r="G74" s="53">
        <f ca="1">Príloha_2015!G251</f>
        <v>8.3000000000000007</v>
      </c>
      <c r="H74" s="53">
        <f ca="1">Príloha_2015!H251</f>
        <v>27</v>
      </c>
      <c r="I74" s="53">
        <f ca="1">Príloha_2015!I251</f>
        <v>25.8</v>
      </c>
      <c r="J74" s="53">
        <f ca="1">Príloha_2015!J251</f>
        <v>5</v>
      </c>
      <c r="K74" s="53">
        <f ca="1">Príloha_2015!K251</f>
        <v>0</v>
      </c>
      <c r="L74" s="53">
        <f ca="1">Príloha_2015!L251</f>
        <v>0</v>
      </c>
      <c r="M74" s="277"/>
    </row>
    <row r="75" spans="1:13">
      <c r="A75" s="10"/>
      <c r="B75" s="41"/>
      <c r="C75" s="41"/>
      <c r="D75" s="41" t="s">
        <v>123</v>
      </c>
      <c r="E75" s="42" t="str">
        <f ca="1">Príloha_2015!E252</f>
        <v>01.7.0</v>
      </c>
      <c r="F75" s="42">
        <f ca="1">Príloha_2015!F252</f>
        <v>17.5</v>
      </c>
      <c r="G75" s="42">
        <f ca="1">Príloha_2015!G252</f>
        <v>26.2</v>
      </c>
      <c r="H75" s="42">
        <f ca="1">Príloha_2015!H252</f>
        <v>42</v>
      </c>
      <c r="I75" s="42">
        <f ca="1">Príloha_2015!I252</f>
        <v>34.700000000000003</v>
      </c>
      <c r="J75" s="42">
        <f ca="1">Príloha_2015!J252</f>
        <v>40</v>
      </c>
      <c r="K75" s="42">
        <f ca="1">Príloha_2015!K252</f>
        <v>40</v>
      </c>
      <c r="L75" s="42">
        <f ca="1">Príloha_2015!L252</f>
        <v>40</v>
      </c>
    </row>
    <row r="76" spans="1:13" s="1" customFormat="1">
      <c r="A76" s="11"/>
      <c r="B76" s="38"/>
      <c r="C76" s="39">
        <v>651002</v>
      </c>
      <c r="D76" s="39" t="s">
        <v>283</v>
      </c>
      <c r="E76" s="53"/>
      <c r="F76" s="53">
        <f ca="1">Príloha_2015!F253</f>
        <v>15.7</v>
      </c>
      <c r="G76" s="53">
        <f ca="1">Príloha_2015!G253</f>
        <v>24</v>
      </c>
      <c r="H76" s="53">
        <f ca="1">Príloha_2015!H253</f>
        <v>36</v>
      </c>
      <c r="I76" s="53">
        <f ca="1">Príloha_2015!I253</f>
        <v>30.6</v>
      </c>
      <c r="J76" s="53">
        <f ca="1">Príloha_2015!J253</f>
        <v>36</v>
      </c>
      <c r="K76" s="53">
        <f ca="1">Príloha_2015!K253</f>
        <v>36</v>
      </c>
      <c r="L76" s="53">
        <f ca="1">Príloha_2015!L253</f>
        <v>36</v>
      </c>
    </row>
    <row r="77" spans="1:13">
      <c r="A77" s="10"/>
      <c r="B77" s="38"/>
      <c r="C77" s="39">
        <v>653001</v>
      </c>
      <c r="D77" s="39" t="s">
        <v>325</v>
      </c>
      <c r="E77" s="53"/>
      <c r="F77" s="53">
        <f ca="1">Príloha_2015!F254</f>
        <v>1.8</v>
      </c>
      <c r="G77" s="53">
        <f ca="1">Príloha_2015!G254</f>
        <v>2.2000000000000002</v>
      </c>
      <c r="H77" s="53">
        <f ca="1">Príloha_2015!H254</f>
        <v>6</v>
      </c>
      <c r="I77" s="53">
        <f ca="1">Príloha_2015!I254</f>
        <v>4.0999999999999996</v>
      </c>
      <c r="J77" s="53">
        <f ca="1">Príloha_2015!J254</f>
        <v>4</v>
      </c>
      <c r="K77" s="53">
        <f ca="1">Príloha_2015!K254</f>
        <v>4</v>
      </c>
      <c r="L77" s="53">
        <f ca="1">Príloha_2015!L254</f>
        <v>4</v>
      </c>
    </row>
    <row r="78" spans="1:13">
      <c r="A78" s="10"/>
      <c r="B78" s="36"/>
      <c r="C78" s="36"/>
      <c r="D78" s="36" t="s">
        <v>126</v>
      </c>
      <c r="E78" s="42" t="str">
        <f ca="1">Príloha_2015!E255</f>
        <v>01.8.0</v>
      </c>
      <c r="F78" s="42">
        <f ca="1">Príloha_2015!F255</f>
        <v>7.7</v>
      </c>
      <c r="G78" s="42">
        <f ca="1">Príloha_2015!G255</f>
        <v>3.5</v>
      </c>
      <c r="H78" s="42">
        <f ca="1">Príloha_2015!H255</f>
        <v>4.8</v>
      </c>
      <c r="I78" s="42">
        <f ca="1">Príloha_2015!I255</f>
        <v>4.7</v>
      </c>
      <c r="J78" s="42">
        <f ca="1">Príloha_2015!J255</f>
        <v>4.8</v>
      </c>
      <c r="K78" s="42">
        <f ca="1">Príloha_2015!K255</f>
        <v>4.8</v>
      </c>
      <c r="L78" s="42">
        <f ca="1">Príloha_2015!L255</f>
        <v>4.8</v>
      </c>
    </row>
    <row r="79" spans="1:13" s="1" customFormat="1">
      <c r="A79" s="8"/>
      <c r="B79" s="38"/>
      <c r="C79" s="39">
        <v>6410011</v>
      </c>
      <c r="D79" s="39" t="s">
        <v>127</v>
      </c>
      <c r="E79" s="53"/>
      <c r="F79" s="53">
        <f ca="1">Príloha_2015!F256</f>
        <v>0</v>
      </c>
      <c r="G79" s="53">
        <f ca="1">Príloha_2015!G256</f>
        <v>0</v>
      </c>
      <c r="H79" s="53">
        <f ca="1">Príloha_2015!H256</f>
        <v>0</v>
      </c>
      <c r="I79" s="53">
        <f ca="1">Príloha_2015!I256</f>
        <v>0.3</v>
      </c>
      <c r="J79" s="53">
        <f ca="1">Príloha_2015!J256</f>
        <v>0</v>
      </c>
      <c r="K79" s="53">
        <f ca="1">Príloha_2015!K256</f>
        <v>0</v>
      </c>
      <c r="L79" s="53">
        <f ca="1">Príloha_2015!L256</f>
        <v>0</v>
      </c>
    </row>
    <row r="80" spans="1:13">
      <c r="A80" s="10"/>
      <c r="B80" s="38"/>
      <c r="C80" s="39">
        <v>6410013</v>
      </c>
      <c r="D80" s="39" t="s">
        <v>273</v>
      </c>
      <c r="E80" s="53"/>
      <c r="F80" s="53">
        <f ca="1">Príloha_2015!F258</f>
        <v>7.7</v>
      </c>
      <c r="G80" s="53">
        <f ca="1">Príloha_2015!G258</f>
        <v>3.2</v>
      </c>
      <c r="H80" s="53">
        <f ca="1">Príloha_2015!H258</f>
        <v>4.8</v>
      </c>
      <c r="I80" s="53">
        <f ca="1">Príloha_2015!I258</f>
        <v>3.9</v>
      </c>
      <c r="J80" s="53">
        <f ca="1">Príloha_2015!J258</f>
        <v>4.8</v>
      </c>
      <c r="K80" s="53">
        <f ca="1">Príloha_2015!K258</f>
        <v>4.8</v>
      </c>
      <c r="L80" s="53">
        <f ca="1">Príloha_2015!L258</f>
        <v>4.8</v>
      </c>
    </row>
    <row r="81" spans="1:13">
      <c r="A81" s="10"/>
      <c r="B81" s="38"/>
      <c r="C81" s="39">
        <v>6410012</v>
      </c>
      <c r="D81" s="39" t="s">
        <v>294</v>
      </c>
      <c r="E81" s="53"/>
      <c r="F81" s="53">
        <f ca="1">Príloha_2015!F257</f>
        <v>0</v>
      </c>
      <c r="G81" s="53">
        <f ca="1">Príloha_2015!G257</f>
        <v>0.3</v>
      </c>
      <c r="H81" s="53">
        <f ca="1">Príloha_2015!H257</f>
        <v>0</v>
      </c>
      <c r="I81" s="53">
        <f ca="1">Príloha_2015!I257</f>
        <v>0.5</v>
      </c>
      <c r="J81" s="53">
        <f ca="1">Príloha_2015!J257</f>
        <v>0</v>
      </c>
      <c r="K81" s="53">
        <f ca="1">Príloha_2015!K257</f>
        <v>0</v>
      </c>
      <c r="L81" s="53">
        <f ca="1">Príloha_2015!L257</f>
        <v>0</v>
      </c>
    </row>
    <row r="82" spans="1:13">
      <c r="A82" s="10"/>
      <c r="B82" s="36"/>
      <c r="C82" s="36"/>
      <c r="D82" s="36" t="s">
        <v>129</v>
      </c>
      <c r="E82" s="42" t="str">
        <f ca="1">Príloha_2015!E259</f>
        <v>03.1.0</v>
      </c>
      <c r="F82" s="42">
        <f ca="1">Príloha_2015!F259</f>
        <v>176</v>
      </c>
      <c r="G82" s="42">
        <f ca="1">Príloha_2015!G259</f>
        <v>178.5</v>
      </c>
      <c r="H82" s="42">
        <f ca="1">Príloha_2015!H259</f>
        <v>177.3</v>
      </c>
      <c r="I82" s="42">
        <f ca="1">Príloha_2015!I259</f>
        <v>182.79999999999998</v>
      </c>
      <c r="J82" s="42">
        <f ca="1">Príloha_2015!J259</f>
        <v>184.6</v>
      </c>
      <c r="K82" s="42">
        <f ca="1">Príloha_2015!K259</f>
        <v>185.6</v>
      </c>
      <c r="L82" s="42">
        <f ca="1">Príloha_2015!L259</f>
        <v>187.6</v>
      </c>
      <c r="M82" s="215"/>
    </row>
    <row r="83" spans="1:13" s="1" customFormat="1">
      <c r="A83" s="9"/>
      <c r="B83" s="38">
        <v>610</v>
      </c>
      <c r="C83" s="39"/>
      <c r="D83" s="39" t="s">
        <v>116</v>
      </c>
      <c r="E83" s="53"/>
      <c r="F83" s="53">
        <f ca="1">Príloha_2015!F260</f>
        <v>114.8</v>
      </c>
      <c r="G83" s="53">
        <f ca="1">Príloha_2015!G260</f>
        <v>117.1</v>
      </c>
      <c r="H83" s="53">
        <f ca="1">Príloha_2015!H260</f>
        <v>117.3</v>
      </c>
      <c r="I83" s="53">
        <f ca="1">Príloha_2015!I260</f>
        <v>119.1</v>
      </c>
      <c r="J83" s="53">
        <f ca="1">Príloha_2015!J260</f>
        <v>120</v>
      </c>
      <c r="K83" s="53">
        <f ca="1">Príloha_2015!K260</f>
        <v>121</v>
      </c>
      <c r="L83" s="53">
        <f ca="1">Príloha_2015!L260</f>
        <v>122</v>
      </c>
    </row>
    <row r="84" spans="1:13">
      <c r="A84" s="10"/>
      <c r="B84" s="38">
        <v>620</v>
      </c>
      <c r="C84" s="39"/>
      <c r="D84" s="39" t="s">
        <v>117</v>
      </c>
      <c r="E84" s="53"/>
      <c r="F84" s="53">
        <f ca="1">Príloha_2015!F261</f>
        <v>41.3</v>
      </c>
      <c r="G84" s="53">
        <f ca="1">Príloha_2015!G261</f>
        <v>41.9</v>
      </c>
      <c r="H84" s="53">
        <f ca="1">Príloha_2015!H261</f>
        <v>41.1</v>
      </c>
      <c r="I84" s="53">
        <f ca="1">Príloha_2015!I261</f>
        <v>43</v>
      </c>
      <c r="J84" s="53">
        <f ca="1">Príloha_2015!J261</f>
        <v>45</v>
      </c>
      <c r="K84" s="53">
        <f ca="1">Príloha_2015!K261</f>
        <v>45</v>
      </c>
      <c r="L84" s="53">
        <f ca="1">Príloha_2015!L261</f>
        <v>46</v>
      </c>
    </row>
    <row r="85" spans="1:13">
      <c r="A85" s="10"/>
      <c r="B85" s="38">
        <v>630</v>
      </c>
      <c r="C85" s="39"/>
      <c r="D85" s="39" t="s">
        <v>118</v>
      </c>
      <c r="E85" s="53"/>
      <c r="F85" s="53">
        <f ca="1">Príloha_2015!F262</f>
        <v>19.899999999999995</v>
      </c>
      <c r="G85" s="53">
        <f ca="1">Príloha_2015!G262</f>
        <v>19.499999999999996</v>
      </c>
      <c r="H85" s="53">
        <f ca="1">Príloha_2015!H262</f>
        <v>18.900000000000002</v>
      </c>
      <c r="I85" s="53">
        <f ca="1">Príloha_2015!I262</f>
        <v>20.7</v>
      </c>
      <c r="J85" s="53">
        <f ca="1">Príloha_2015!J262</f>
        <v>19.600000000000001</v>
      </c>
      <c r="K85" s="53">
        <f ca="1">Príloha_2015!K262</f>
        <v>19.600000000000001</v>
      </c>
      <c r="L85" s="53">
        <f ca="1">Príloha_2015!L262</f>
        <v>19.600000000000001</v>
      </c>
    </row>
    <row r="86" spans="1:13">
      <c r="A86" s="10"/>
      <c r="B86" s="36"/>
      <c r="C86" s="36"/>
      <c r="D86" s="36" t="s">
        <v>141</v>
      </c>
      <c r="E86" s="42" t="str">
        <f ca="1">Príloha_2015!E288</f>
        <v>03.2.0</v>
      </c>
      <c r="F86" s="42">
        <f ca="1">Príloha_2015!F288</f>
        <v>1</v>
      </c>
      <c r="G86" s="42">
        <f ca="1">Príloha_2015!G288</f>
        <v>0.7</v>
      </c>
      <c r="H86" s="42">
        <f ca="1">Príloha_2015!H288</f>
        <v>1</v>
      </c>
      <c r="I86" s="42">
        <f ca="1">Príloha_2015!I288</f>
        <v>1</v>
      </c>
      <c r="J86" s="42">
        <f ca="1">Príloha_2015!J288</f>
        <v>1</v>
      </c>
      <c r="K86" s="42">
        <f ca="1">Príloha_2015!K288</f>
        <v>1</v>
      </c>
      <c r="L86" s="42">
        <f ca="1">Príloha_2015!L288</f>
        <v>1</v>
      </c>
    </row>
    <row r="87" spans="1:13" s="1" customFormat="1">
      <c r="A87" s="8"/>
      <c r="B87" s="38"/>
      <c r="C87" s="39">
        <v>637005</v>
      </c>
      <c r="D87" s="39" t="s">
        <v>142</v>
      </c>
      <c r="E87" s="53"/>
      <c r="F87" s="53">
        <f ca="1">Príloha_2015!F289</f>
        <v>1</v>
      </c>
      <c r="G87" s="53">
        <f ca="1">Príloha_2015!G289</f>
        <v>0.7</v>
      </c>
      <c r="H87" s="53">
        <f ca="1">Príloha_2015!H289</f>
        <v>1</v>
      </c>
      <c r="I87" s="53">
        <f ca="1">Príloha_2015!I289</f>
        <v>1</v>
      </c>
      <c r="J87" s="53">
        <f ca="1">Príloha_2015!J289</f>
        <v>1</v>
      </c>
      <c r="K87" s="53">
        <f ca="1">Príloha_2015!K289</f>
        <v>1</v>
      </c>
      <c r="L87" s="53">
        <f ca="1">Príloha_2015!L289</f>
        <v>1</v>
      </c>
    </row>
    <row r="88" spans="1:13">
      <c r="A88" s="10"/>
      <c r="B88" s="36"/>
      <c r="C88" s="36"/>
      <c r="D88" s="36" t="s">
        <v>144</v>
      </c>
      <c r="E88" s="42" t="str">
        <f ca="1">Príloha_2015!E290</f>
        <v>04.1.2</v>
      </c>
      <c r="F88" s="42">
        <f ca="1">Príloha_2015!F290</f>
        <v>44.1</v>
      </c>
      <c r="G88" s="42">
        <f ca="1">Príloha_2015!G290</f>
        <v>45.900000000000006</v>
      </c>
      <c r="H88" s="42">
        <f ca="1">Príloha_2015!H290</f>
        <v>61.1</v>
      </c>
      <c r="I88" s="42">
        <f ca="1">Príloha_2015!I290</f>
        <v>45.6</v>
      </c>
      <c r="J88" s="42">
        <f ca="1">Príloha_2015!J290</f>
        <v>47</v>
      </c>
      <c r="K88" s="42">
        <f ca="1">Príloha_2015!K290</f>
        <v>48.5</v>
      </c>
      <c r="L88" s="42">
        <f ca="1">Príloha_2015!L290</f>
        <v>50.5</v>
      </c>
      <c r="M88" s="215"/>
    </row>
    <row r="89" spans="1:13" s="1" customFormat="1">
      <c r="A89" s="8"/>
      <c r="B89" s="38"/>
      <c r="C89" s="38"/>
      <c r="D89" s="104" t="s">
        <v>145</v>
      </c>
      <c r="E89" s="156"/>
      <c r="F89" s="156">
        <f ca="1">Príloha_2015!F291</f>
        <v>44.1</v>
      </c>
      <c r="G89" s="156">
        <f ca="1">Príloha_2015!G291</f>
        <v>32.400000000000006</v>
      </c>
      <c r="H89" s="156">
        <f ca="1">Príloha_2015!H291</f>
        <v>52.2</v>
      </c>
      <c r="I89" s="156">
        <f ca="1">Príloha_2015!I291</f>
        <v>45.6</v>
      </c>
      <c r="J89" s="156">
        <f ca="1">Príloha_2015!J291</f>
        <v>47</v>
      </c>
      <c r="K89" s="156">
        <f ca="1">Príloha_2015!K291</f>
        <v>48.5</v>
      </c>
      <c r="L89" s="156">
        <f ca="1">Príloha_2015!L291</f>
        <v>50.5</v>
      </c>
    </row>
    <row r="90" spans="1:13" s="1" customFormat="1">
      <c r="A90" s="9"/>
      <c r="B90" s="38">
        <v>610</v>
      </c>
      <c r="C90" s="39"/>
      <c r="D90" s="39" t="s">
        <v>116</v>
      </c>
      <c r="E90" s="53"/>
      <c r="F90" s="53">
        <f ca="1">Príloha_2015!F292</f>
        <v>22.3</v>
      </c>
      <c r="G90" s="53">
        <f ca="1">Príloha_2015!G292</f>
        <v>14.2</v>
      </c>
      <c r="H90" s="53">
        <f ca="1">Príloha_2015!H292</f>
        <v>16.5</v>
      </c>
      <c r="I90" s="53">
        <f ca="1">Príloha_2015!I292</f>
        <v>17.2</v>
      </c>
      <c r="J90" s="53">
        <f ca="1">Príloha_2015!J292</f>
        <v>18</v>
      </c>
      <c r="K90" s="53">
        <f ca="1">Príloha_2015!K292</f>
        <v>18.5</v>
      </c>
      <c r="L90" s="53">
        <f ca="1">Príloha_2015!L292</f>
        <v>20</v>
      </c>
    </row>
    <row r="91" spans="1:13">
      <c r="A91" s="10"/>
      <c r="B91" s="38">
        <v>620</v>
      </c>
      <c r="C91" s="39"/>
      <c r="D91" s="39" t="s">
        <v>117</v>
      </c>
      <c r="E91" s="53"/>
      <c r="F91" s="53">
        <f ca="1">Príloha_2015!F293</f>
        <v>7.8</v>
      </c>
      <c r="G91" s="53">
        <f ca="1">Príloha_2015!G293</f>
        <v>4.9000000000000004</v>
      </c>
      <c r="H91" s="53">
        <f ca="1">Príloha_2015!H293</f>
        <v>5.7</v>
      </c>
      <c r="I91" s="53">
        <f ca="1">Príloha_2015!I293</f>
        <v>6</v>
      </c>
      <c r="J91" s="53">
        <f ca="1">Príloha_2015!J293</f>
        <v>6</v>
      </c>
      <c r="K91" s="53">
        <f ca="1">Príloha_2015!K293</f>
        <v>7</v>
      </c>
      <c r="L91" s="53">
        <f ca="1">Príloha_2015!L293</f>
        <v>7.5</v>
      </c>
    </row>
    <row r="92" spans="1:13">
      <c r="A92" s="10"/>
      <c r="B92" s="38">
        <v>630</v>
      </c>
      <c r="C92" s="39"/>
      <c r="D92" s="39" t="s">
        <v>118</v>
      </c>
      <c r="E92" s="53"/>
      <c r="F92" s="53">
        <f ca="1">Príloha_2015!F294+Príloha_2015!F295</f>
        <v>14</v>
      </c>
      <c r="G92" s="53">
        <f ca="1">Príloha_2015!G294+Príloha_2015!G295</f>
        <v>13.3</v>
      </c>
      <c r="H92" s="53">
        <f ca="1">Príloha_2015!H294+Príloha_2015!H295</f>
        <v>30</v>
      </c>
      <c r="I92" s="53">
        <f ca="1">Príloha_2015!I294+Príloha_2015!I295</f>
        <v>22.4</v>
      </c>
      <c r="J92" s="53">
        <f ca="1">Príloha_2015!J294+Príloha_2015!J295</f>
        <v>23</v>
      </c>
      <c r="K92" s="53">
        <f ca="1">Príloha_2015!K294+Príloha_2015!K295</f>
        <v>23</v>
      </c>
      <c r="L92" s="53">
        <f ca="1">Príloha_2015!L294+Príloha_2015!L295</f>
        <v>23</v>
      </c>
    </row>
    <row r="93" spans="1:13">
      <c r="A93" s="10"/>
      <c r="B93" s="38"/>
      <c r="C93" s="39"/>
      <c r="D93" s="104" t="s">
        <v>906</v>
      </c>
      <c r="E93" s="156"/>
      <c r="F93" s="53">
        <f ca="1">Príloha_2015!F296</f>
        <v>0</v>
      </c>
      <c r="G93" s="53">
        <f ca="1">Príloha_2015!G296</f>
        <v>13.5</v>
      </c>
      <c r="H93" s="53">
        <f ca="1">Príloha_2015!H296</f>
        <v>8.9</v>
      </c>
      <c r="I93" s="53">
        <f ca="1">Príloha_2015!I296</f>
        <v>0</v>
      </c>
      <c r="J93" s="53">
        <f ca="1">Príloha_2015!J296</f>
        <v>0</v>
      </c>
      <c r="K93" s="53">
        <f ca="1">Príloha_2015!K296</f>
        <v>0</v>
      </c>
      <c r="L93" s="53">
        <f ca="1">Príloha_2015!L296</f>
        <v>0</v>
      </c>
    </row>
    <row r="94" spans="1:13">
      <c r="A94" s="10"/>
      <c r="B94" s="38">
        <v>610</v>
      </c>
      <c r="C94" s="39"/>
      <c r="D94" s="39" t="s">
        <v>116</v>
      </c>
      <c r="E94" s="53"/>
      <c r="F94" s="53">
        <f ca="1">[1]Príloha_2014!F316</f>
        <v>0</v>
      </c>
      <c r="G94" s="53">
        <f ca="1">Príloha_2015!G297</f>
        <v>7.8</v>
      </c>
      <c r="H94" s="53">
        <f ca="1">Príloha_2015!H297</f>
        <v>4.7</v>
      </c>
      <c r="I94" s="53">
        <f ca="1">Príloha_2015!I297</f>
        <v>0</v>
      </c>
      <c r="J94" s="53">
        <f ca="1">Príloha_2015!J297</f>
        <v>0</v>
      </c>
      <c r="K94" s="53">
        <f ca="1">Príloha_2015!K297</f>
        <v>0</v>
      </c>
      <c r="L94" s="53">
        <f ca="1">Príloha_2015!L297</f>
        <v>0</v>
      </c>
    </row>
    <row r="95" spans="1:13">
      <c r="A95" s="10"/>
      <c r="B95" s="38">
        <v>620</v>
      </c>
      <c r="C95" s="39"/>
      <c r="D95" s="39" t="s">
        <v>117</v>
      </c>
      <c r="E95" s="53"/>
      <c r="F95" s="53">
        <f ca="1">Príloha_2015!F298</f>
        <v>0</v>
      </c>
      <c r="G95" s="53">
        <f ca="1">Príloha_2015!G298</f>
        <v>3.4</v>
      </c>
      <c r="H95" s="53">
        <f ca="1">Príloha_2015!H298</f>
        <v>2.2000000000000002</v>
      </c>
      <c r="I95" s="53">
        <f ca="1">Príloha_2015!I298</f>
        <v>0</v>
      </c>
      <c r="J95" s="53">
        <f ca="1">Príloha_2015!J298</f>
        <v>0</v>
      </c>
      <c r="K95" s="53">
        <f ca="1">Príloha_2015!K298</f>
        <v>0</v>
      </c>
      <c r="L95" s="53">
        <f ca="1">Príloha_2015!L298</f>
        <v>0</v>
      </c>
    </row>
    <row r="96" spans="1:13">
      <c r="A96" s="10"/>
      <c r="B96" s="38">
        <v>630</v>
      </c>
      <c r="C96" s="39"/>
      <c r="D96" s="39" t="s">
        <v>118</v>
      </c>
      <c r="E96" s="53"/>
      <c r="F96" s="53">
        <f ca="1">Príloha_2015!F299</f>
        <v>0</v>
      </c>
      <c r="G96" s="53">
        <f ca="1">Príloha_2015!G299</f>
        <v>2.2999999999999998</v>
      </c>
      <c r="H96" s="53">
        <f ca="1">Príloha_2015!H299</f>
        <v>2</v>
      </c>
      <c r="I96" s="53">
        <f ca="1">Príloha_2015!I299</f>
        <v>0</v>
      </c>
      <c r="J96" s="53">
        <f ca="1">Príloha_2015!J299</f>
        <v>0</v>
      </c>
      <c r="K96" s="53">
        <f ca="1">Príloha_2015!K299</f>
        <v>0</v>
      </c>
      <c r="L96" s="53">
        <f ca="1">Príloha_2015!L299</f>
        <v>0</v>
      </c>
    </row>
    <row r="97" spans="1:13">
      <c r="A97" s="10"/>
      <c r="B97" s="36"/>
      <c r="C97" s="36"/>
      <c r="D97" s="36" t="s">
        <v>148</v>
      </c>
      <c r="E97" s="42" t="str">
        <f ca="1">Príloha_2015!E300</f>
        <v>04.4.3</v>
      </c>
      <c r="F97" s="42">
        <f ca="1">Príloha_2015!F300</f>
        <v>29</v>
      </c>
      <c r="G97" s="42">
        <f ca="1">Príloha_2015!G300</f>
        <v>28.5</v>
      </c>
      <c r="H97" s="42">
        <f ca="1">Príloha_2015!H300</f>
        <v>27.3</v>
      </c>
      <c r="I97" s="42">
        <f ca="1">Príloha_2015!I300</f>
        <v>28.4</v>
      </c>
      <c r="J97" s="42">
        <f ca="1">Príloha_2015!J300</f>
        <v>29</v>
      </c>
      <c r="K97" s="42">
        <f ca="1">Príloha_2015!K300</f>
        <v>29</v>
      </c>
      <c r="L97" s="42">
        <f ca="1">Príloha_2015!L300</f>
        <v>29</v>
      </c>
    </row>
    <row r="98" spans="1:13" s="1" customFormat="1">
      <c r="A98" s="8"/>
      <c r="B98" s="38">
        <v>610</v>
      </c>
      <c r="C98" s="39"/>
      <c r="D98" s="39" t="s">
        <v>116</v>
      </c>
      <c r="E98" s="53"/>
      <c r="F98" s="53">
        <f ca="1">Príloha_2015!F301</f>
        <v>13.1</v>
      </c>
      <c r="G98" s="53">
        <f ca="1">Príloha_2015!G301</f>
        <v>14.2</v>
      </c>
      <c r="H98" s="53">
        <f ca="1">Príloha_2015!H301</f>
        <v>15</v>
      </c>
      <c r="I98" s="53">
        <f ca="1">Príloha_2015!I301</f>
        <v>17.3</v>
      </c>
      <c r="J98" s="53">
        <f ca="1">Príloha_2015!J301</f>
        <v>16</v>
      </c>
      <c r="K98" s="53">
        <f ca="1">Príloha_2015!K301</f>
        <v>16</v>
      </c>
      <c r="L98" s="53">
        <f ca="1">Príloha_2015!L301</f>
        <v>16</v>
      </c>
    </row>
    <row r="99" spans="1:13">
      <c r="A99" s="10"/>
      <c r="B99" s="38">
        <v>620</v>
      </c>
      <c r="C99" s="39"/>
      <c r="D99" s="39" t="s">
        <v>117</v>
      </c>
      <c r="E99" s="53"/>
      <c r="F99" s="53">
        <f ca="1">Príloha_2015!F302</f>
        <v>4.5999999999999996</v>
      </c>
      <c r="G99" s="53">
        <f ca="1">Príloha_2015!G302</f>
        <v>5</v>
      </c>
      <c r="H99" s="53">
        <f ca="1">Príloha_2015!H302</f>
        <v>5.5</v>
      </c>
      <c r="I99" s="53">
        <f ca="1">Príloha_2015!I302</f>
        <v>6</v>
      </c>
      <c r="J99" s="53">
        <f ca="1">Príloha_2015!J302</f>
        <v>6</v>
      </c>
      <c r="K99" s="53">
        <f ca="1">Príloha_2015!K302</f>
        <v>6</v>
      </c>
      <c r="L99" s="53">
        <f ca="1">Príloha_2015!L302</f>
        <v>6</v>
      </c>
    </row>
    <row r="100" spans="1:13">
      <c r="A100" s="10"/>
      <c r="B100" s="38">
        <v>630</v>
      </c>
      <c r="C100" s="39"/>
      <c r="D100" s="39" t="s">
        <v>118</v>
      </c>
      <c r="E100" s="53"/>
      <c r="F100" s="53">
        <f ca="1">Príloha_2015!F303</f>
        <v>11.3</v>
      </c>
      <c r="G100" s="53">
        <f ca="1">Príloha_2015!G303</f>
        <v>9.3000000000000007</v>
      </c>
      <c r="H100" s="53">
        <f ca="1">Príloha_2015!H303</f>
        <v>6.8</v>
      </c>
      <c r="I100" s="53">
        <f ca="1">Príloha_2015!I303</f>
        <v>5.0999999999999996</v>
      </c>
      <c r="J100" s="53">
        <f ca="1">Príloha_2015!J303</f>
        <v>7</v>
      </c>
      <c r="K100" s="53">
        <f ca="1">Príloha_2015!K303</f>
        <v>7</v>
      </c>
      <c r="L100" s="53">
        <f ca="1">Príloha_2015!L303</f>
        <v>7</v>
      </c>
    </row>
    <row r="101" spans="1:13" s="1" customFormat="1" ht="12.75">
      <c r="A101" s="8"/>
      <c r="B101" s="454"/>
      <c r="C101" s="455"/>
      <c r="D101" s="36" t="s">
        <v>150</v>
      </c>
      <c r="E101" s="360" t="s">
        <v>821</v>
      </c>
      <c r="F101" s="42">
        <f ca="1">Príloha_2015!F304</f>
        <v>23.799999999999997</v>
      </c>
      <c r="G101" s="42">
        <f ca="1">Príloha_2015!G304</f>
        <v>26.599999999999998</v>
      </c>
      <c r="H101" s="42">
        <f ca="1">Príloha_2015!H304</f>
        <v>29.799999999999997</v>
      </c>
      <c r="I101" s="42">
        <f ca="1">Príloha_2015!I304</f>
        <v>14.399999999999999</v>
      </c>
      <c r="J101" s="42">
        <f ca="1">Príloha_2015!J304</f>
        <v>29.9</v>
      </c>
      <c r="K101" s="42">
        <f ca="1">Príloha_2015!K304</f>
        <v>29.9</v>
      </c>
      <c r="L101" s="42">
        <f ca="1">Príloha_2015!L304</f>
        <v>29.9</v>
      </c>
    </row>
    <row r="102" spans="1:13" s="1" customFormat="1">
      <c r="A102" s="8"/>
      <c r="B102" s="38">
        <v>630</v>
      </c>
      <c r="C102" s="39"/>
      <c r="D102" s="39" t="s">
        <v>908</v>
      </c>
      <c r="E102" s="53"/>
      <c r="F102" s="53">
        <f ca="1">Príloha_2015!F304</f>
        <v>23.799999999999997</v>
      </c>
      <c r="G102" s="53">
        <f ca="1">Príloha_2015!G304</f>
        <v>26.599999999999998</v>
      </c>
      <c r="H102" s="53">
        <f ca="1">Príloha_2015!H304</f>
        <v>29.799999999999997</v>
      </c>
      <c r="I102" s="53">
        <f ca="1">Príloha_2015!I304</f>
        <v>14.399999999999999</v>
      </c>
      <c r="J102" s="53">
        <f ca="1">Príloha_2015!J304</f>
        <v>29.9</v>
      </c>
      <c r="K102" s="53">
        <f ca="1">Príloha_2015!K304</f>
        <v>29.9</v>
      </c>
      <c r="L102" s="53">
        <f ca="1">Príloha_2015!L304</f>
        <v>29.9</v>
      </c>
    </row>
    <row r="103" spans="1:13" ht="12.75">
      <c r="A103" s="10"/>
      <c r="B103" s="454"/>
      <c r="C103" s="456"/>
      <c r="D103" s="41" t="s">
        <v>909</v>
      </c>
      <c r="E103" s="42" t="str">
        <f ca="1">Príloha_2015!E318</f>
        <v>05.1.0</v>
      </c>
      <c r="F103" s="42">
        <f ca="1">Príloha_2015!F318</f>
        <v>196</v>
      </c>
      <c r="G103" s="42">
        <f ca="1">Príloha_2015!G318</f>
        <v>206.3</v>
      </c>
      <c r="H103" s="42">
        <f ca="1">Príloha_2015!H318</f>
        <v>299.7</v>
      </c>
      <c r="I103" s="42">
        <f ca="1">Príloha_2015!I318</f>
        <v>261.2</v>
      </c>
      <c r="J103" s="42">
        <f ca="1">Príloha_2015!J318</f>
        <v>222.2</v>
      </c>
      <c r="K103" s="42">
        <f ca="1">Príloha_2015!K318</f>
        <v>200.49999999999997</v>
      </c>
      <c r="L103" s="42">
        <f ca="1">Príloha_2015!L318</f>
        <v>201.99999999999997</v>
      </c>
      <c r="M103" s="215"/>
    </row>
    <row r="104" spans="1:13" s="1" customFormat="1">
      <c r="A104" s="8"/>
      <c r="B104" s="38">
        <v>610</v>
      </c>
      <c r="C104" s="39"/>
      <c r="D104" s="39" t="s">
        <v>116</v>
      </c>
      <c r="E104" s="53"/>
      <c r="F104" s="53">
        <f ca="1">Príloha_2015!F319</f>
        <v>12.4</v>
      </c>
      <c r="G104" s="53">
        <f ca="1">Príloha_2015!G319</f>
        <v>13.4</v>
      </c>
      <c r="H104" s="53">
        <f ca="1">Príloha_2015!H319</f>
        <v>16</v>
      </c>
      <c r="I104" s="53">
        <f ca="1">Príloha_2015!I319</f>
        <v>14.7</v>
      </c>
      <c r="J104" s="53">
        <f ca="1">Príloha_2015!J319</f>
        <v>16.8</v>
      </c>
      <c r="K104" s="53">
        <f ca="1">Príloha_2015!K319</f>
        <v>17</v>
      </c>
      <c r="L104" s="53">
        <f ca="1">Príloha_2015!L319</f>
        <v>18</v>
      </c>
    </row>
    <row r="105" spans="1:13">
      <c r="A105" s="10"/>
      <c r="B105" s="38">
        <v>620</v>
      </c>
      <c r="C105" s="39"/>
      <c r="D105" s="39" t="s">
        <v>117</v>
      </c>
      <c r="E105" s="53"/>
      <c r="F105" s="53">
        <f ca="1">Príloha_2015!F320</f>
        <v>4.4000000000000004</v>
      </c>
      <c r="G105" s="53">
        <f ca="1">Príloha_2015!G320</f>
        <v>4.8</v>
      </c>
      <c r="H105" s="53">
        <f ca="1">Príloha_2015!H320</f>
        <v>6</v>
      </c>
      <c r="I105" s="53">
        <f ca="1">Príloha_2015!I320</f>
        <v>5.4</v>
      </c>
      <c r="J105" s="53">
        <f ca="1">Príloha_2015!J320</f>
        <v>5.9</v>
      </c>
      <c r="K105" s="53">
        <f ca="1">Príloha_2015!K320</f>
        <v>6</v>
      </c>
      <c r="L105" s="53">
        <f ca="1">Príloha_2015!L320</f>
        <v>6.5</v>
      </c>
    </row>
    <row r="106" spans="1:13">
      <c r="A106" s="10"/>
      <c r="B106" s="38">
        <v>630</v>
      </c>
      <c r="C106" s="39"/>
      <c r="D106" s="39" t="s">
        <v>118</v>
      </c>
      <c r="E106" s="53"/>
      <c r="F106" s="53">
        <f ca="1">SUM(Príloha_2015!F321:F338)</f>
        <v>179.2</v>
      </c>
      <c r="G106" s="53">
        <f ca="1">SUM(Príloha_2015!G321:G338)</f>
        <v>188.10000000000002</v>
      </c>
      <c r="H106" s="53">
        <f ca="1">SUM(Príloha_2015!H321:H338)</f>
        <v>277.7</v>
      </c>
      <c r="I106" s="53">
        <f ca="1">SUM(Príloha_2015!I321:I338)</f>
        <v>241.1</v>
      </c>
      <c r="J106" s="53">
        <f ca="1">SUM(Príloha_2015!J321:J338)</f>
        <v>199.49999999999997</v>
      </c>
      <c r="K106" s="53">
        <f ca="1">SUM(Príloha_2015!K321:K338)</f>
        <v>177.49999999999997</v>
      </c>
      <c r="L106" s="53">
        <f ca="1">SUM(Príloha_2015!L321:L338)</f>
        <v>177.49999999999997</v>
      </c>
    </row>
    <row r="107" spans="1:13">
      <c r="A107" s="10"/>
      <c r="B107" s="36"/>
      <c r="C107" s="36"/>
      <c r="D107" s="36" t="s">
        <v>157</v>
      </c>
      <c r="E107" s="42" t="str">
        <f ca="1">Príloha_2015!E339</f>
        <v>05.2</v>
      </c>
      <c r="F107" s="42">
        <f ca="1">Príloha_2015!F339</f>
        <v>52.300000000000004</v>
      </c>
      <c r="G107" s="42">
        <f ca="1">Príloha_2015!G339</f>
        <v>42.7</v>
      </c>
      <c r="H107" s="42">
        <f ca="1">Príloha_2015!H339</f>
        <v>49.7</v>
      </c>
      <c r="I107" s="42">
        <f ca="1">Príloha_2015!I339</f>
        <v>44.500000000000007</v>
      </c>
      <c r="J107" s="42">
        <f ca="1">Príloha_2015!J339</f>
        <v>42.7</v>
      </c>
      <c r="K107" s="42">
        <f ca="1">Príloha_2015!K339</f>
        <v>42.7</v>
      </c>
      <c r="L107" s="42">
        <f ca="1">Príloha_2015!L339</f>
        <v>42.7</v>
      </c>
    </row>
    <row r="108" spans="1:13" s="1" customFormat="1">
      <c r="A108" s="8"/>
      <c r="B108" s="38">
        <v>630</v>
      </c>
      <c r="C108" s="39"/>
      <c r="D108" s="39" t="s">
        <v>118</v>
      </c>
      <c r="E108" s="40"/>
      <c r="F108" s="40">
        <f ca="1">Príloha_2015!F339</f>
        <v>52.300000000000004</v>
      </c>
      <c r="G108" s="40">
        <f ca="1">Príloha_2015!G339</f>
        <v>42.7</v>
      </c>
      <c r="H108" s="40">
        <f ca="1">Príloha_2015!H339</f>
        <v>49.7</v>
      </c>
      <c r="I108" s="40">
        <f ca="1">Príloha_2015!I339</f>
        <v>44.500000000000007</v>
      </c>
      <c r="J108" s="40">
        <f ca="1">Príloha_2015!J339</f>
        <v>42.7</v>
      </c>
      <c r="K108" s="40">
        <f ca="1">Príloha_2015!K339</f>
        <v>42.7</v>
      </c>
      <c r="L108" s="40">
        <f ca="1">Príloha_2015!L339</f>
        <v>42.7</v>
      </c>
    </row>
    <row r="109" spans="1:13" s="1" customFormat="1">
      <c r="A109" s="8"/>
      <c r="B109" s="36"/>
      <c r="C109" s="36"/>
      <c r="D109" s="36" t="s">
        <v>160</v>
      </c>
      <c r="E109" s="42" t="str">
        <f ca="1">Príloha_2015!E350</f>
        <v>06.1.0</v>
      </c>
      <c r="F109" s="42">
        <f ca="1">Príloha_2015!F350</f>
        <v>5.8999999999999995</v>
      </c>
      <c r="G109" s="42">
        <f ca="1">Príloha_2015!G350</f>
        <v>7.7</v>
      </c>
      <c r="H109" s="42">
        <f ca="1">Príloha_2015!H350</f>
        <v>2.2000000000000002</v>
      </c>
      <c r="I109" s="42">
        <f ca="1">Príloha_2015!I350</f>
        <v>1.2</v>
      </c>
      <c r="J109" s="42">
        <f ca="1">Príloha_2015!J350</f>
        <v>2.2000000000000002</v>
      </c>
      <c r="K109" s="42">
        <f ca="1">Príloha_2015!K350</f>
        <v>2.2000000000000002</v>
      </c>
      <c r="L109" s="42">
        <f ca="1">Príloha_2015!L350</f>
        <v>2.2000000000000002</v>
      </c>
    </row>
    <row r="110" spans="1:13" s="1" customFormat="1">
      <c r="A110" s="8"/>
      <c r="B110" s="38">
        <v>630</v>
      </c>
      <c r="C110" s="214"/>
      <c r="D110" s="39" t="s">
        <v>118</v>
      </c>
      <c r="E110" s="53"/>
      <c r="F110" s="53">
        <f ca="1">Príloha_2015!F350</f>
        <v>5.8999999999999995</v>
      </c>
      <c r="G110" s="53">
        <f ca="1">Príloha_2015!G350</f>
        <v>7.7</v>
      </c>
      <c r="H110" s="53">
        <f ca="1">Príloha_2015!H350</f>
        <v>2.2000000000000002</v>
      </c>
      <c r="I110" s="53">
        <f ca="1">Príloha_2015!I350</f>
        <v>1.2</v>
      </c>
      <c r="J110" s="53">
        <f ca="1">Príloha_2015!J350</f>
        <v>2.2000000000000002</v>
      </c>
      <c r="K110" s="53">
        <f ca="1">Príloha_2015!K350</f>
        <v>2.2000000000000002</v>
      </c>
      <c r="L110" s="53">
        <f ca="1">Príloha_2015!L350</f>
        <v>2.2000000000000002</v>
      </c>
    </row>
    <row r="111" spans="1:13">
      <c r="A111" s="10"/>
      <c r="B111" s="36"/>
      <c r="C111" s="36"/>
      <c r="D111" s="36" t="s">
        <v>162</v>
      </c>
      <c r="E111" s="42" t="str">
        <f ca="1">Príloha_2015!E360</f>
        <v>06.2.0</v>
      </c>
      <c r="F111" s="42">
        <f ca="1">Príloha_2015!F360</f>
        <v>197.99999999999997</v>
      </c>
      <c r="G111" s="42">
        <f ca="1">Príloha_2015!G360</f>
        <v>167.8</v>
      </c>
      <c r="H111" s="42">
        <f ca="1">Príloha_2015!H360</f>
        <v>190.09999999999997</v>
      </c>
      <c r="I111" s="42">
        <f ca="1">Príloha_2015!I360</f>
        <v>150</v>
      </c>
      <c r="J111" s="42">
        <f ca="1">Príloha_2015!J360</f>
        <v>180.59999999999997</v>
      </c>
      <c r="K111" s="42">
        <f ca="1">Príloha_2015!K360</f>
        <v>183.59999999999997</v>
      </c>
      <c r="L111" s="42">
        <f ca="1">Príloha_2015!L360</f>
        <v>186.59999999999997</v>
      </c>
      <c r="M111" s="215"/>
    </row>
    <row r="112" spans="1:13" s="1" customFormat="1">
      <c r="A112" s="8"/>
      <c r="B112" s="38">
        <v>610</v>
      </c>
      <c r="C112" s="39"/>
      <c r="D112" s="39" t="s">
        <v>116</v>
      </c>
      <c r="E112" s="53"/>
      <c r="F112" s="53">
        <f ca="1">Príloha_2015!F361</f>
        <v>89.4</v>
      </c>
      <c r="G112" s="53">
        <f ca="1">Príloha_2015!G361</f>
        <v>71.099999999999994</v>
      </c>
      <c r="H112" s="53">
        <f ca="1">Príloha_2015!H361</f>
        <v>75.400000000000006</v>
      </c>
      <c r="I112" s="53">
        <f ca="1">Príloha_2015!I361</f>
        <v>69.5</v>
      </c>
      <c r="J112" s="53">
        <f ca="1">Príloha_2015!J361</f>
        <v>75</v>
      </c>
      <c r="K112" s="53">
        <f ca="1">Príloha_2015!K361</f>
        <v>77</v>
      </c>
      <c r="L112" s="53">
        <f ca="1">Príloha_2015!L361</f>
        <v>79</v>
      </c>
    </row>
    <row r="113" spans="1:13">
      <c r="A113" s="10"/>
      <c r="B113" s="38">
        <v>620</v>
      </c>
      <c r="C113" s="39"/>
      <c r="D113" s="39" t="s">
        <v>117</v>
      </c>
      <c r="E113" s="53"/>
      <c r="F113" s="53">
        <f ca="1">Príloha_2015!F362</f>
        <v>31.7</v>
      </c>
      <c r="G113" s="53">
        <f ca="1">Príloha_2015!G362</f>
        <v>25.5</v>
      </c>
      <c r="H113" s="53">
        <f ca="1">Príloha_2015!H362</f>
        <v>26.3</v>
      </c>
      <c r="I113" s="53">
        <f ca="1">Príloha_2015!I362</f>
        <v>24.8</v>
      </c>
      <c r="J113" s="53">
        <f ca="1">Príloha_2015!J362</f>
        <v>27</v>
      </c>
      <c r="K113" s="53">
        <f ca="1">Príloha_2015!K362</f>
        <v>28</v>
      </c>
      <c r="L113" s="53">
        <f ca="1">Príloha_2015!L362</f>
        <v>29</v>
      </c>
    </row>
    <row r="114" spans="1:13">
      <c r="A114" s="10"/>
      <c r="B114" s="38">
        <v>630</v>
      </c>
      <c r="C114" s="38"/>
      <c r="D114" s="39" t="s">
        <v>163</v>
      </c>
      <c r="E114" s="53"/>
      <c r="F114" s="53">
        <f ca="1">Príloha_2015!F363</f>
        <v>76.899999999999963</v>
      </c>
      <c r="G114" s="53">
        <f ca="1">Príloha_2015!G363</f>
        <v>71.200000000000017</v>
      </c>
      <c r="H114" s="53">
        <f ca="1">Príloha_2015!H363</f>
        <v>88.399999999999963</v>
      </c>
      <c r="I114" s="53">
        <f ca="1">Príloha_2015!I363</f>
        <v>55.699999999999996</v>
      </c>
      <c r="J114" s="53">
        <f ca="1">Príloha_2015!J363</f>
        <v>78.599999999999966</v>
      </c>
      <c r="K114" s="53">
        <f ca="1">Príloha_2015!K363</f>
        <v>78.599999999999966</v>
      </c>
      <c r="L114" s="53">
        <f ca="1">Príloha_2015!L363</f>
        <v>78.599999999999966</v>
      </c>
    </row>
    <row r="115" spans="1:13" s="1" customFormat="1">
      <c r="A115" s="9"/>
      <c r="B115" s="36"/>
      <c r="C115" s="36"/>
      <c r="D115" s="36" t="s">
        <v>175</v>
      </c>
      <c r="E115" s="42" t="str">
        <f ca="1">Príloha_2015!E411</f>
        <v>06.4.0</v>
      </c>
      <c r="F115" s="42">
        <f ca="1">Príloha_2015!F411</f>
        <v>52.2</v>
      </c>
      <c r="G115" s="42">
        <f ca="1">Príloha_2015!G411</f>
        <v>46.6</v>
      </c>
      <c r="H115" s="42">
        <f ca="1">Príloha_2015!H411</f>
        <v>47.6</v>
      </c>
      <c r="I115" s="42">
        <f ca="1">Príloha_2015!I411</f>
        <v>46.400000000000006</v>
      </c>
      <c r="J115" s="42">
        <f ca="1">Príloha_2015!J411</f>
        <v>45.7</v>
      </c>
      <c r="K115" s="42">
        <f ca="1">Príloha_2015!K411</f>
        <v>45.7</v>
      </c>
      <c r="L115" s="42">
        <f ca="1">Príloha_2015!L411</f>
        <v>45.7</v>
      </c>
    </row>
    <row r="116" spans="1:13" s="1" customFormat="1">
      <c r="A116" s="8"/>
      <c r="B116" s="38">
        <v>630</v>
      </c>
      <c r="C116" s="39"/>
      <c r="D116" s="39" t="s">
        <v>163</v>
      </c>
      <c r="E116" s="53"/>
      <c r="F116" s="53">
        <f ca="1">Príloha_2015!F411</f>
        <v>52.2</v>
      </c>
      <c r="G116" s="53">
        <f ca="1">Príloha_2015!G411</f>
        <v>46.6</v>
      </c>
      <c r="H116" s="53">
        <f ca="1">Príloha_2015!H411</f>
        <v>47.6</v>
      </c>
      <c r="I116" s="53">
        <f ca="1">Príloha_2015!I411</f>
        <v>46.400000000000006</v>
      </c>
      <c r="J116" s="53">
        <f ca="1">Príloha_2015!J411</f>
        <v>45.7</v>
      </c>
      <c r="K116" s="53">
        <f ca="1">Príloha_2015!K411</f>
        <v>45.7</v>
      </c>
      <c r="L116" s="53">
        <f ca="1">Príloha_2015!L411</f>
        <v>45.7</v>
      </c>
    </row>
    <row r="117" spans="1:13">
      <c r="A117" s="10"/>
      <c r="B117" s="347"/>
      <c r="C117" s="349"/>
      <c r="D117" s="162" t="s">
        <v>509</v>
      </c>
      <c r="E117" s="359" t="s">
        <v>832</v>
      </c>
      <c r="F117" s="163">
        <f ca="1">SUM(Príloha_2015!F419)</f>
        <v>425.59999999999991</v>
      </c>
      <c r="G117" s="163">
        <f ca="1">SUM(Príloha_2015!G419)</f>
        <v>385.4</v>
      </c>
      <c r="H117" s="163">
        <f ca="1">SUM(Príloha_2015!H419)</f>
        <v>348</v>
      </c>
      <c r="I117" s="163">
        <f ca="1">SUM(Príloha_2015!I419)</f>
        <v>337.4</v>
      </c>
      <c r="J117" s="163">
        <f ca="1">SUM(Príloha_2015!J419)</f>
        <v>345.5</v>
      </c>
      <c r="K117" s="163">
        <f ca="1">SUM(Príloha_2015!K419)</f>
        <v>349</v>
      </c>
      <c r="L117" s="163">
        <f ca="1">SUM(Príloha_2015!L419)</f>
        <v>352.5</v>
      </c>
      <c r="M117" s="366"/>
    </row>
    <row r="118" spans="1:13">
      <c r="A118" s="10"/>
      <c r="B118" s="38">
        <v>610</v>
      </c>
      <c r="C118" s="39"/>
      <c r="D118" s="39" t="s">
        <v>116</v>
      </c>
      <c r="E118" s="31"/>
      <c r="F118" s="31">
        <f ca="1">SUM(Príloha_2015!F420)</f>
        <v>49.8</v>
      </c>
      <c r="G118" s="31">
        <f ca="1">SUM(Príloha_2015!G420)</f>
        <v>51.6</v>
      </c>
      <c r="H118" s="31">
        <f ca="1">SUM(Príloha_2015!H420)</f>
        <v>54.5</v>
      </c>
      <c r="I118" s="31">
        <f ca="1">SUM(Príloha_2015!I420)</f>
        <v>54.3</v>
      </c>
      <c r="J118" s="31">
        <f ca="1">SUM(Príloha_2015!J420)</f>
        <v>55</v>
      </c>
      <c r="K118" s="31">
        <f ca="1">SUM(Príloha_2015!K420)</f>
        <v>56.5</v>
      </c>
      <c r="L118" s="31">
        <f ca="1">SUM(Príloha_2015!L420)</f>
        <v>58</v>
      </c>
      <c r="M118" s="284"/>
    </row>
    <row r="119" spans="1:13">
      <c r="A119" s="10"/>
      <c r="B119" s="38">
        <v>620</v>
      </c>
      <c r="C119" s="39"/>
      <c r="D119" s="39" t="s">
        <v>117</v>
      </c>
      <c r="E119" s="31"/>
      <c r="F119" s="31">
        <f ca="1">SUM(Príloha_2015!F421)</f>
        <v>18.3</v>
      </c>
      <c r="G119" s="31">
        <f ca="1">SUM(Príloha_2015!G421)</f>
        <v>18.3</v>
      </c>
      <c r="H119" s="31">
        <f ca="1">SUM(Príloha_2015!H421)</f>
        <v>19.8</v>
      </c>
      <c r="I119" s="31">
        <f ca="1">SUM(Príloha_2015!I421)</f>
        <v>19.899999999999999</v>
      </c>
      <c r="J119" s="31">
        <f ca="1">SUM(Príloha_2015!J421)</f>
        <v>20</v>
      </c>
      <c r="K119" s="31">
        <f ca="1">SUM(Príloha_2015!K421)</f>
        <v>21</v>
      </c>
      <c r="L119" s="31">
        <f ca="1">SUM(Príloha_2015!L421)</f>
        <v>22</v>
      </c>
    </row>
    <row r="120" spans="1:13">
      <c r="A120" s="10"/>
      <c r="B120" s="38">
        <v>630</v>
      </c>
      <c r="C120" s="39"/>
      <c r="D120" s="39" t="s">
        <v>163</v>
      </c>
      <c r="E120" s="31"/>
      <c r="F120" s="31">
        <f ca="1">SUM(Príloha_2015!F422)</f>
        <v>357.49999999999994</v>
      </c>
      <c r="G120" s="31">
        <f ca="1">SUM(Príloha_2015!G422)</f>
        <v>315.5</v>
      </c>
      <c r="H120" s="31">
        <f ca="1">SUM(Príloha_2015!H422)</f>
        <v>273.7</v>
      </c>
      <c r="I120" s="31">
        <f ca="1">SUM(Príloha_2015!I422)</f>
        <v>263.2</v>
      </c>
      <c r="J120" s="31">
        <f ca="1">SUM(Príloha_2015!J422)</f>
        <v>270.5</v>
      </c>
      <c r="K120" s="31">
        <f ca="1">SUM(Príloha_2015!K422)</f>
        <v>271.5</v>
      </c>
      <c r="L120" s="31">
        <f ca="1">SUM(Príloha_2015!L422)</f>
        <v>272.5</v>
      </c>
    </row>
    <row r="121" spans="1:13">
      <c r="A121" s="10"/>
      <c r="B121" s="367">
        <v>630</v>
      </c>
      <c r="C121" s="367"/>
      <c r="D121" s="162" t="s">
        <v>942</v>
      </c>
      <c r="E121" s="368"/>
      <c r="F121" s="368">
        <f ca="1">Príloha_2015!F455</f>
        <v>6.3</v>
      </c>
      <c r="G121" s="368">
        <f ca="1">Príloha_2015!G455</f>
        <v>5.7</v>
      </c>
      <c r="H121" s="368">
        <f ca="1">Príloha_2015!H455</f>
        <v>5</v>
      </c>
      <c r="I121" s="368">
        <f ca="1">Príloha_2015!I455</f>
        <v>5.8</v>
      </c>
      <c r="J121" s="368">
        <f ca="1">Príloha_2015!J455</f>
        <v>5.2</v>
      </c>
      <c r="K121" s="368">
        <f ca="1">Príloha_2015!K455</f>
        <v>5.4</v>
      </c>
      <c r="L121" s="368">
        <f ca="1">Príloha_2015!L455</f>
        <v>5.6</v>
      </c>
    </row>
    <row r="122" spans="1:13" ht="12.75">
      <c r="A122" s="10"/>
      <c r="B122" s="448"/>
      <c r="C122" s="449"/>
      <c r="D122" s="162" t="s">
        <v>916</v>
      </c>
      <c r="E122" s="359" t="s">
        <v>828</v>
      </c>
      <c r="F122" s="369">
        <f ca="1">SUM(Príloha_2015!F457)</f>
        <v>0</v>
      </c>
      <c r="G122" s="369">
        <f ca="1">SUM(Príloha_2015!G457)</f>
        <v>0</v>
      </c>
      <c r="H122" s="369">
        <f ca="1">SUM(Príloha_2015!H457)</f>
        <v>0</v>
      </c>
      <c r="I122" s="369">
        <f ca="1">SUM(Príloha_2015!I457)</f>
        <v>0</v>
      </c>
      <c r="J122" s="369">
        <f ca="1">SUM(Príloha_2015!J457)</f>
        <v>0</v>
      </c>
      <c r="K122" s="369">
        <f ca="1">SUM(Príloha_2015!K457)</f>
        <v>0</v>
      </c>
      <c r="L122" s="369">
        <f ca="1">SUM(Príloha_2015!L457)</f>
        <v>0</v>
      </c>
    </row>
    <row r="123" spans="1:13">
      <c r="A123" s="10"/>
      <c r="B123" s="38"/>
      <c r="C123" s="39"/>
      <c r="D123" s="39" t="s">
        <v>163</v>
      </c>
      <c r="E123" s="31"/>
      <c r="F123" s="31">
        <f ca="1">SUM(Príloha_2015!F458)</f>
        <v>0</v>
      </c>
      <c r="G123" s="31">
        <f ca="1">SUM(Príloha_2015!G458)</f>
        <v>0</v>
      </c>
      <c r="H123" s="31">
        <f ca="1">SUM(Príloha_2015!H458)</f>
        <v>0</v>
      </c>
      <c r="I123" s="31">
        <f ca="1">SUM(Príloha_2015!I458)</f>
        <v>0</v>
      </c>
      <c r="J123" s="31">
        <f ca="1">SUM(Príloha_2015!J458)</f>
        <v>0</v>
      </c>
      <c r="K123" s="31">
        <f ca="1">SUM(Príloha_2015!K458)</f>
        <v>0</v>
      </c>
      <c r="L123" s="31">
        <f ca="1">SUM(Príloha_2015!L458)</f>
        <v>0</v>
      </c>
    </row>
    <row r="124" spans="1:13">
      <c r="A124" s="10"/>
      <c r="B124" s="36"/>
      <c r="C124" s="36"/>
      <c r="D124" s="36" t="s">
        <v>339</v>
      </c>
      <c r="E124" s="360" t="s">
        <v>834</v>
      </c>
      <c r="F124" s="42">
        <f ca="1">Príloha_2015!F459</f>
        <v>219.8</v>
      </c>
      <c r="G124" s="42">
        <f ca="1">Príloha_2015!G459</f>
        <v>205.29999999999998</v>
      </c>
      <c r="H124" s="42">
        <f ca="1">Príloha_2015!H459</f>
        <v>209.39999999999998</v>
      </c>
      <c r="I124" s="42">
        <f ca="1">Príloha_2015!I459</f>
        <v>197.8</v>
      </c>
      <c r="J124" s="42">
        <f ca="1">Príloha_2015!J459</f>
        <v>181.3</v>
      </c>
      <c r="K124" s="42">
        <f ca="1">Príloha_2015!K459</f>
        <v>182.3</v>
      </c>
      <c r="L124" s="42">
        <f ca="1">Príloha_2015!L459</f>
        <v>183.89999999999998</v>
      </c>
      <c r="M124" s="215"/>
    </row>
    <row r="125" spans="1:13" s="1" customFormat="1">
      <c r="A125" s="8"/>
      <c r="B125" s="38">
        <v>630</v>
      </c>
      <c r="C125" s="38"/>
      <c r="D125" s="104" t="s">
        <v>163</v>
      </c>
      <c r="E125" s="156"/>
      <c r="F125" s="156">
        <f ca="1">Príloha_2015!F461</f>
        <v>59.1</v>
      </c>
      <c r="G125" s="156">
        <f ca="1">Príloha_2015!G461</f>
        <v>48.900000000000006</v>
      </c>
      <c r="H125" s="156">
        <f ca="1">Príloha_2015!H461</f>
        <v>49.6</v>
      </c>
      <c r="I125" s="156">
        <f ca="1">Príloha_2015!I461</f>
        <v>46.9</v>
      </c>
      <c r="J125" s="156">
        <f ca="1">Príloha_2015!J461</f>
        <v>26.9</v>
      </c>
      <c r="K125" s="156">
        <f ca="1">Príloha_2015!K461</f>
        <v>26.9</v>
      </c>
      <c r="L125" s="156">
        <f ca="1">Príloha_2015!L461</f>
        <v>26.9</v>
      </c>
      <c r="M125" s="365"/>
    </row>
    <row r="126" spans="1:13">
      <c r="A126" s="10"/>
      <c r="B126" s="38"/>
      <c r="C126" s="38"/>
      <c r="D126" s="104" t="s">
        <v>943</v>
      </c>
      <c r="E126" s="156" t="str">
        <f ca="1">Príloha_2015!E475</f>
        <v>08.2</v>
      </c>
      <c r="F126" s="156">
        <f ca="1">Príloha_2015!F476</f>
        <v>17.100000000000001</v>
      </c>
      <c r="G126" s="156">
        <f ca="1">Príloha_2015!G476</f>
        <v>7.1</v>
      </c>
      <c r="H126" s="156">
        <f ca="1">Príloha_2015!H476</f>
        <v>5.3999999999999995</v>
      </c>
      <c r="I126" s="156">
        <f ca="1">Príloha_2015!I476</f>
        <v>5.3999999999999995</v>
      </c>
      <c r="J126" s="156">
        <f ca="1">Príloha_2015!J476</f>
        <v>5.3999999999999995</v>
      </c>
      <c r="K126" s="156">
        <f ca="1">Príloha_2015!K476</f>
        <v>5.3999999999999995</v>
      </c>
      <c r="L126" s="156">
        <f ca="1">Príloha_2015!L476</f>
        <v>5.3999999999999995</v>
      </c>
    </row>
    <row r="127" spans="1:13" s="1" customFormat="1">
      <c r="A127" s="9"/>
      <c r="B127" s="38">
        <v>610</v>
      </c>
      <c r="C127" s="39"/>
      <c r="D127" s="39" t="s">
        <v>185</v>
      </c>
      <c r="E127" s="156"/>
      <c r="F127" s="156">
        <f ca="1">Príloha_2015!F477</f>
        <v>8.5</v>
      </c>
      <c r="G127" s="156">
        <f ca="1">Príloha_2015!G477</f>
        <v>0.7</v>
      </c>
      <c r="H127" s="156">
        <f ca="1">Príloha_2015!H477</f>
        <v>0</v>
      </c>
      <c r="I127" s="156">
        <f ca="1">Príloha_2015!I477</f>
        <v>0</v>
      </c>
      <c r="J127" s="156">
        <f ca="1">Príloha_2015!J477</f>
        <v>0</v>
      </c>
      <c r="K127" s="156">
        <f ca="1">Príloha_2015!K477</f>
        <v>0</v>
      </c>
      <c r="L127" s="156">
        <f ca="1">Príloha_2015!L477</f>
        <v>0</v>
      </c>
    </row>
    <row r="128" spans="1:13">
      <c r="A128" s="10"/>
      <c r="B128" s="38">
        <v>620</v>
      </c>
      <c r="C128" s="39"/>
      <c r="D128" s="39" t="s">
        <v>117</v>
      </c>
      <c r="E128" s="156"/>
      <c r="F128" s="156">
        <f ca="1">Príloha_2015!F478</f>
        <v>3</v>
      </c>
      <c r="G128" s="156">
        <f ca="1">Príloha_2015!G478</f>
        <v>0.7</v>
      </c>
      <c r="H128" s="156">
        <f ca="1">Príloha_2015!H478</f>
        <v>0</v>
      </c>
      <c r="I128" s="156">
        <f ca="1">Príloha_2015!I478</f>
        <v>0</v>
      </c>
      <c r="J128" s="156">
        <f ca="1">Príloha_2015!J478</f>
        <v>0</v>
      </c>
      <c r="K128" s="156">
        <f ca="1">Príloha_2015!K478</f>
        <v>0</v>
      </c>
      <c r="L128" s="156">
        <f ca="1">Príloha_2015!L478</f>
        <v>0</v>
      </c>
    </row>
    <row r="129" spans="1:13">
      <c r="A129" s="10"/>
      <c r="B129" s="38">
        <v>630</v>
      </c>
      <c r="C129" s="38"/>
      <c r="D129" s="39" t="s">
        <v>163</v>
      </c>
      <c r="E129" s="53"/>
      <c r="F129" s="53">
        <f ca="1">Príloha_2015!F479</f>
        <v>5.6</v>
      </c>
      <c r="G129" s="53">
        <f ca="1">Príloha_2015!G479</f>
        <v>5.6999999999999993</v>
      </c>
      <c r="H129" s="53">
        <f ca="1">Príloha_2015!H479</f>
        <v>5.3999999999999995</v>
      </c>
      <c r="I129" s="53">
        <f ca="1">Príloha_2015!I479</f>
        <v>5.3999999999999995</v>
      </c>
      <c r="J129" s="53">
        <f ca="1">Príloha_2015!J479</f>
        <v>5.3999999999999995</v>
      </c>
      <c r="K129" s="53">
        <f ca="1">Príloha_2015!K479</f>
        <v>5.3999999999999995</v>
      </c>
      <c r="L129" s="53">
        <f ca="1">Príloha_2015!L479</f>
        <v>5.3999999999999995</v>
      </c>
    </row>
    <row r="130" spans="1:13" s="1" customFormat="1">
      <c r="A130" s="9"/>
      <c r="B130" s="38"/>
      <c r="C130" s="38"/>
      <c r="D130" s="104" t="s">
        <v>188</v>
      </c>
      <c r="E130" s="156" t="str">
        <f ca="1">Príloha_2015!E493</f>
        <v>08.2.0</v>
      </c>
      <c r="F130" s="156">
        <f ca="1">Príloha_2015!F493</f>
        <v>143.60000000000002</v>
      </c>
      <c r="G130" s="156">
        <f ca="1">Príloha_2015!G493</f>
        <v>149.29999999999998</v>
      </c>
      <c r="H130" s="156">
        <f ca="1">Príloha_2015!H493</f>
        <v>154.39999999999998</v>
      </c>
      <c r="I130" s="156">
        <f ca="1">Príloha_2015!I493</f>
        <v>145.5</v>
      </c>
      <c r="J130" s="156">
        <f ca="1">Príloha_2015!J493</f>
        <v>149</v>
      </c>
      <c r="K130" s="156">
        <f ca="1">Príloha_2015!K493</f>
        <v>150</v>
      </c>
      <c r="L130" s="156">
        <f ca="1">Príloha_2015!L493</f>
        <v>151.59999999999997</v>
      </c>
    </row>
    <row r="131" spans="1:13" s="1" customFormat="1">
      <c r="A131" s="9"/>
      <c r="B131" s="38">
        <v>610</v>
      </c>
      <c r="C131" s="39"/>
      <c r="D131" s="39" t="s">
        <v>189</v>
      </c>
      <c r="E131" s="53"/>
      <c r="F131" s="53">
        <f ca="1">Príloha_2015!F494</f>
        <v>35.4</v>
      </c>
      <c r="G131" s="53">
        <f ca="1">Príloha_2015!G494</f>
        <v>43.5</v>
      </c>
      <c r="H131" s="53">
        <f ca="1">Príloha_2015!H494</f>
        <v>38</v>
      </c>
      <c r="I131" s="53">
        <f ca="1">Príloha_2015!I494</f>
        <v>39.5</v>
      </c>
      <c r="J131" s="53">
        <f ca="1">Príloha_2015!J494</f>
        <v>50.4</v>
      </c>
      <c r="K131" s="53">
        <f ca="1">Príloha_2015!K494</f>
        <v>52</v>
      </c>
      <c r="L131" s="53">
        <f ca="1">Príloha_2015!L494</f>
        <v>53</v>
      </c>
    </row>
    <row r="132" spans="1:13">
      <c r="A132" s="10"/>
      <c r="B132" s="38">
        <v>620</v>
      </c>
      <c r="C132" s="39"/>
      <c r="D132" s="39" t="s">
        <v>117</v>
      </c>
      <c r="E132" s="53"/>
      <c r="F132" s="53">
        <f ca="1">Príloha_2015!F495</f>
        <v>13.4</v>
      </c>
      <c r="G132" s="53">
        <f ca="1">Príloha_2015!G495</f>
        <v>16.8</v>
      </c>
      <c r="H132" s="53">
        <f ca="1">Príloha_2015!H495</f>
        <v>15.7</v>
      </c>
      <c r="I132" s="53">
        <f ca="1">Príloha_2015!I495</f>
        <v>16.600000000000001</v>
      </c>
      <c r="J132" s="53">
        <f ca="1">Príloha_2015!J495</f>
        <v>17.600000000000001</v>
      </c>
      <c r="K132" s="53">
        <f ca="1">Príloha_2015!K495</f>
        <v>18</v>
      </c>
      <c r="L132" s="53">
        <f ca="1">Príloha_2015!L495</f>
        <v>19</v>
      </c>
    </row>
    <row r="133" spans="1:13">
      <c r="A133" s="10"/>
      <c r="B133" s="38">
        <v>630</v>
      </c>
      <c r="C133" s="38"/>
      <c r="D133" s="39" t="s">
        <v>163</v>
      </c>
      <c r="E133" s="53"/>
      <c r="F133" s="53">
        <f ca="1">Príloha_2015!F496</f>
        <v>94.800000000000011</v>
      </c>
      <c r="G133" s="53">
        <f ca="1">Príloha_2015!G496</f>
        <v>88.999999999999986</v>
      </c>
      <c r="H133" s="53">
        <f ca="1">Príloha_2015!H496</f>
        <v>100.69999999999999</v>
      </c>
      <c r="I133" s="53">
        <f ca="1">Príloha_2015!I496</f>
        <v>89.4</v>
      </c>
      <c r="J133" s="53">
        <f ca="1">Príloha_2015!J496</f>
        <v>80.999999999999986</v>
      </c>
      <c r="K133" s="53">
        <f ca="1">Príloha_2015!K496</f>
        <v>79.999999999999986</v>
      </c>
      <c r="L133" s="53">
        <f ca="1">Príloha_2015!L496</f>
        <v>79.59999999999998</v>
      </c>
    </row>
    <row r="134" spans="1:13" s="1" customFormat="1">
      <c r="A134" s="9"/>
      <c r="B134" s="346"/>
      <c r="C134" s="348"/>
      <c r="D134" s="36" t="s">
        <v>178</v>
      </c>
      <c r="E134" s="42" t="str">
        <f ca="1">Príloha_2015!E538</f>
        <v>08.4.0</v>
      </c>
      <c r="F134" s="42">
        <f ca="1">Príloha_2015!F538</f>
        <v>9.7999999999999989</v>
      </c>
      <c r="G134" s="42">
        <f ca="1">Príloha_2015!G538</f>
        <v>12.799999999999999</v>
      </c>
      <c r="H134" s="42">
        <f ca="1">Príloha_2015!H538</f>
        <v>15.099999999999998</v>
      </c>
      <c r="I134" s="42">
        <f ca="1">Príloha_2015!I538</f>
        <v>13.299999999999999</v>
      </c>
      <c r="J134" s="42">
        <f ca="1">Príloha_2015!J538</f>
        <v>14.299999999999999</v>
      </c>
      <c r="K134" s="42">
        <f ca="1">Príloha_2015!K538</f>
        <v>14.299999999999999</v>
      </c>
      <c r="L134" s="42">
        <f ca="1">Príloha_2015!L538</f>
        <v>14.299999999999999</v>
      </c>
    </row>
    <row r="135" spans="1:13" s="1" customFormat="1">
      <c r="A135" s="8"/>
      <c r="B135" s="38">
        <v>630</v>
      </c>
      <c r="C135" s="39"/>
      <c r="D135" s="39" t="s">
        <v>163</v>
      </c>
      <c r="E135" s="53"/>
      <c r="F135" s="53">
        <f ca="1">SUM(Príloha_2015!F539:'Príloha_2015'!F549)</f>
        <v>8.1</v>
      </c>
      <c r="G135" s="53">
        <f ca="1">SUM(Príloha_2015!G539:'Príloha_2015'!G549)</f>
        <v>11.1</v>
      </c>
      <c r="H135" s="53">
        <f ca="1">SUM(Príloha_2015!H539:'Príloha_2015'!H549)</f>
        <v>13.399999999999999</v>
      </c>
      <c r="I135" s="53">
        <f ca="1">SUM(Príloha_2015!I539:'Príloha_2015'!I549)</f>
        <v>11.799999999999999</v>
      </c>
      <c r="J135" s="53">
        <f ca="1">SUM(Príloha_2015!J539:'Príloha_2015'!J549)</f>
        <v>12.299999999999999</v>
      </c>
      <c r="K135" s="53">
        <f ca="1">SUM(Príloha_2015!K539:'Príloha_2015'!K549)</f>
        <v>12.299999999999999</v>
      </c>
      <c r="L135" s="53">
        <f ca="1">SUM(Príloha_2015!L539:'Príloha_2015'!L549)</f>
        <v>12.299999999999999</v>
      </c>
    </row>
    <row r="136" spans="1:13">
      <c r="A136" s="10"/>
      <c r="B136" s="38"/>
      <c r="C136" s="39">
        <v>642001</v>
      </c>
      <c r="D136" s="39" t="s">
        <v>628</v>
      </c>
      <c r="E136" s="53"/>
      <c r="F136" s="53">
        <f ca="1">SUM(Príloha_2015!F550)</f>
        <v>1.7</v>
      </c>
      <c r="G136" s="53">
        <f ca="1">SUM(Príloha_2015!G550)</f>
        <v>1.7</v>
      </c>
      <c r="H136" s="53">
        <f ca="1">SUM(Príloha_2015!H550)</f>
        <v>1.7</v>
      </c>
      <c r="I136" s="53">
        <f ca="1">SUM(Príloha_2015!I550)</f>
        <v>1.5</v>
      </c>
      <c r="J136" s="53">
        <f ca="1">SUM(Príloha_2015!J550)</f>
        <v>2</v>
      </c>
      <c r="K136" s="53">
        <f ca="1">SUM(Príloha_2015!K550)</f>
        <v>2</v>
      </c>
      <c r="L136" s="53">
        <f ca="1">SUM(Príloha_2015!L550)</f>
        <v>2</v>
      </c>
    </row>
    <row r="137" spans="1:13">
      <c r="A137" s="10"/>
      <c r="B137" s="36"/>
      <c r="C137" s="36"/>
      <c r="D137" s="36" t="s">
        <v>202</v>
      </c>
      <c r="E137" s="360" t="s">
        <v>949</v>
      </c>
      <c r="F137" s="42">
        <f ca="1">SUM(Príloha_2015!F551)</f>
        <v>352.70000000000005</v>
      </c>
      <c r="G137" s="42">
        <f ca="1">SUM(Príloha_2015!G551)</f>
        <v>74.000000000000014</v>
      </c>
      <c r="H137" s="42">
        <f ca="1">SUM(Príloha_2015!H551)</f>
        <v>85.8</v>
      </c>
      <c r="I137" s="42">
        <f ca="1">SUM(Príloha_2015!I551)</f>
        <v>79.3</v>
      </c>
      <c r="J137" s="42">
        <f ca="1">SUM(Príloha_2015!J551)</f>
        <v>87.5</v>
      </c>
      <c r="K137" s="42">
        <f ca="1">SUM(Príloha_2015!K551)</f>
        <v>78.5</v>
      </c>
      <c r="L137" s="42">
        <f ca="1">SUM(Príloha_2015!L551)</f>
        <v>80</v>
      </c>
      <c r="M137" s="215"/>
    </row>
    <row r="138" spans="1:13" s="1" customFormat="1">
      <c r="A138" s="8"/>
      <c r="B138" s="38" t="s">
        <v>203</v>
      </c>
      <c r="C138" s="38"/>
      <c r="D138" s="104" t="s">
        <v>204</v>
      </c>
      <c r="E138" s="156"/>
      <c r="F138" s="156">
        <f ca="1">Príloha_2015!F552</f>
        <v>249.70000000000002</v>
      </c>
      <c r="G138" s="156">
        <f ca="1">Príloha_2015!G552</f>
        <v>0</v>
      </c>
      <c r="H138" s="156">
        <f ca="1">Príloha_2015!H552</f>
        <v>15.2</v>
      </c>
      <c r="I138" s="156">
        <f ca="1">Príloha_2015!I552</f>
        <v>9.6</v>
      </c>
      <c r="J138" s="156">
        <f ca="1">Príloha_2015!J552</f>
        <v>2.6</v>
      </c>
      <c r="K138" s="156">
        <f ca="1">Príloha_2015!K552</f>
        <v>2.6</v>
      </c>
      <c r="L138" s="156">
        <f ca="1">Príloha_2015!L552</f>
        <v>2.6</v>
      </c>
    </row>
    <row r="139" spans="1:13" s="1" customFormat="1">
      <c r="A139" s="9"/>
      <c r="B139" s="38">
        <v>610</v>
      </c>
      <c r="C139" s="39"/>
      <c r="D139" s="39" t="s">
        <v>185</v>
      </c>
      <c r="E139" s="53"/>
      <c r="F139" s="53">
        <f ca="1">Príloha_2015!F553</f>
        <v>132.9</v>
      </c>
      <c r="G139" s="53">
        <f ca="1">Príloha_2015!G553</f>
        <v>0</v>
      </c>
      <c r="H139" s="53">
        <f ca="1">Príloha_2015!H553</f>
        <v>0</v>
      </c>
      <c r="I139" s="53">
        <f ca="1">Príloha_2015!I553</f>
        <v>0</v>
      </c>
      <c r="J139" s="53">
        <f ca="1">Príloha_2015!J553</f>
        <v>0</v>
      </c>
      <c r="K139" s="53">
        <f ca="1">Príloha_2015!K553</f>
        <v>0</v>
      </c>
      <c r="L139" s="53">
        <f ca="1">Príloha_2015!L553</f>
        <v>0</v>
      </c>
    </row>
    <row r="140" spans="1:13">
      <c r="A140" s="10"/>
      <c r="B140" s="38">
        <v>620</v>
      </c>
      <c r="C140" s="39"/>
      <c r="D140" s="39" t="s">
        <v>117</v>
      </c>
      <c r="E140" s="53"/>
      <c r="F140" s="53">
        <f ca="1">Príloha_2015!F554</f>
        <v>43.9</v>
      </c>
      <c r="G140" s="53">
        <f ca="1">Príloha_2015!G554</f>
        <v>0</v>
      </c>
      <c r="H140" s="53">
        <f ca="1">Príloha_2015!H554</f>
        <v>0</v>
      </c>
      <c r="I140" s="53">
        <f ca="1">Príloha_2015!I554</f>
        <v>0</v>
      </c>
      <c r="J140" s="53">
        <f ca="1">Príloha_2015!J554</f>
        <v>0</v>
      </c>
      <c r="K140" s="53">
        <f ca="1">Príloha_2015!K554</f>
        <v>0</v>
      </c>
      <c r="L140" s="53">
        <f ca="1">Príloha_2015!L554</f>
        <v>0</v>
      </c>
    </row>
    <row r="141" spans="1:13">
      <c r="A141" s="10"/>
      <c r="B141" s="38">
        <v>630</v>
      </c>
      <c r="C141" s="39"/>
      <c r="D141" s="39" t="s">
        <v>118</v>
      </c>
      <c r="E141" s="53"/>
      <c r="F141" s="53">
        <f ca="1">SUM(Príloha_2015!F555:F558)</f>
        <v>72.900000000000006</v>
      </c>
      <c r="G141" s="53">
        <f ca="1">SUM(Príloha_2015!G555:G558)</f>
        <v>0</v>
      </c>
      <c r="H141" s="53">
        <f ca="1">SUM(Príloha_2015!H555:H558)</f>
        <v>12.6</v>
      </c>
      <c r="I141" s="53">
        <f ca="1">SUM(Príloha_2015!I555:I558)</f>
        <v>9.6</v>
      </c>
      <c r="J141" s="53">
        <f ca="1">SUM(Príloha_2015!J555:J558)</f>
        <v>0</v>
      </c>
      <c r="K141" s="53">
        <f ca="1">SUM(Príloha_2015!K555:K558)</f>
        <v>0</v>
      </c>
      <c r="L141" s="53">
        <f ca="1">SUM(Príloha_2015!L555:L558)</f>
        <v>0</v>
      </c>
    </row>
    <row r="142" spans="1:13">
      <c r="A142" s="10"/>
      <c r="B142" s="38">
        <v>640</v>
      </c>
      <c r="C142" s="39"/>
      <c r="D142" s="39" t="s">
        <v>726</v>
      </c>
      <c r="E142" s="53"/>
      <c r="F142" s="53">
        <f ca="1">SUM(Príloha_2015!F559:F559)</f>
        <v>0</v>
      </c>
      <c r="G142" s="53">
        <f ca="1">SUM(Príloha_2015!G559:G559)</f>
        <v>0</v>
      </c>
      <c r="H142" s="53">
        <f ca="1">SUM(Príloha_2015!H559:H559)</f>
        <v>2.6</v>
      </c>
      <c r="I142" s="53">
        <f ca="1">SUM(Príloha_2015!I559:I559)</f>
        <v>0</v>
      </c>
      <c r="J142" s="53">
        <f ca="1">SUM(Príloha_2015!J559:J559)</f>
        <v>2.6</v>
      </c>
      <c r="K142" s="53">
        <f ca="1">SUM(Príloha_2015!K559:K559)</f>
        <v>2.6</v>
      </c>
      <c r="L142" s="53">
        <f ca="1">SUM(Príloha_2015!L559:L559)</f>
        <v>2.6</v>
      </c>
    </row>
    <row r="143" spans="1:13">
      <c r="A143" s="10"/>
      <c r="B143" s="38" t="s">
        <v>307</v>
      </c>
      <c r="C143" s="39"/>
      <c r="D143" s="104" t="s">
        <v>328</v>
      </c>
      <c r="E143" s="156"/>
      <c r="F143" s="156">
        <f ca="1">Príloha_2015!F565</f>
        <v>25.9</v>
      </c>
      <c r="G143" s="156">
        <f ca="1">Príloha_2015!G565</f>
        <v>3.4000000000000004</v>
      </c>
      <c r="H143" s="156">
        <f ca="1">Príloha_2015!H565</f>
        <v>0</v>
      </c>
      <c r="I143" s="156">
        <f ca="1">Príloha_2015!I565</f>
        <v>0.3</v>
      </c>
      <c r="J143" s="156">
        <f ca="1">Príloha_2015!J565</f>
        <v>0</v>
      </c>
      <c r="K143" s="156">
        <f ca="1">Príloha_2015!K565</f>
        <v>0</v>
      </c>
      <c r="L143" s="156">
        <f ca="1">Príloha_2015!L565</f>
        <v>0</v>
      </c>
    </row>
    <row r="144" spans="1:13">
      <c r="A144" s="10"/>
      <c r="B144" s="38">
        <v>610</v>
      </c>
      <c r="C144" s="39"/>
      <c r="D144" s="39" t="s">
        <v>185</v>
      </c>
      <c r="E144" s="53"/>
      <c r="F144" s="53">
        <f ca="1">Príloha_2015!F566</f>
        <v>18.5</v>
      </c>
      <c r="G144" s="53">
        <f ca="1">Príloha_2015!G566</f>
        <v>0.2</v>
      </c>
      <c r="H144" s="53">
        <f ca="1">Príloha_2015!H566</f>
        <v>0</v>
      </c>
      <c r="I144" s="53">
        <f ca="1">Príloha_2015!I566</f>
        <v>0</v>
      </c>
      <c r="J144" s="53">
        <f ca="1">Príloha_2015!J566</f>
        <v>0</v>
      </c>
      <c r="K144" s="53">
        <f ca="1">Príloha_2015!K566</f>
        <v>0</v>
      </c>
      <c r="L144" s="53">
        <f ca="1">Príloha_2015!L566</f>
        <v>0</v>
      </c>
    </row>
    <row r="145" spans="1:12">
      <c r="A145" s="10"/>
      <c r="B145" s="38">
        <v>620</v>
      </c>
      <c r="C145" s="39"/>
      <c r="D145" s="39" t="s">
        <v>117</v>
      </c>
      <c r="E145" s="53"/>
      <c r="F145" s="53">
        <f ca="1">Príloha_2015!F567</f>
        <v>6.4</v>
      </c>
      <c r="G145" s="53">
        <f ca="1">Príloha_2015!G567</f>
        <v>0.4</v>
      </c>
      <c r="H145" s="53">
        <f ca="1">Príloha_2015!H567</f>
        <v>0</v>
      </c>
      <c r="I145" s="53">
        <f ca="1">Príloha_2015!I567</f>
        <v>0</v>
      </c>
      <c r="J145" s="53">
        <f ca="1">Príloha_2015!J567</f>
        <v>0</v>
      </c>
      <c r="K145" s="53">
        <f ca="1">Príloha_2015!K567</f>
        <v>0</v>
      </c>
      <c r="L145" s="53">
        <f ca="1">Príloha_2015!L567</f>
        <v>0</v>
      </c>
    </row>
    <row r="146" spans="1:12">
      <c r="A146" s="10"/>
      <c r="B146" s="38">
        <v>630</v>
      </c>
      <c r="C146" s="39"/>
      <c r="D146" s="39" t="s">
        <v>118</v>
      </c>
      <c r="E146" s="53"/>
      <c r="F146" s="53">
        <f ca="1">Príloha_2015!F568</f>
        <v>1</v>
      </c>
      <c r="G146" s="53">
        <f ca="1">Príloha_2015!G568</f>
        <v>0.3</v>
      </c>
      <c r="H146" s="53">
        <f ca="1">Príloha_2015!H568</f>
        <v>0</v>
      </c>
      <c r="I146" s="53">
        <f ca="1">Príloha_2015!I568</f>
        <v>0.3</v>
      </c>
      <c r="J146" s="53">
        <f ca="1">Príloha_2015!J568</f>
        <v>0</v>
      </c>
      <c r="K146" s="53">
        <f ca="1">Príloha_2015!K568</f>
        <v>0</v>
      </c>
      <c r="L146" s="53">
        <f ca="1">Príloha_2015!L568</f>
        <v>0</v>
      </c>
    </row>
    <row r="147" spans="1:12">
      <c r="A147" s="10"/>
      <c r="B147" s="38" t="s">
        <v>205</v>
      </c>
      <c r="C147" s="38"/>
      <c r="D147" s="104" t="s">
        <v>206</v>
      </c>
      <c r="E147" s="156"/>
      <c r="F147" s="156">
        <f ca="1">Príloha_2015!F571</f>
        <v>0.6</v>
      </c>
      <c r="G147" s="156">
        <f ca="1">Príloha_2015!G571</f>
        <v>0</v>
      </c>
      <c r="H147" s="156">
        <f ca="1">Príloha_2015!H571</f>
        <v>0</v>
      </c>
      <c r="I147" s="156">
        <f ca="1">Príloha_2015!I571</f>
        <v>0</v>
      </c>
      <c r="J147" s="156">
        <f ca="1">Príloha_2015!J571</f>
        <v>10.5</v>
      </c>
      <c r="K147" s="156">
        <f ca="1">Príloha_2015!K571</f>
        <v>0</v>
      </c>
      <c r="L147" s="156">
        <f ca="1">Príloha_2015!L571</f>
        <v>0</v>
      </c>
    </row>
    <row r="148" spans="1:12" s="1" customFormat="1">
      <c r="A148" s="9"/>
      <c r="B148" s="38">
        <v>630</v>
      </c>
      <c r="C148" s="39"/>
      <c r="D148" s="39" t="s">
        <v>941</v>
      </c>
      <c r="E148" s="53"/>
      <c r="F148" s="53">
        <f ca="1">SUM(Príloha_2015!F572)</f>
        <v>0</v>
      </c>
      <c r="G148" s="53">
        <f ca="1">SUM(Príloha_2015!G572)</f>
        <v>0</v>
      </c>
      <c r="H148" s="53">
        <f ca="1">SUM(Príloha_2015!H572)</f>
        <v>0</v>
      </c>
      <c r="I148" s="53">
        <f ca="1">SUM(Príloha_2015!I572)</f>
        <v>0</v>
      </c>
      <c r="J148" s="53">
        <f ca="1">SUM(Príloha_2015!J572)</f>
        <v>10.5</v>
      </c>
      <c r="K148" s="53">
        <f ca="1">SUM(Príloha_2015!K572)</f>
        <v>0</v>
      </c>
      <c r="L148" s="53">
        <f ca="1">SUM(Príloha_2015!L572)</f>
        <v>0</v>
      </c>
    </row>
    <row r="149" spans="1:12">
      <c r="A149" s="10"/>
      <c r="B149" s="38">
        <v>640</v>
      </c>
      <c r="C149" s="39"/>
      <c r="D149" s="39" t="s">
        <v>483</v>
      </c>
      <c r="E149" s="53"/>
      <c r="F149" s="53">
        <f ca="1">Príloha_2015!F573</f>
        <v>0.6</v>
      </c>
      <c r="G149" s="53">
        <f ca="1">Príloha_2015!G573</f>
        <v>0</v>
      </c>
      <c r="H149" s="53">
        <f ca="1">Príloha_2015!H573</f>
        <v>0</v>
      </c>
      <c r="I149" s="53">
        <f ca="1">Príloha_2015!I573</f>
        <v>0</v>
      </c>
      <c r="J149" s="53">
        <f ca="1">Príloha_2015!J573</f>
        <v>0</v>
      </c>
      <c r="K149" s="53">
        <f ca="1">Príloha_2015!K573</f>
        <v>0</v>
      </c>
      <c r="L149" s="53">
        <f ca="1">Príloha_2015!L573</f>
        <v>0</v>
      </c>
    </row>
    <row r="150" spans="1:12" s="364" customFormat="1">
      <c r="A150" s="363"/>
      <c r="B150" s="104"/>
      <c r="C150" s="104"/>
      <c r="D150" s="104" t="s">
        <v>938</v>
      </c>
      <c r="E150" s="156" t="s">
        <v>940</v>
      </c>
      <c r="F150" s="156">
        <v>0</v>
      </c>
      <c r="G150" s="156">
        <v>0</v>
      </c>
      <c r="H150" s="156">
        <v>0</v>
      </c>
      <c r="I150" s="156">
        <v>0</v>
      </c>
      <c r="J150" s="156">
        <f ca="1">SUM(Príloha_2015!J560)</f>
        <v>74.400000000000006</v>
      </c>
      <c r="K150" s="156">
        <f ca="1">SUM(Príloha_2015!K560)</f>
        <v>75.900000000000006</v>
      </c>
      <c r="L150" s="156">
        <f ca="1">SUM(Príloha_2015!L560)</f>
        <v>77.400000000000006</v>
      </c>
    </row>
    <row r="151" spans="1:12" s="364" customFormat="1">
      <c r="A151" s="363"/>
      <c r="B151" s="104">
        <v>610</v>
      </c>
      <c r="C151" s="104"/>
      <c r="D151" s="88" t="s">
        <v>939</v>
      </c>
      <c r="E151" s="156"/>
      <c r="F151" s="362">
        <v>0</v>
      </c>
      <c r="G151" s="362">
        <v>0</v>
      </c>
      <c r="H151" s="362">
        <v>0</v>
      </c>
      <c r="I151" s="362">
        <v>0</v>
      </c>
      <c r="J151" s="362">
        <f ca="1">SUM(Príloha_2015!J561)</f>
        <v>41.5</v>
      </c>
      <c r="K151" s="362">
        <f ca="1">SUM(Príloha_2015!K561)</f>
        <v>42</v>
      </c>
      <c r="L151" s="362">
        <f ca="1">SUM(Príloha_2015!L561)</f>
        <v>42.7</v>
      </c>
    </row>
    <row r="152" spans="1:12" s="364" customFormat="1">
      <c r="A152" s="363"/>
      <c r="B152" s="104">
        <v>620</v>
      </c>
      <c r="C152" s="104"/>
      <c r="D152" s="88" t="s">
        <v>281</v>
      </c>
      <c r="E152" s="156"/>
      <c r="F152" s="362">
        <v>0</v>
      </c>
      <c r="G152" s="362">
        <v>0</v>
      </c>
      <c r="H152" s="362">
        <v>0</v>
      </c>
      <c r="I152" s="362">
        <v>0</v>
      </c>
      <c r="J152" s="362">
        <f ca="1">SUM(Príloha_2015!J562)</f>
        <v>14.5</v>
      </c>
      <c r="K152" s="362">
        <f ca="1">SUM(Príloha_2015!K562)</f>
        <v>15</v>
      </c>
      <c r="L152" s="362">
        <f ca="1">SUM(Príloha_2015!L562)</f>
        <v>15.3</v>
      </c>
    </row>
    <row r="153" spans="1:12" s="364" customFormat="1">
      <c r="A153" s="363"/>
      <c r="B153" s="104">
        <v>630</v>
      </c>
      <c r="C153" s="104"/>
      <c r="D153" s="88" t="s">
        <v>163</v>
      </c>
      <c r="E153" s="156"/>
      <c r="F153" s="362">
        <v>0</v>
      </c>
      <c r="G153" s="362">
        <v>0</v>
      </c>
      <c r="H153" s="362">
        <v>0</v>
      </c>
      <c r="I153" s="362">
        <v>0</v>
      </c>
      <c r="J153" s="362">
        <f ca="1">SUM(Príloha_2015!J563)</f>
        <v>18.399999999999999</v>
      </c>
      <c r="K153" s="362">
        <f ca="1">SUM(Príloha_2015!K563)</f>
        <v>18.899999999999999</v>
      </c>
      <c r="L153" s="362">
        <f ca="1">SUM(Príloha_2015!L563)</f>
        <v>19.399999999999999</v>
      </c>
    </row>
    <row r="154" spans="1:12">
      <c r="A154" s="10"/>
      <c r="B154" s="36"/>
      <c r="C154" s="36"/>
      <c r="D154" s="36" t="s">
        <v>211</v>
      </c>
      <c r="E154" s="37" t="str">
        <f ca="1">Príloha_2015!E576</f>
        <v>10.2.0</v>
      </c>
      <c r="F154" s="37">
        <f ca="1">Príloha_2015!F574</f>
        <v>18.899999999999999</v>
      </c>
      <c r="G154" s="37">
        <f ca="1">Príloha_2015!G574</f>
        <v>17.200000000000003</v>
      </c>
      <c r="H154" s="37">
        <f ca="1">Príloha_2015!H574</f>
        <v>18.3</v>
      </c>
      <c r="I154" s="37">
        <f ca="1">Príloha_2015!I574</f>
        <v>17</v>
      </c>
      <c r="J154" s="37">
        <f ca="1">Príloha_2015!J574</f>
        <v>19</v>
      </c>
      <c r="K154" s="37">
        <f ca="1">Príloha_2015!K574</f>
        <v>20.100000000000001</v>
      </c>
      <c r="L154" s="37">
        <f ca="1">Príloha_2015!L574</f>
        <v>21.2</v>
      </c>
    </row>
    <row r="155" spans="1:12" s="1" customFormat="1">
      <c r="A155" s="8"/>
      <c r="B155" s="38">
        <v>610</v>
      </c>
      <c r="C155" s="39"/>
      <c r="D155" s="39" t="s">
        <v>116</v>
      </c>
      <c r="E155" s="53"/>
      <c r="F155" s="53">
        <f ca="1">Príloha_2015!F577</f>
        <v>12.5</v>
      </c>
      <c r="G155" s="53">
        <f ca="1">Príloha_2015!G577</f>
        <v>12</v>
      </c>
      <c r="H155" s="53">
        <f ca="1">Príloha_2015!H577</f>
        <v>13</v>
      </c>
      <c r="I155" s="53">
        <f ca="1">Príloha_2015!I577</f>
        <v>11.8</v>
      </c>
      <c r="J155" s="53">
        <f ca="1">Príloha_2015!J577</f>
        <v>13</v>
      </c>
      <c r="K155" s="53">
        <f ca="1">Príloha_2015!K577</f>
        <v>14</v>
      </c>
      <c r="L155" s="53">
        <f ca="1">Príloha_2015!L577</f>
        <v>15</v>
      </c>
    </row>
    <row r="156" spans="1:12">
      <c r="A156" s="10"/>
      <c r="B156" s="38">
        <v>620</v>
      </c>
      <c r="C156" s="39"/>
      <c r="D156" s="39" t="s">
        <v>117</v>
      </c>
      <c r="E156" s="53"/>
      <c r="F156" s="53">
        <f ca="1">Príloha_2015!F578</f>
        <v>4.3</v>
      </c>
      <c r="G156" s="53">
        <f ca="1">Príloha_2015!G578</f>
        <v>4</v>
      </c>
      <c r="H156" s="53">
        <f ca="1">Príloha_2015!H578</f>
        <v>4.3</v>
      </c>
      <c r="I156" s="53">
        <f ca="1">Príloha_2015!I578</f>
        <v>4.0999999999999996</v>
      </c>
      <c r="J156" s="53">
        <f ca="1">Príloha_2015!J578</f>
        <v>4.5</v>
      </c>
      <c r="K156" s="53">
        <f ca="1">Príloha_2015!K578</f>
        <v>4.5999999999999996</v>
      </c>
      <c r="L156" s="53">
        <f ca="1">Príloha_2015!L578</f>
        <v>4.7</v>
      </c>
    </row>
    <row r="157" spans="1:12">
      <c r="A157" s="10"/>
      <c r="B157" s="38">
        <v>630</v>
      </c>
      <c r="C157" s="39"/>
      <c r="D157" s="39" t="s">
        <v>118</v>
      </c>
      <c r="E157" s="53"/>
      <c r="F157" s="53">
        <f ca="1">Príloha_2015!F579</f>
        <v>1.5</v>
      </c>
      <c r="G157" s="53">
        <f ca="1">Príloha_2015!G579</f>
        <v>1.1000000000000001</v>
      </c>
      <c r="H157" s="53">
        <f ca="1">Príloha_2015!H579</f>
        <v>1</v>
      </c>
      <c r="I157" s="53">
        <f ca="1">Príloha_2015!I579</f>
        <v>1.1000000000000001</v>
      </c>
      <c r="J157" s="53">
        <f ca="1">Príloha_2015!J579</f>
        <v>1.5</v>
      </c>
      <c r="K157" s="53">
        <f ca="1">Príloha_2015!K579</f>
        <v>1.5</v>
      </c>
      <c r="L157" s="53">
        <f ca="1">Príloha_2015!L579</f>
        <v>1.5</v>
      </c>
    </row>
    <row r="158" spans="1:12">
      <c r="A158" s="10"/>
      <c r="B158" s="38">
        <v>642</v>
      </c>
      <c r="C158" s="39"/>
      <c r="D158" s="39" t="s">
        <v>112</v>
      </c>
      <c r="E158" s="53"/>
      <c r="F158" s="53">
        <f ca="1">SUM(Príloha_2015!F580:F581)</f>
        <v>0.60000000000000009</v>
      </c>
      <c r="G158" s="53">
        <f ca="1">SUM(Príloha_2015!G580:G581)</f>
        <v>0.1</v>
      </c>
      <c r="H158" s="53">
        <f ca="1">SUM(Príloha_2015!H580:H581)</f>
        <v>0</v>
      </c>
      <c r="I158" s="53">
        <f ca="1">SUM(Príloha_2015!I580:I581)</f>
        <v>0</v>
      </c>
      <c r="J158" s="53">
        <f ca="1">SUM(Príloha_2015!J580:J581)</f>
        <v>0</v>
      </c>
      <c r="K158" s="53">
        <f ca="1">SUM(Príloha_2015!K580:K581)</f>
        <v>0</v>
      </c>
      <c r="L158" s="53">
        <f ca="1">SUM(Príloha_2015!L580:L581)</f>
        <v>0</v>
      </c>
    </row>
    <row r="159" spans="1:12">
      <c r="A159" s="10"/>
      <c r="B159" s="36"/>
      <c r="C159" s="36"/>
      <c r="D159" s="36" t="s">
        <v>213</v>
      </c>
      <c r="E159" s="37" t="str">
        <f ca="1">Príloha_2015!E582</f>
        <v>10.7.0</v>
      </c>
      <c r="F159" s="37">
        <f ca="1">Príloha_2015!F582</f>
        <v>258.10000000000002</v>
      </c>
      <c r="G159" s="37">
        <f ca="1">Príloha_2015!G582</f>
        <v>348.80000000000007</v>
      </c>
      <c r="H159" s="37">
        <f ca="1">Príloha_2015!H582</f>
        <v>229.5</v>
      </c>
      <c r="I159" s="37">
        <f ca="1">Príloha_2015!I582</f>
        <v>257.09999999999997</v>
      </c>
      <c r="J159" s="37">
        <f ca="1">Príloha_2015!J582</f>
        <v>262.89999999999998</v>
      </c>
      <c r="K159" s="37">
        <f ca="1">Príloha_2015!K582</f>
        <v>260.2</v>
      </c>
      <c r="L159" s="37">
        <f ca="1">Príloha_2015!L582</f>
        <v>260.39999999999998</v>
      </c>
    </row>
    <row r="160" spans="1:12">
      <c r="A160" s="10"/>
      <c r="B160" s="38"/>
      <c r="C160" s="38"/>
      <c r="D160" s="104" t="s">
        <v>146</v>
      </c>
      <c r="E160" s="156">
        <f ca="1">Príloha_2015!E583</f>
        <v>0</v>
      </c>
      <c r="F160" s="156">
        <f ca="1">Príloha_2015!F583</f>
        <v>8.3000000000000007</v>
      </c>
      <c r="G160" s="156">
        <f ca="1">Príloha_2015!G583</f>
        <v>9.6999999999999993</v>
      </c>
      <c r="H160" s="156">
        <f ca="1">Príloha_2015!H583</f>
        <v>10.5</v>
      </c>
      <c r="I160" s="156">
        <f ca="1">Príloha_2015!I583</f>
        <v>10.5</v>
      </c>
      <c r="J160" s="156">
        <f ca="1">Príloha_2015!J583</f>
        <v>10.9</v>
      </c>
      <c r="K160" s="156">
        <f ca="1">Príloha_2015!K583</f>
        <v>11.2</v>
      </c>
      <c r="L160" s="156">
        <f ca="1">Príloha_2015!L583</f>
        <v>11.4</v>
      </c>
    </row>
    <row r="161" spans="1:13">
      <c r="A161" s="10"/>
      <c r="B161" s="38">
        <v>610</v>
      </c>
      <c r="C161" s="39"/>
      <c r="D161" s="39" t="s">
        <v>116</v>
      </c>
      <c r="E161" s="53"/>
      <c r="F161" s="53">
        <f ca="1">Príloha_2015!F584</f>
        <v>5.8</v>
      </c>
      <c r="G161" s="53">
        <f ca="1">Príloha_2015!G584</f>
        <v>6.8</v>
      </c>
      <c r="H161" s="53">
        <f ca="1">Príloha_2015!H584</f>
        <v>7.4</v>
      </c>
      <c r="I161" s="53">
        <f ca="1">Príloha_2015!I584</f>
        <v>7.2</v>
      </c>
      <c r="J161" s="53">
        <f ca="1">Príloha_2015!J584</f>
        <v>7.7</v>
      </c>
      <c r="K161" s="53">
        <f ca="1">Príloha_2015!K584</f>
        <v>7.9</v>
      </c>
      <c r="L161" s="53">
        <f ca="1">Príloha_2015!L584</f>
        <v>8</v>
      </c>
    </row>
    <row r="162" spans="1:13">
      <c r="A162" s="10"/>
      <c r="B162" s="38">
        <v>620</v>
      </c>
      <c r="C162" s="39"/>
      <c r="D162" s="39" t="s">
        <v>117</v>
      </c>
      <c r="E162" s="53"/>
      <c r="F162" s="53">
        <f ca="1">Príloha_2015!F585</f>
        <v>2</v>
      </c>
      <c r="G162" s="53">
        <f ca="1">Príloha_2015!G585</f>
        <v>2.4</v>
      </c>
      <c r="H162" s="53">
        <f ca="1">Príloha_2015!H585</f>
        <v>2.6</v>
      </c>
      <c r="I162" s="53">
        <f ca="1">Príloha_2015!I585</f>
        <v>2.7</v>
      </c>
      <c r="J162" s="53">
        <f ca="1">Príloha_2015!J585</f>
        <v>2.7</v>
      </c>
      <c r="K162" s="53">
        <f ca="1">Príloha_2015!K585</f>
        <v>2.8</v>
      </c>
      <c r="L162" s="53">
        <f ca="1">Príloha_2015!L585</f>
        <v>2.9</v>
      </c>
    </row>
    <row r="163" spans="1:13">
      <c r="A163" s="10"/>
      <c r="B163" s="38">
        <v>630</v>
      </c>
      <c r="C163" s="39"/>
      <c r="D163" s="39" t="s">
        <v>118</v>
      </c>
      <c r="E163" s="53"/>
      <c r="F163" s="53">
        <f ca="1">Príloha_2015!F586</f>
        <v>0.5</v>
      </c>
      <c r="G163" s="53">
        <f ca="1">Príloha_2015!G586</f>
        <v>0.5</v>
      </c>
      <c r="H163" s="53">
        <f ca="1">Príloha_2015!H586</f>
        <v>0.5</v>
      </c>
      <c r="I163" s="53">
        <f ca="1">Príloha_2015!I586</f>
        <v>0.6</v>
      </c>
      <c r="J163" s="53">
        <f ca="1">Príloha_2015!J586</f>
        <v>0.5</v>
      </c>
      <c r="K163" s="53">
        <f ca="1">Príloha_2015!K586</f>
        <v>0.5</v>
      </c>
      <c r="L163" s="53">
        <f ca="1">Príloha_2015!L586</f>
        <v>0.5</v>
      </c>
    </row>
    <row r="164" spans="1:13" s="1" customFormat="1">
      <c r="A164" s="8"/>
      <c r="B164" s="38">
        <v>640</v>
      </c>
      <c r="C164" s="39"/>
      <c r="D164" s="39" t="s">
        <v>214</v>
      </c>
      <c r="E164" s="53"/>
      <c r="F164" s="53">
        <f ca="1">Príloha_2015!F588</f>
        <v>6.1</v>
      </c>
      <c r="G164" s="53">
        <f ca="1">Príloha_2015!G588</f>
        <v>0</v>
      </c>
      <c r="H164" s="53">
        <f ca="1">Príloha_2015!H588</f>
        <v>0</v>
      </c>
      <c r="I164" s="53">
        <f ca="1">Príloha_2015!I588</f>
        <v>0</v>
      </c>
      <c r="J164" s="53">
        <f ca="1">Príloha_2015!J588</f>
        <v>0</v>
      </c>
      <c r="K164" s="53">
        <f ca="1">Príloha_2015!K588</f>
        <v>0</v>
      </c>
      <c r="L164" s="53">
        <f ca="1">Príloha_2015!L588</f>
        <v>0</v>
      </c>
    </row>
    <row r="165" spans="1:13">
      <c r="A165" s="10"/>
      <c r="B165" s="38">
        <v>640</v>
      </c>
      <c r="C165" s="39"/>
      <c r="D165" s="39" t="s">
        <v>311</v>
      </c>
      <c r="E165" s="53"/>
      <c r="F165" s="53">
        <f ca="1">SUM(+Príloha_2015!F587+Príloha_2015!F591+Príloha_2015!F593)</f>
        <v>2.1999999999999997</v>
      </c>
      <c r="G165" s="53">
        <f ca="1">SUM(+Príloha_2015!G587+Príloha_2015!G591+Príloha_2015!G593)</f>
        <v>1.8</v>
      </c>
      <c r="H165" s="53">
        <f ca="1">SUM(+Príloha_2015!H587+Príloha_2015!H591+Príloha_2015!H593)</f>
        <v>2</v>
      </c>
      <c r="I165" s="53">
        <f ca="1">SUM(+Príloha_2015!I587+Príloha_2015!I591+Príloha_2015!I593)</f>
        <v>1.9</v>
      </c>
      <c r="J165" s="53">
        <f ca="1">SUM(+Príloha_2015!J587+Príloha_2015!J591+Príloha_2015!J593)</f>
        <v>2</v>
      </c>
      <c r="K165" s="53">
        <f ca="1">SUM(+Príloha_2015!K587+Príloha_2015!K591+Príloha_2015!K593)</f>
        <v>2</v>
      </c>
      <c r="L165" s="53">
        <f ca="1">SUM(+Príloha_2015!L587+Príloha_2015!L591+Príloha_2015!L593)</f>
        <v>2</v>
      </c>
    </row>
    <row r="166" spans="1:13">
      <c r="A166" s="10"/>
      <c r="B166" s="38"/>
      <c r="C166" s="211">
        <v>642002</v>
      </c>
      <c r="D166" s="39" t="s">
        <v>489</v>
      </c>
      <c r="E166" s="53"/>
      <c r="F166" s="53">
        <f ca="1">SUM(Príloha_2015!F589)</f>
        <v>70.400000000000006</v>
      </c>
      <c r="G166" s="53">
        <f ca="1">SUM(Príloha_2015!G589)</f>
        <v>120.7</v>
      </c>
      <c r="H166" s="53">
        <f ca="1">SUM(Príloha_2015!H589)</f>
        <v>0</v>
      </c>
      <c r="I166" s="53">
        <f ca="1">SUM(Príloha_2015!I589)</f>
        <v>1.1000000000000001</v>
      </c>
      <c r="J166" s="53">
        <f ca="1">SUM(Príloha_2015!J589)</f>
        <v>0</v>
      </c>
      <c r="K166" s="53">
        <f ca="1">SUM(Príloha_2015!K589)</f>
        <v>0</v>
      </c>
      <c r="L166" s="53">
        <f ca="1">SUM(Príloha_2015!L589)</f>
        <v>0</v>
      </c>
    </row>
    <row r="167" spans="1:13">
      <c r="A167" s="10"/>
      <c r="B167" s="38"/>
      <c r="C167" s="211">
        <v>642024</v>
      </c>
      <c r="D167" s="39" t="s">
        <v>355</v>
      </c>
      <c r="E167" s="53"/>
      <c r="F167" s="53">
        <f ca="1">SUM(Príloha_2015!F590)</f>
        <v>10.6</v>
      </c>
      <c r="G167" s="53">
        <f ca="1">SUM(Príloha_2015!G590)</f>
        <v>9.8000000000000007</v>
      </c>
      <c r="H167" s="53">
        <f ca="1">SUM(Príloha_2015!H590)</f>
        <v>10</v>
      </c>
      <c r="I167" s="53">
        <f ca="1">SUM(Príloha_2015!I590)</f>
        <v>1.9</v>
      </c>
      <c r="J167" s="53">
        <f ca="1">SUM(Príloha_2015!J590)</f>
        <v>5</v>
      </c>
      <c r="K167" s="53">
        <f ca="1">SUM(Príloha_2015!K590)</f>
        <v>2</v>
      </c>
      <c r="L167" s="53">
        <f ca="1">SUM(Príloha_2015!L590)</f>
        <v>2</v>
      </c>
    </row>
    <row r="168" spans="1:13">
      <c r="A168" s="10"/>
      <c r="B168" s="38">
        <v>640</v>
      </c>
      <c r="C168" s="39"/>
      <c r="D168" s="39" t="s">
        <v>215</v>
      </c>
      <c r="E168" s="53"/>
      <c r="F168" s="53">
        <f ca="1">Príloha_2015!F592</f>
        <v>160.5</v>
      </c>
      <c r="G168" s="53">
        <f ca="1">Príloha_2015!G592</f>
        <v>206.8</v>
      </c>
      <c r="H168" s="53">
        <f ca="1">Príloha_2015!H592</f>
        <v>207</v>
      </c>
      <c r="I168" s="53">
        <f ca="1">Príloha_2015!I592</f>
        <v>241.7</v>
      </c>
      <c r="J168" s="53">
        <f ca="1">Príloha_2015!J592</f>
        <v>245</v>
      </c>
      <c r="K168" s="53">
        <f ca="1">Príloha_2015!K592</f>
        <v>245</v>
      </c>
      <c r="L168" s="53">
        <f ca="1">Príloha_2015!L592</f>
        <v>245</v>
      </c>
    </row>
    <row r="169" spans="1:13">
      <c r="A169" s="10"/>
      <c r="B169" s="36"/>
      <c r="C169" s="36"/>
      <c r="D169" s="36" t="s">
        <v>41</v>
      </c>
      <c r="E169" s="37"/>
      <c r="F169" s="37">
        <f ca="1">Príloha_2015!F594</f>
        <v>266.5</v>
      </c>
      <c r="G169" s="37">
        <f ca="1">Príloha_2015!G594</f>
        <v>335.9</v>
      </c>
      <c r="H169" s="37">
        <f ca="1">Príloha_2015!H594</f>
        <v>393.4</v>
      </c>
      <c r="I169" s="37">
        <f ca="1">Príloha_2015!I594</f>
        <v>647.29999999999995</v>
      </c>
      <c r="J169" s="37">
        <f ca="1">Príloha_2015!J594</f>
        <v>380.9</v>
      </c>
      <c r="K169" s="37">
        <f ca="1">Príloha_2015!K594</f>
        <v>352.9</v>
      </c>
      <c r="L169" s="37">
        <f ca="1">Príloha_2015!L594</f>
        <v>352.9</v>
      </c>
      <c r="M169" s="215"/>
    </row>
    <row r="170" spans="1:13" s="1" customFormat="1" ht="15" customHeight="1">
      <c r="A170" s="8"/>
      <c r="B170" s="38" t="s">
        <v>216</v>
      </c>
      <c r="C170" s="38"/>
      <c r="D170" s="104" t="s">
        <v>253</v>
      </c>
      <c r="E170" s="156"/>
      <c r="F170" s="156">
        <f ca="1">Príloha_2015!F595</f>
        <v>266.5</v>
      </c>
      <c r="G170" s="156">
        <f ca="1">Príloha_2015!G595</f>
        <v>335.9</v>
      </c>
      <c r="H170" s="156">
        <f ca="1">Príloha_2015!H595</f>
        <v>393.4</v>
      </c>
      <c r="I170" s="156">
        <f ca="1">Príloha_2015!I595</f>
        <v>647.29999999999995</v>
      </c>
      <c r="J170" s="156">
        <f ca="1">Príloha_2015!J595</f>
        <v>380.9</v>
      </c>
      <c r="K170" s="156">
        <f ca="1">Príloha_2015!K595</f>
        <v>352.9</v>
      </c>
      <c r="L170" s="156">
        <f ca="1">Príloha_2015!L595</f>
        <v>352.9</v>
      </c>
    </row>
    <row r="171" spans="1:13" s="1" customFormat="1">
      <c r="A171" s="9"/>
      <c r="B171" s="38"/>
      <c r="C171" s="46">
        <v>821005</v>
      </c>
      <c r="D171" s="39" t="s">
        <v>433</v>
      </c>
      <c r="E171" s="53"/>
      <c r="F171" s="53">
        <f ca="1">Príloha_2015!F596</f>
        <v>122.4</v>
      </c>
      <c r="G171" s="53">
        <f ca="1">Príloha_2015!G596</f>
        <v>121.1</v>
      </c>
      <c r="H171" s="53">
        <f ca="1">Príloha_2015!H596</f>
        <v>206.2</v>
      </c>
      <c r="I171" s="53">
        <f ca="1">Príloha_2015!I596</f>
        <v>184.9</v>
      </c>
      <c r="J171" s="53">
        <f ca="1">Príloha_2015!J596</f>
        <v>203.2</v>
      </c>
      <c r="K171" s="53">
        <f ca="1">Príloha_2015!K596</f>
        <v>175.2</v>
      </c>
      <c r="L171" s="53">
        <f ca="1">Príloha_2015!L596</f>
        <v>175.2</v>
      </c>
    </row>
    <row r="172" spans="1:13">
      <c r="A172" s="10"/>
      <c r="B172" s="38"/>
      <c r="C172" s="46"/>
      <c r="D172" s="210" t="s">
        <v>737</v>
      </c>
      <c r="E172" s="53"/>
      <c r="F172" s="53">
        <f ca="1">Príloha_2015!F597</f>
        <v>0</v>
      </c>
      <c r="G172" s="53">
        <f ca="1">Príloha_2015!G597</f>
        <v>187.6</v>
      </c>
      <c r="H172" s="53">
        <f ca="1">Príloha_2015!H597</f>
        <v>0</v>
      </c>
      <c r="I172" s="53">
        <f ca="1">Príloha_2015!I597</f>
        <v>0</v>
      </c>
      <c r="J172" s="53">
        <f ca="1">Príloha_2015!J597</f>
        <v>0</v>
      </c>
      <c r="K172" s="53">
        <f ca="1">Príloha_2015!K597</f>
        <v>0</v>
      </c>
      <c r="L172" s="53">
        <f ca="1">Príloha_2015!L597</f>
        <v>0</v>
      </c>
    </row>
    <row r="173" spans="1:13">
      <c r="A173" s="10"/>
      <c r="B173" s="47" t="s">
        <v>264</v>
      </c>
      <c r="C173" s="46">
        <v>8210051</v>
      </c>
      <c r="D173" s="39" t="s">
        <v>543</v>
      </c>
      <c r="E173" s="53"/>
      <c r="F173" s="53">
        <f ca="1">Príloha_2015!F598</f>
        <v>112.6</v>
      </c>
      <c r="G173" s="53">
        <f ca="1">Príloha_2015!G598</f>
        <v>10.7</v>
      </c>
      <c r="H173" s="53">
        <f ca="1">Príloha_2015!H598</f>
        <v>150</v>
      </c>
      <c r="I173" s="53">
        <f ca="1">Príloha_2015!I598</f>
        <v>435.4</v>
      </c>
      <c r="J173" s="53">
        <f ca="1">Príloha_2015!J598</f>
        <v>150</v>
      </c>
      <c r="K173" s="53">
        <f ca="1">Príloha_2015!K598</f>
        <v>150</v>
      </c>
      <c r="L173" s="53">
        <f ca="1">Príloha_2015!L598</f>
        <v>150</v>
      </c>
    </row>
    <row r="174" spans="1:13" ht="11.25" customHeight="1">
      <c r="A174" s="10"/>
      <c r="B174" s="38" t="s">
        <v>440</v>
      </c>
      <c r="C174" s="46">
        <v>8210051</v>
      </c>
      <c r="D174" s="39" t="s">
        <v>441</v>
      </c>
      <c r="E174" s="53"/>
      <c r="F174" s="53">
        <f ca="1">SUM(Príloha_2015!F599:'Príloha_2015'!F603)</f>
        <v>28.9</v>
      </c>
      <c r="G174" s="53">
        <f ca="1">SUM(Príloha_2015!G599:'Príloha_2015'!G603)</f>
        <v>15.9</v>
      </c>
      <c r="H174" s="53">
        <f ca="1">SUM(Príloha_2015!H599:'Príloha_2015'!H603)</f>
        <v>37.199999999999996</v>
      </c>
      <c r="I174" s="53">
        <f ca="1">SUM(Príloha_2015!I599:'Príloha_2015'!I603)</f>
        <v>27</v>
      </c>
      <c r="J174" s="53">
        <f ca="1">SUM(Príloha_2015!J599:'Príloha_2015'!J603)</f>
        <v>27.7</v>
      </c>
      <c r="K174" s="53">
        <f ca="1">SUM(Príloha_2015!K599:'Príloha_2015'!K603)</f>
        <v>27.7</v>
      </c>
      <c r="L174" s="53">
        <f ca="1">SUM(Príloha_2015!L599:'Príloha_2015'!L603)</f>
        <v>27.7</v>
      </c>
    </row>
    <row r="175" spans="1:13" ht="11.25" customHeight="1">
      <c r="A175" s="10"/>
      <c r="B175" s="36"/>
      <c r="C175" s="36"/>
      <c r="D175" s="36" t="s">
        <v>217</v>
      </c>
      <c r="E175" s="37"/>
      <c r="F175" s="37">
        <f ca="1">Príloha_2015!F605</f>
        <v>526.6</v>
      </c>
      <c r="G175" s="37">
        <f ca="1">Príloha_2015!G605</f>
        <v>245.3</v>
      </c>
      <c r="H175" s="37">
        <f ca="1">Príloha_2015!H605</f>
        <v>585</v>
      </c>
      <c r="I175" s="37">
        <f ca="1">Príloha_2015!I605</f>
        <v>159.19999999999999</v>
      </c>
      <c r="J175" s="37">
        <f ca="1">Príloha_2015!J605</f>
        <v>56</v>
      </c>
      <c r="K175" s="37">
        <f ca="1">Príloha_2015!K605</f>
        <v>11.2</v>
      </c>
      <c r="L175" s="37">
        <f ca="1">Príloha_2015!L605</f>
        <v>11.4</v>
      </c>
    </row>
    <row r="176" spans="1:13" s="1" customFormat="1" ht="15" customHeight="1">
      <c r="A176" s="8"/>
      <c r="B176" s="38"/>
      <c r="C176" s="38"/>
      <c r="D176" s="39" t="s">
        <v>219</v>
      </c>
      <c r="E176" s="53" t="str">
        <f ca="1">Príloha_2015!E606</f>
        <v>01.1.1</v>
      </c>
      <c r="F176" s="53">
        <f ca="1">Príloha_2015!F606</f>
        <v>38.599999999999994</v>
      </c>
      <c r="G176" s="53">
        <f ca="1">Príloha_2015!G606</f>
        <v>39.9</v>
      </c>
      <c r="H176" s="53">
        <f ca="1">Príloha_2015!H606</f>
        <v>78.300000000000011</v>
      </c>
      <c r="I176" s="53">
        <f ca="1">Príloha_2015!I606</f>
        <v>55</v>
      </c>
      <c r="J176" s="53">
        <f ca="1">Príloha_2015!J606</f>
        <v>0</v>
      </c>
      <c r="K176" s="53">
        <f ca="1">Príloha_2015!K606</f>
        <v>0</v>
      </c>
      <c r="L176" s="53">
        <f ca="1">Príloha_2015!L606</f>
        <v>0</v>
      </c>
    </row>
    <row r="177" spans="1:13" s="1" customFormat="1">
      <c r="A177" s="9"/>
      <c r="B177" s="38"/>
      <c r="C177" s="38"/>
      <c r="D177" s="39" t="s">
        <v>224</v>
      </c>
      <c r="E177" s="53" t="str">
        <f ca="1">Príloha_2015!E615</f>
        <v>03.1.0</v>
      </c>
      <c r="F177" s="53">
        <f ca="1">Príloha_2015!F615</f>
        <v>0</v>
      </c>
      <c r="G177" s="53">
        <f ca="1">Príloha_2015!G615</f>
        <v>0</v>
      </c>
      <c r="H177" s="53">
        <f ca="1">Príloha_2015!H615</f>
        <v>0</v>
      </c>
      <c r="I177" s="53">
        <f ca="1">Príloha_2015!I615</f>
        <v>0</v>
      </c>
      <c r="J177" s="53">
        <f ca="1">Príloha_2015!J615</f>
        <v>0</v>
      </c>
      <c r="K177" s="53">
        <f ca="1">Príloha_2015!K615</f>
        <v>0</v>
      </c>
      <c r="L177" s="53">
        <f ca="1">Príloha_2015!L615</f>
        <v>0</v>
      </c>
    </row>
    <row r="178" spans="1:13" s="1" customFormat="1">
      <c r="A178" s="9"/>
      <c r="B178" s="38"/>
      <c r="C178" s="38"/>
      <c r="D178" s="39" t="s">
        <v>226</v>
      </c>
      <c r="E178" s="53" t="str">
        <f ca="1">Príloha_2015!E617</f>
        <v>04.5.1</v>
      </c>
      <c r="F178" s="53">
        <f ca="1">Príloha_2015!F617</f>
        <v>45.6</v>
      </c>
      <c r="G178" s="53">
        <f ca="1">Príloha_2015!G617</f>
        <v>14.700000000000001</v>
      </c>
      <c r="H178" s="53">
        <f ca="1">Príloha_2015!H617</f>
        <v>23.700000000000003</v>
      </c>
      <c r="I178" s="53">
        <f ca="1">Príloha_2015!I617</f>
        <v>21.5</v>
      </c>
      <c r="J178" s="53">
        <f ca="1">Príloha_2015!J617</f>
        <v>0</v>
      </c>
      <c r="K178" s="53">
        <f ca="1">Príloha_2015!K617</f>
        <v>11.2</v>
      </c>
      <c r="L178" s="53">
        <f ca="1">Príloha_2015!L617</f>
        <v>11.4</v>
      </c>
    </row>
    <row r="179" spans="1:13" s="1" customFormat="1">
      <c r="A179" s="9"/>
      <c r="B179" s="38"/>
      <c r="C179" s="38"/>
      <c r="D179" s="39" t="s">
        <v>228</v>
      </c>
      <c r="E179" s="53" t="str">
        <f ca="1">Príloha_2015!E633</f>
        <v>05.1</v>
      </c>
      <c r="F179" s="53">
        <f ca="1">Príloha_2015!F633</f>
        <v>0.3</v>
      </c>
      <c r="G179" s="53">
        <f ca="1">Príloha_2015!G633</f>
        <v>9.6</v>
      </c>
      <c r="H179" s="53">
        <f ca="1">Príloha_2015!H633</f>
        <v>0</v>
      </c>
      <c r="I179" s="53">
        <f ca="1">Príloha_2015!I633</f>
        <v>0.1</v>
      </c>
      <c r="J179" s="53">
        <f ca="1">Príloha_2015!J633</f>
        <v>0</v>
      </c>
      <c r="K179" s="53">
        <f ca="1">Príloha_2015!K633</f>
        <v>0</v>
      </c>
      <c r="L179" s="53">
        <f ca="1">Príloha_2015!L633</f>
        <v>0</v>
      </c>
    </row>
    <row r="180" spans="1:13" s="1" customFormat="1">
      <c r="A180" s="9"/>
      <c r="B180" s="38"/>
      <c r="C180" s="38"/>
      <c r="D180" s="39" t="s">
        <v>279</v>
      </c>
      <c r="E180" s="53" t="str">
        <f ca="1">Príloha_2015!E637</f>
        <v>05.2</v>
      </c>
      <c r="F180" s="53">
        <f ca="1">Príloha_2015!F637</f>
        <v>0</v>
      </c>
      <c r="G180" s="53">
        <f ca="1">Príloha_2015!G637</f>
        <v>1</v>
      </c>
      <c r="H180" s="53">
        <f ca="1">Príloha_2015!H637</f>
        <v>3.7</v>
      </c>
      <c r="I180" s="53">
        <f ca="1">Príloha_2015!I637</f>
        <v>1.6</v>
      </c>
      <c r="J180" s="53">
        <f ca="1">Príloha_2015!J637</f>
        <v>0</v>
      </c>
      <c r="K180" s="53">
        <f ca="1">Príloha_2015!K637</f>
        <v>0</v>
      </c>
      <c r="L180" s="53">
        <f ca="1">Príloha_2015!L637</f>
        <v>0</v>
      </c>
    </row>
    <row r="181" spans="1:13" s="1" customFormat="1">
      <c r="A181" s="9"/>
      <c r="B181" s="38"/>
      <c r="C181" s="38"/>
      <c r="D181" s="39" t="s">
        <v>270</v>
      </c>
      <c r="E181" s="53" t="str">
        <f ca="1">Príloha_2015!E646</f>
        <v>06.1.0</v>
      </c>
      <c r="F181" s="53">
        <f ca="1">Príloha_2015!F646</f>
        <v>293.8</v>
      </c>
      <c r="G181" s="53">
        <f ca="1">Príloha_2015!G646</f>
        <v>112</v>
      </c>
      <c r="H181" s="53">
        <f ca="1">Príloha_2015!H646</f>
        <v>15</v>
      </c>
      <c r="I181" s="53">
        <f ca="1">Príloha_2015!I646</f>
        <v>0</v>
      </c>
      <c r="J181" s="53">
        <f ca="1">Príloha_2015!J646</f>
        <v>0</v>
      </c>
      <c r="K181" s="53">
        <f ca="1">Príloha_2015!K646</f>
        <v>0</v>
      </c>
      <c r="L181" s="53">
        <f ca="1">Príloha_2015!L646</f>
        <v>0</v>
      </c>
    </row>
    <row r="182" spans="1:13" s="1" customFormat="1">
      <c r="A182" s="9"/>
      <c r="B182" s="38"/>
      <c r="C182" s="38"/>
      <c r="D182" s="39" t="s">
        <v>231</v>
      </c>
      <c r="E182" s="442" t="s">
        <v>830</v>
      </c>
      <c r="F182" s="53">
        <f ca="1">Príloha_2015!F661</f>
        <v>119.9</v>
      </c>
      <c r="G182" s="53">
        <f ca="1">Príloha_2015!G661</f>
        <v>42.300000000000004</v>
      </c>
      <c r="H182" s="53">
        <f ca="1">Príloha_2015!H661</f>
        <v>21.7</v>
      </c>
      <c r="I182" s="53">
        <f ca="1">Príloha_2015!I661</f>
        <v>14</v>
      </c>
      <c r="J182" s="53">
        <f ca="1">Príloha_2015!J661</f>
        <v>10</v>
      </c>
      <c r="K182" s="53">
        <f ca="1">Príloha_2015!K661</f>
        <v>0</v>
      </c>
      <c r="L182" s="53">
        <f ca="1">Príloha_2015!L661</f>
        <v>0</v>
      </c>
    </row>
    <row r="183" spans="1:13" s="1" customFormat="1">
      <c r="A183" s="9"/>
      <c r="B183" s="38"/>
      <c r="C183" s="38"/>
      <c r="D183" s="39" t="s">
        <v>235</v>
      </c>
      <c r="E183" s="442" t="s">
        <v>838</v>
      </c>
      <c r="F183" s="53">
        <f ca="1">Príloha_2015!F696</f>
        <v>1</v>
      </c>
      <c r="G183" s="53">
        <f ca="1">Príloha_2015!G696</f>
        <v>20</v>
      </c>
      <c r="H183" s="53">
        <f ca="1">Príloha_2015!H696</f>
        <v>10</v>
      </c>
      <c r="I183" s="53">
        <f ca="1">Príloha_2015!I696</f>
        <v>7.3</v>
      </c>
      <c r="J183" s="53">
        <f ca="1">Príloha_2015!J696</f>
        <v>5</v>
      </c>
      <c r="K183" s="53">
        <f ca="1">Príloha_2015!K696</f>
        <v>0</v>
      </c>
      <c r="L183" s="53">
        <f ca="1">Príloha_2015!L696</f>
        <v>0</v>
      </c>
    </row>
    <row r="184" spans="1:13" s="1" customFormat="1">
      <c r="A184" s="9"/>
      <c r="B184" s="38"/>
      <c r="C184" s="38"/>
      <c r="D184" s="39" t="s">
        <v>237</v>
      </c>
      <c r="E184" s="442" t="s">
        <v>831</v>
      </c>
      <c r="F184" s="53">
        <f ca="1">Príloha_2015!F682</f>
        <v>0</v>
      </c>
      <c r="G184" s="53">
        <f ca="1">Príloha_2015!G682</f>
        <v>0</v>
      </c>
      <c r="H184" s="53">
        <f ca="1">Príloha_2015!H682</f>
        <v>0</v>
      </c>
      <c r="I184" s="53">
        <f ca="1">Príloha_2015!I682</f>
        <v>0</v>
      </c>
      <c r="J184" s="53">
        <f ca="1">Príloha_2015!J682</f>
        <v>0</v>
      </c>
      <c r="K184" s="53">
        <f ca="1">Príloha_2015!K682</f>
        <v>0</v>
      </c>
      <c r="L184" s="53">
        <f ca="1">Príloha_2015!L682</f>
        <v>0</v>
      </c>
    </row>
    <row r="185" spans="1:13" s="1" customFormat="1">
      <c r="A185" s="9"/>
      <c r="B185" s="38"/>
      <c r="C185" s="38"/>
      <c r="D185" s="39" t="s">
        <v>239</v>
      </c>
      <c r="E185" s="442" t="s">
        <v>834</v>
      </c>
      <c r="F185" s="53">
        <f ca="1">Príloha_2015!F686</f>
        <v>27.4</v>
      </c>
      <c r="G185" s="53">
        <f ca="1">Príloha_2015!G686</f>
        <v>4.9000000000000004</v>
      </c>
      <c r="H185" s="53">
        <f ca="1">Príloha_2015!H686</f>
        <v>417.6</v>
      </c>
      <c r="I185" s="53">
        <f ca="1">Príloha_2015!I686</f>
        <v>29.700000000000003</v>
      </c>
      <c r="J185" s="53">
        <f ca="1">Príloha_2015!J686</f>
        <v>41</v>
      </c>
      <c r="K185" s="53">
        <f ca="1">Príloha_2015!K686</f>
        <v>0</v>
      </c>
      <c r="L185" s="53">
        <f ca="1">Príloha_2015!L686</f>
        <v>0</v>
      </c>
    </row>
    <row r="186" spans="1:13" s="1" customFormat="1">
      <c r="A186" s="9"/>
      <c r="B186" s="38"/>
      <c r="C186" s="38"/>
      <c r="D186" s="39" t="s">
        <v>242</v>
      </c>
      <c r="E186" s="442" t="s">
        <v>949</v>
      </c>
      <c r="F186" s="53">
        <f ca="1">Príloha_2015!F700</f>
        <v>0</v>
      </c>
      <c r="G186" s="53">
        <f ca="1">Príloha_2015!G700</f>
        <v>0.9</v>
      </c>
      <c r="H186" s="53">
        <f ca="1">Príloha_2015!H700</f>
        <v>15</v>
      </c>
      <c r="I186" s="53">
        <f ca="1">Príloha_2015!I700</f>
        <v>30</v>
      </c>
      <c r="J186" s="53">
        <f ca="1">Príloha_2015!J700</f>
        <v>0</v>
      </c>
      <c r="K186" s="53">
        <f ca="1">Príloha_2015!K700</f>
        <v>0</v>
      </c>
      <c r="L186" s="53">
        <f ca="1">Príloha_2015!L700</f>
        <v>0</v>
      </c>
    </row>
    <row r="187" spans="1:13" s="1" customFormat="1">
      <c r="A187" s="9"/>
      <c r="B187" s="38"/>
      <c r="C187" s="39"/>
      <c r="D187" s="39"/>
      <c r="E187" s="48"/>
      <c r="F187" s="48"/>
      <c r="G187" s="48"/>
      <c r="H187" s="48"/>
      <c r="I187" s="48"/>
      <c r="J187" s="48"/>
      <c r="K187" s="48"/>
      <c r="L187" s="48"/>
    </row>
    <row r="188" spans="1:13" ht="11.25" customHeight="1">
      <c r="A188" s="10"/>
      <c r="B188" s="36"/>
      <c r="C188" s="36"/>
      <c r="D188" s="41" t="s">
        <v>934</v>
      </c>
      <c r="E188" s="37"/>
      <c r="F188" s="37">
        <f ca="1">SUM(Príloha_2015!F710+Príloha_2015!F814+Príloha_2015!F821)</f>
        <v>1978.1000000000001</v>
      </c>
      <c r="G188" s="37">
        <f ca="1">SUM(Príloha_2015!G710+Príloha_2015!G814+Príloha_2015!G821)</f>
        <v>2420.8000000000002</v>
      </c>
      <c r="H188" s="37">
        <f ca="1">SUM(Príloha_2015!H710+Príloha_2015!H814+Príloha_2015!H821)</f>
        <v>2485.3000000000002</v>
      </c>
      <c r="I188" s="37">
        <f ca="1">SUM(Príloha_2015!I710+Príloha_2015!I814+Príloha_2015!I821)</f>
        <v>2527.3799999999997</v>
      </c>
      <c r="J188" s="37">
        <f ca="1">SUM(Príloha_2015!J710)</f>
        <v>2560.9</v>
      </c>
      <c r="K188" s="37">
        <f ca="1">SUM(Príloha_2015!K710)</f>
        <v>2696.5</v>
      </c>
      <c r="L188" s="37">
        <f ca="1">SUM(Príloha_2015!L710)</f>
        <v>2835.3</v>
      </c>
      <c r="M188" s="215"/>
    </row>
    <row r="189" spans="1:13" s="1" customFormat="1" ht="15" customHeight="1">
      <c r="A189" s="8"/>
      <c r="B189" s="38"/>
      <c r="C189" s="38"/>
      <c r="D189" s="104" t="s">
        <v>206</v>
      </c>
      <c r="E189" s="156"/>
      <c r="F189" s="156">
        <f ca="1">Príloha_2015!F714+Príloha_2015!F731+Príloha_2015!F754+Príloha_2015!F767+Príloha_2015!F808</f>
        <v>1418.5000000000002</v>
      </c>
      <c r="G189" s="156">
        <f ca="1">Príloha_2015!G714+Príloha_2015!G731+Príloha_2015!G754+Príloha_2015!G767+Príloha_2015!G808</f>
        <v>1602.5</v>
      </c>
      <c r="H189" s="156">
        <f ca="1">Príloha_2015!H714+Príloha_2015!H731+Príloha_2015!H754+Príloha_2015!H767+Príloha_2015!H808</f>
        <v>1572</v>
      </c>
      <c r="I189" s="156">
        <f ca="1">Príloha_2015!I714+Príloha_2015!I731+Príloha_2015!I754+Príloha_2015!I767+Príloha_2015!I808</f>
        <v>1620.28</v>
      </c>
      <c r="J189" s="156">
        <f ca="1">SUM(Príloha_2015!J714+Príloha_2015!J731+Príloha_2015!J754+Príloha_2015!J767+Príloha_2015!J811)</f>
        <v>1539.6</v>
      </c>
      <c r="K189" s="156">
        <f ca="1">Príloha_2015!K714+Príloha_2015!K731+Príloha_2015!K754+Príloha_2015!K767+Príloha_2015!K808</f>
        <v>1696.6</v>
      </c>
      <c r="L189" s="156">
        <f ca="1">Príloha_2015!L714+Príloha_2015!L731+Príloha_2015!L754+Príloha_2015!L767+Príloha_2015!L808</f>
        <v>1789.8</v>
      </c>
    </row>
    <row r="190" spans="1:13" s="1" customFormat="1" ht="15" customHeight="1">
      <c r="A190" s="8"/>
      <c r="B190" s="38"/>
      <c r="C190" s="38"/>
      <c r="D190" s="88" t="s">
        <v>930</v>
      </c>
      <c r="E190" s="156"/>
      <c r="F190" s="362"/>
      <c r="G190" s="362"/>
      <c r="H190" s="362"/>
      <c r="I190" s="362"/>
      <c r="J190" s="362">
        <f ca="1">SUM(Príloha_2015!J714)</f>
        <v>770.3</v>
      </c>
      <c r="K190" s="362">
        <f ca="1">SUM(Príloha_2015!K714)</f>
        <v>805.5</v>
      </c>
      <c r="L190" s="362">
        <f ca="1">SUM(Príloha_2015!L714)</f>
        <v>843</v>
      </c>
    </row>
    <row r="191" spans="1:13" s="1" customFormat="1" ht="15" customHeight="1">
      <c r="A191" s="8"/>
      <c r="B191" s="38"/>
      <c r="C191" s="38"/>
      <c r="D191" s="88" t="s">
        <v>931</v>
      </c>
      <c r="E191" s="156"/>
      <c r="F191" s="362"/>
      <c r="G191" s="362"/>
      <c r="H191" s="362"/>
      <c r="I191" s="362"/>
      <c r="J191" s="362">
        <f ca="1">SUM(Príloha_2015!J731)</f>
        <v>52.7</v>
      </c>
      <c r="K191" s="362">
        <f ca="1">SUM(Príloha_2015!K731)</f>
        <v>55.20000000000001</v>
      </c>
      <c r="L191" s="362">
        <f ca="1">SUM(Príloha_2015!L731)</f>
        <v>57.1</v>
      </c>
    </row>
    <row r="192" spans="1:13" s="1" customFormat="1" ht="15" customHeight="1">
      <c r="A192" s="8"/>
      <c r="B192" s="38"/>
      <c r="C192" s="38"/>
      <c r="D192" s="88" t="s">
        <v>932</v>
      </c>
      <c r="E192" s="156"/>
      <c r="F192" s="362"/>
      <c r="G192" s="362"/>
      <c r="H192" s="362"/>
      <c r="I192" s="362"/>
      <c r="J192" s="362">
        <f ca="1">SUM(Príloha_2015!J754)</f>
        <v>675</v>
      </c>
      <c r="K192" s="362">
        <f ca="1">SUM(Príloha_2015!K754)</f>
        <v>731.4</v>
      </c>
      <c r="L192" s="362">
        <f ca="1">SUM(Príloha_2015!L754)</f>
        <v>784.1</v>
      </c>
    </row>
    <row r="193" spans="1:12" s="1" customFormat="1" ht="15" customHeight="1">
      <c r="A193" s="8"/>
      <c r="B193" s="38"/>
      <c r="C193" s="38"/>
      <c r="D193" s="88" t="s">
        <v>933</v>
      </c>
      <c r="E193" s="156"/>
      <c r="F193" s="362"/>
      <c r="G193" s="362"/>
      <c r="H193" s="362"/>
      <c r="I193" s="362"/>
      <c r="J193" s="362">
        <f ca="1">SUM(Príloha_2015!J767)</f>
        <v>30.599999999999998</v>
      </c>
      <c r="K193" s="362">
        <f ca="1">SUM(Príloha_2015!K767)</f>
        <v>31.6</v>
      </c>
      <c r="L193" s="362">
        <f ca="1">SUM(Príloha_2015!L767)</f>
        <v>32.6</v>
      </c>
    </row>
    <row r="194" spans="1:12" s="1" customFormat="1" ht="15" customHeight="1">
      <c r="A194" s="8"/>
      <c r="B194" s="38"/>
      <c r="C194" s="38"/>
      <c r="D194" s="88" t="s">
        <v>937</v>
      </c>
      <c r="E194" s="156"/>
      <c r="F194" s="362"/>
      <c r="G194" s="362"/>
      <c r="H194" s="362"/>
      <c r="I194" s="362"/>
      <c r="J194" s="362">
        <f ca="1">SUM(Príloha_2015!J811)</f>
        <v>11</v>
      </c>
      <c r="K194" s="362">
        <f ca="1">SUM(Príloha_2015!K811)</f>
        <v>11.1</v>
      </c>
      <c r="L194" s="362">
        <f ca="1">SUM(Príloha_2015!L811)</f>
        <v>11.2</v>
      </c>
    </row>
    <row r="195" spans="1:12" s="1" customFormat="1" ht="15" customHeight="1">
      <c r="A195" s="8"/>
      <c r="B195" s="38"/>
      <c r="C195" s="38"/>
      <c r="D195" s="104" t="s">
        <v>204</v>
      </c>
      <c r="E195" s="156"/>
      <c r="F195" s="156"/>
      <c r="G195" s="156"/>
      <c r="H195" s="156"/>
      <c r="I195" s="156"/>
      <c r="J195" s="156">
        <f ca="1">SUM(Príloha_2015!J712)</f>
        <v>1021.3000000000002</v>
      </c>
      <c r="K195" s="156">
        <f ca="1">SUM(Príloha_2015!K712)</f>
        <v>1061.7</v>
      </c>
      <c r="L195" s="156">
        <f ca="1">SUM(Príloha_2015!L712)</f>
        <v>1107.3</v>
      </c>
    </row>
    <row r="196" spans="1:12">
      <c r="A196" s="10"/>
      <c r="B196" s="38"/>
      <c r="C196" s="39"/>
      <c r="D196" s="88" t="s">
        <v>366</v>
      </c>
      <c r="E196" s="362"/>
      <c r="F196" s="362">
        <f ca="1">Príloha_2015!F792</f>
        <v>105.6</v>
      </c>
      <c r="G196" s="362">
        <f ca="1">Príloha_2015!G792</f>
        <v>117.5</v>
      </c>
      <c r="H196" s="362">
        <f ca="1">Príloha_2015!H792</f>
        <v>126.2</v>
      </c>
      <c r="I196" s="362">
        <f ca="1">Príloha_2015!I792</f>
        <v>128.1</v>
      </c>
      <c r="J196" s="362">
        <f ca="1">SUM(Príloha_2015!J784)</f>
        <v>118.7</v>
      </c>
      <c r="K196" s="362">
        <f ca="1">SUM(Príloha_2015!K784)</f>
        <v>124.7</v>
      </c>
      <c r="L196" s="362">
        <f ca="1">SUM(Príloha_2015!L784)</f>
        <v>130.20000000000002</v>
      </c>
    </row>
    <row r="197" spans="1:12">
      <c r="A197" s="10"/>
      <c r="B197" s="38"/>
      <c r="C197" s="88"/>
      <c r="D197" s="88" t="s">
        <v>935</v>
      </c>
      <c r="E197" s="362"/>
      <c r="F197" s="362">
        <f ca="1">Príloha_2015!F784</f>
        <v>86.9</v>
      </c>
      <c r="G197" s="362">
        <f ca="1">Príloha_2015!G784</f>
        <v>86.5</v>
      </c>
      <c r="H197" s="362">
        <f ca="1">Príloha_2015!H784</f>
        <v>105.8</v>
      </c>
      <c r="I197" s="362">
        <f ca="1">Príloha_2015!I784</f>
        <v>107.1</v>
      </c>
      <c r="J197" s="362">
        <f ca="1">SUM(Príloha_2015!J792)</f>
        <v>141.9</v>
      </c>
      <c r="K197" s="362">
        <f ca="1">SUM(Príloha_2015!K792)</f>
        <v>146.89999999999998</v>
      </c>
      <c r="L197" s="362">
        <f ca="1">SUM(Príloha_2015!L792)</f>
        <v>154.19999999999999</v>
      </c>
    </row>
    <row r="198" spans="1:12" ht="11.25" customHeight="1">
      <c r="A198" s="10"/>
      <c r="B198" s="38"/>
      <c r="C198" s="211"/>
      <c r="D198" s="39" t="s">
        <v>936</v>
      </c>
      <c r="E198" s="362"/>
      <c r="F198" s="362">
        <f ca="1">Príloha_2015!F827</f>
        <v>0.3</v>
      </c>
      <c r="G198" s="362">
        <f ca="1">Príloha_2015!G827</f>
        <v>7.5</v>
      </c>
      <c r="H198" s="362">
        <f ca="1">Príloha_2015!H827</f>
        <v>0.7</v>
      </c>
      <c r="I198" s="362">
        <f ca="1">Príloha_2015!I827</f>
        <v>0.5</v>
      </c>
      <c r="J198" s="362">
        <f ca="1">SUM(Príloha_2015!J808)</f>
        <v>71.7</v>
      </c>
      <c r="K198" s="362">
        <f ca="1">SUM(Príloha_2015!K808)</f>
        <v>72.900000000000006</v>
      </c>
      <c r="L198" s="362">
        <f ca="1">SUM(Príloha_2015!L808)</f>
        <v>73</v>
      </c>
    </row>
    <row r="199" spans="1:12" ht="11.25" customHeight="1">
      <c r="A199" s="10"/>
      <c r="B199" s="38"/>
      <c r="C199" s="38"/>
      <c r="D199" s="88" t="s">
        <v>243</v>
      </c>
      <c r="E199" s="362"/>
      <c r="F199" s="362">
        <f ca="1">Príloha_2015!F814</f>
        <v>274.5</v>
      </c>
      <c r="G199" s="362">
        <f ca="1">Príloha_2015!G814</f>
        <v>294.5</v>
      </c>
      <c r="H199" s="362">
        <f ca="1">Príloha_2015!H814</f>
        <v>346</v>
      </c>
      <c r="I199" s="362">
        <f ca="1">Príloha_2015!I814</f>
        <v>335</v>
      </c>
      <c r="J199" s="362">
        <f ca="1">SUM(Príloha_2015!J814)</f>
        <v>331.1</v>
      </c>
      <c r="K199" s="362">
        <f ca="1">SUM(Príloha_2015!K814)</f>
        <v>343.7</v>
      </c>
      <c r="L199" s="362">
        <f ca="1">SUM(Príloha_2015!L814)</f>
        <v>359.5</v>
      </c>
    </row>
    <row r="200" spans="1:12" ht="11.25" customHeight="1">
      <c r="A200" s="10"/>
      <c r="B200" s="38"/>
      <c r="C200" s="39"/>
      <c r="D200" s="88" t="s">
        <v>668</v>
      </c>
      <c r="E200" s="362"/>
      <c r="F200" s="362">
        <f ca="1">Príloha_2015!F821</f>
        <v>92.600000000000009</v>
      </c>
      <c r="G200" s="362">
        <f ca="1">Príloha_2015!G821</f>
        <v>319.8</v>
      </c>
      <c r="H200" s="362">
        <f ca="1">Príloha_2015!H821</f>
        <v>335.29999999999995</v>
      </c>
      <c r="I200" s="362">
        <f ca="1">Príloha_2015!I821</f>
        <v>336.9</v>
      </c>
      <c r="J200" s="362">
        <f ca="1">SUM(Príloha_2015!J821)</f>
        <v>357.90000000000003</v>
      </c>
      <c r="K200" s="362">
        <f ca="1">SUM(Príloha_2015!K821)</f>
        <v>373.49999999999994</v>
      </c>
      <c r="L200" s="362">
        <f ca="1">SUM(Príloha_2015!L821)</f>
        <v>390.40000000000003</v>
      </c>
    </row>
    <row r="201" spans="1:12" ht="11.25" customHeight="1">
      <c r="A201" s="10"/>
      <c r="B201" s="36"/>
      <c r="C201" s="36"/>
      <c r="D201" s="36" t="s">
        <v>244</v>
      </c>
      <c r="E201" s="37"/>
      <c r="F201" s="37">
        <f ca="1">Príloha_2015!F831</f>
        <v>75.3</v>
      </c>
      <c r="G201" s="37">
        <f ca="1">Príloha_2015!G831</f>
        <v>63.7</v>
      </c>
      <c r="H201" s="37">
        <f ca="1">Príloha_2015!H831</f>
        <v>0</v>
      </c>
      <c r="I201" s="37">
        <f ca="1">Príloha_2015!I831</f>
        <v>0</v>
      </c>
      <c r="J201" s="37">
        <f ca="1">Príloha_2015!J831</f>
        <v>0</v>
      </c>
      <c r="K201" s="37">
        <f ca="1">Príloha_2015!K831</f>
        <v>0</v>
      </c>
      <c r="L201" s="37">
        <f ca="1">Príloha_2015!L831</f>
        <v>0</v>
      </c>
    </row>
    <row r="202" spans="1:12" s="1" customFormat="1" ht="15" customHeight="1">
      <c r="A202" s="8"/>
      <c r="B202" s="38"/>
      <c r="C202" s="39"/>
      <c r="D202" s="39"/>
      <c r="E202" s="31"/>
      <c r="F202" s="31"/>
      <c r="G202" s="31"/>
      <c r="H202" s="31"/>
      <c r="I202" s="31"/>
      <c r="J202" s="31"/>
      <c r="K202" s="31"/>
      <c r="L202" s="31"/>
    </row>
    <row r="203" spans="1:12" ht="12" thickBot="1">
      <c r="A203" s="10"/>
      <c r="B203" s="49"/>
      <c r="C203" s="49"/>
      <c r="D203" s="49" t="s">
        <v>245</v>
      </c>
      <c r="E203" s="50"/>
      <c r="F203" s="50"/>
      <c r="G203" s="50"/>
      <c r="H203" s="50"/>
      <c r="I203" s="50"/>
      <c r="J203" s="50"/>
      <c r="K203" s="50"/>
      <c r="L203" s="50"/>
    </row>
    <row r="204" spans="1:12" s="1" customFormat="1" ht="15" customHeight="1" thickBot="1">
      <c r="A204" s="19"/>
      <c r="B204" s="51"/>
      <c r="C204" s="52"/>
      <c r="D204" s="52" t="s">
        <v>246</v>
      </c>
      <c r="E204" s="53"/>
      <c r="F204" s="53">
        <f ca="1">Príloha_2015!F838</f>
        <v>4722.1000000000004</v>
      </c>
      <c r="G204" s="53">
        <f ca="1">Príloha_2015!G838</f>
        <v>4976.3999999999996</v>
      </c>
      <c r="H204" s="53">
        <f ca="1">Príloha_2015!H838</f>
        <v>5419.8</v>
      </c>
      <c r="I204" s="53">
        <f ca="1">Príloha_2015!I838</f>
        <v>5143</v>
      </c>
      <c r="J204" s="53">
        <f ca="1">Príloha_2015!J838</f>
        <v>4997.2999999999993</v>
      </c>
      <c r="K204" s="53">
        <f ca="1">Príloha_2015!K838</f>
        <v>5169.0999999999995</v>
      </c>
      <c r="L204" s="53">
        <f ca="1">Príloha_2015!L838</f>
        <v>5324.4</v>
      </c>
    </row>
    <row r="205" spans="1:12">
      <c r="A205" s="16"/>
      <c r="B205" s="51"/>
      <c r="C205" s="52"/>
      <c r="D205" s="52" t="s">
        <v>247</v>
      </c>
      <c r="E205" s="53"/>
      <c r="F205" s="53">
        <f ca="1">Príloha_2015!F839</f>
        <v>2603</v>
      </c>
      <c r="G205" s="53">
        <f ca="1">Príloha_2015!G839</f>
        <v>2703.9</v>
      </c>
      <c r="H205" s="53">
        <f ca="1">Príloha_2015!H839</f>
        <v>2923.6000000000004</v>
      </c>
      <c r="I205" s="53">
        <f ca="1">Príloha_2015!I839</f>
        <v>2730.7000000000012</v>
      </c>
      <c r="J205" s="53">
        <f ca="1">Príloha_2015!J839</f>
        <v>2370.7000000000003</v>
      </c>
      <c r="K205" s="53">
        <f ca="1">Príloha_2015!K839</f>
        <v>2338.3999999999996</v>
      </c>
      <c r="L205" s="53">
        <f ca="1">Príloha_2015!L839</f>
        <v>2362.2999999999997</v>
      </c>
    </row>
    <row r="206" spans="1:12">
      <c r="A206" s="16"/>
      <c r="B206" s="51"/>
      <c r="C206" s="52"/>
      <c r="D206" s="52" t="s">
        <v>248</v>
      </c>
      <c r="E206" s="53"/>
      <c r="F206" s="53">
        <f ca="1">Príloha_2015!F840</f>
        <v>2119.1000000000004</v>
      </c>
      <c r="G206" s="53">
        <f ca="1">Príloha_2015!G840</f>
        <v>2272.4999999999995</v>
      </c>
      <c r="H206" s="53">
        <f ca="1">Príloha_2015!H840</f>
        <v>2496.1999999999998</v>
      </c>
      <c r="I206" s="53">
        <f ca="1">Príloha_2015!I840</f>
        <v>2412.2999999999988</v>
      </c>
      <c r="J206" s="53">
        <f ca="1">Príloha_2015!J840</f>
        <v>2626.599999999999</v>
      </c>
      <c r="K206" s="53">
        <f ca="1">Príloha_2015!K840</f>
        <v>2830.7</v>
      </c>
      <c r="L206" s="53">
        <f ca="1">Príloha_2015!L840</f>
        <v>2962.1</v>
      </c>
    </row>
    <row r="207" spans="1:12">
      <c r="A207" s="16"/>
      <c r="B207" s="51"/>
      <c r="C207" s="52"/>
      <c r="D207" s="52" t="s">
        <v>249</v>
      </c>
      <c r="E207" s="53"/>
      <c r="F207" s="53">
        <f ca="1">Príloha_2015!F841</f>
        <v>89.199999999999989</v>
      </c>
      <c r="G207" s="53">
        <f ca="1">Príloha_2015!G841</f>
        <v>74</v>
      </c>
      <c r="H207" s="53">
        <f ca="1">Príloha_2015!H841</f>
        <v>268.89999999999998</v>
      </c>
      <c r="I207" s="53">
        <f ca="1">Príloha_2015!I841</f>
        <v>41.3</v>
      </c>
      <c r="J207" s="53">
        <f ca="1">Príloha_2015!J841</f>
        <v>5</v>
      </c>
      <c r="K207" s="53">
        <f ca="1">Príloha_2015!K841</f>
        <v>2</v>
      </c>
      <c r="L207" s="53">
        <f ca="1">Príloha_2015!L841</f>
        <v>2</v>
      </c>
    </row>
    <row r="208" spans="1:12">
      <c r="A208" s="16"/>
      <c r="B208" s="51"/>
      <c r="C208" s="52"/>
      <c r="D208" s="52" t="s">
        <v>250</v>
      </c>
      <c r="E208" s="53"/>
      <c r="F208" s="53">
        <f ca="1">Príloha_2015!F842</f>
        <v>526.6</v>
      </c>
      <c r="G208" s="53">
        <f ca="1">Príloha_2015!G842</f>
        <v>245.3</v>
      </c>
      <c r="H208" s="53">
        <f ca="1">Príloha_2015!H842</f>
        <v>585</v>
      </c>
      <c r="I208" s="53">
        <f ca="1">Príloha_2015!I842</f>
        <v>159.19999999999999</v>
      </c>
      <c r="J208" s="53">
        <f ca="1">Príloha_2015!J842</f>
        <v>56</v>
      </c>
      <c r="K208" s="53">
        <f ca="1">Príloha_2015!K842</f>
        <v>11.2</v>
      </c>
      <c r="L208" s="53">
        <f ca="1">Príloha_2015!L842</f>
        <v>11.4</v>
      </c>
    </row>
    <row r="209" spans="1:12">
      <c r="A209" s="16"/>
      <c r="B209" s="51"/>
      <c r="C209" s="52"/>
      <c r="D209" s="52" t="s">
        <v>251</v>
      </c>
      <c r="E209" s="53"/>
      <c r="F209" s="53">
        <f ca="1">Príloha_2015!F843</f>
        <v>-437.40000000000003</v>
      </c>
      <c r="G209" s="53">
        <f ca="1">Príloha_2015!G843</f>
        <v>-171.3</v>
      </c>
      <c r="H209" s="53">
        <f ca="1">Príloha_2015!H843</f>
        <v>-316.10000000000002</v>
      </c>
      <c r="I209" s="53">
        <f ca="1">Príloha_2015!I843</f>
        <v>-117.89999999999999</v>
      </c>
      <c r="J209" s="53">
        <f ca="1">Príloha_2015!J843</f>
        <v>-51</v>
      </c>
      <c r="K209" s="53">
        <f ca="1">Príloha_2015!K843</f>
        <v>-9.1999999999999993</v>
      </c>
      <c r="L209" s="53">
        <f ca="1">Príloha_2015!L843</f>
        <v>-9.4</v>
      </c>
    </row>
    <row r="210" spans="1:12">
      <c r="A210" s="16"/>
      <c r="B210" s="51"/>
      <c r="C210" s="52"/>
      <c r="D210" s="52" t="s">
        <v>252</v>
      </c>
      <c r="E210" s="53"/>
      <c r="F210" s="53">
        <f ca="1">Príloha_2015!F844</f>
        <v>766.5</v>
      </c>
      <c r="G210" s="53">
        <f ca="1">Príloha_2015!G844</f>
        <v>1113.2</v>
      </c>
      <c r="H210" s="53">
        <f ca="1">Príloha_2015!H844</f>
        <v>698.59999999999991</v>
      </c>
      <c r="I210" s="53">
        <f ca="1">Príloha_2015!I844</f>
        <v>1074.1999999999998</v>
      </c>
      <c r="J210" s="53">
        <f ca="1">Príloha_2015!J844</f>
        <v>366.2</v>
      </c>
      <c r="K210" s="53">
        <f ca="1">Príloha_2015!K844</f>
        <v>227.9</v>
      </c>
      <c r="L210" s="53">
        <f ca="1">Príloha_2015!L844</f>
        <v>235.5</v>
      </c>
    </row>
    <row r="211" spans="1:12">
      <c r="A211" s="16"/>
      <c r="B211" s="51"/>
      <c r="C211" s="52"/>
      <c r="D211" s="52" t="s">
        <v>253</v>
      </c>
      <c r="E211" s="53"/>
      <c r="F211" s="53">
        <f ca="1">Príloha_2015!F845</f>
        <v>266.5</v>
      </c>
      <c r="G211" s="53">
        <f ca="1">Príloha_2015!G845</f>
        <v>335.9</v>
      </c>
      <c r="H211" s="53">
        <f ca="1">Príloha_2015!H845</f>
        <v>393.4</v>
      </c>
      <c r="I211" s="53">
        <f ca="1">Príloha_2015!I845</f>
        <v>647.29999999999995</v>
      </c>
      <c r="J211" s="53">
        <f ca="1">Príloha_2015!J845</f>
        <v>380.9</v>
      </c>
      <c r="K211" s="53">
        <f ca="1">Príloha_2015!K845</f>
        <v>352.9</v>
      </c>
      <c r="L211" s="53">
        <f ca="1">Príloha_2015!L845</f>
        <v>352.9</v>
      </c>
    </row>
    <row r="212" spans="1:12">
      <c r="A212" s="16"/>
      <c r="B212" s="51"/>
      <c r="C212" s="52"/>
      <c r="D212" s="52" t="s">
        <v>254</v>
      </c>
      <c r="E212" s="53"/>
      <c r="F212" s="53">
        <f ca="1">Príloha_2015!F846</f>
        <v>500</v>
      </c>
      <c r="G212" s="53">
        <f ca="1">Príloha_2015!G846</f>
        <v>777.30000000000007</v>
      </c>
      <c r="H212" s="53">
        <f ca="1">Príloha_2015!H846</f>
        <v>305.19999999999993</v>
      </c>
      <c r="I212" s="53">
        <f ca="1">Príloha_2015!I846</f>
        <v>426.89999999999986</v>
      </c>
      <c r="J212" s="53">
        <f ca="1">Príloha_2015!J846</f>
        <v>-14.699999999999989</v>
      </c>
      <c r="K212" s="53">
        <f ca="1">Príloha_2015!K846</f>
        <v>-124.99999999999997</v>
      </c>
      <c r="L212" s="53">
        <f ca="1">Príloha_2015!L846</f>
        <v>-117.39999999999998</v>
      </c>
    </row>
    <row r="213" spans="1:12">
      <c r="A213" s="16"/>
      <c r="B213" s="51"/>
      <c r="C213" s="52"/>
      <c r="D213" s="52" t="s">
        <v>255</v>
      </c>
      <c r="E213" s="53"/>
      <c r="F213" s="53">
        <f ca="1">Príloha_2015!F847</f>
        <v>1978.1000000000001</v>
      </c>
      <c r="G213" s="53">
        <f ca="1">Príloha_2015!G847</f>
        <v>2420.8000000000002</v>
      </c>
      <c r="H213" s="53">
        <f ca="1">Príloha_2015!H847</f>
        <v>2485.3000000000002</v>
      </c>
      <c r="I213" s="53">
        <f ca="1">Príloha_2015!I847</f>
        <v>2527.3799999999997</v>
      </c>
      <c r="J213" s="53">
        <f ca="1">Príloha_2015!J847</f>
        <v>2560.9</v>
      </c>
      <c r="K213" s="53">
        <f ca="1">Príloha_2015!K847</f>
        <v>2696.5</v>
      </c>
      <c r="L213" s="53">
        <f ca="1">Príloha_2015!L847</f>
        <v>2835.3</v>
      </c>
    </row>
    <row r="214" spans="1:12">
      <c r="A214" s="16"/>
      <c r="B214" s="51"/>
      <c r="C214" s="52"/>
      <c r="D214" s="52" t="s">
        <v>271</v>
      </c>
      <c r="E214" s="53"/>
      <c r="F214" s="53">
        <f ca="1">Príloha_2015!F848</f>
        <v>283.8</v>
      </c>
      <c r="G214" s="53">
        <f ca="1">Príloha_2015!G848</f>
        <v>34.6</v>
      </c>
      <c r="H214" s="53">
        <f ca="1">Príloha_2015!H848</f>
        <v>0</v>
      </c>
      <c r="I214" s="53">
        <f ca="1">Príloha_2015!I848</f>
        <v>0</v>
      </c>
      <c r="J214" s="53">
        <f ca="1">Príloha_2015!J848</f>
        <v>0</v>
      </c>
      <c r="K214" s="53">
        <f ca="1">Príloha_2015!K848</f>
        <v>0</v>
      </c>
      <c r="L214" s="53">
        <f ca="1">Príloha_2015!L848</f>
        <v>0</v>
      </c>
    </row>
    <row r="215" spans="1:12">
      <c r="A215" s="16"/>
      <c r="B215" s="54"/>
      <c r="C215" s="55"/>
      <c r="D215" s="55" t="s">
        <v>244</v>
      </c>
      <c r="E215" s="53"/>
      <c r="F215" s="53">
        <f ca="1">Príloha_2015!F849</f>
        <v>75.3</v>
      </c>
      <c r="G215" s="53">
        <f ca="1">Príloha_2015!G849</f>
        <v>63.7</v>
      </c>
      <c r="H215" s="53">
        <f ca="1">Príloha_2015!H849</f>
        <v>0</v>
      </c>
      <c r="I215" s="53">
        <f ca="1">Príloha_2015!I849</f>
        <v>0</v>
      </c>
      <c r="J215" s="53">
        <f ca="1">Príloha_2015!J849</f>
        <v>0</v>
      </c>
      <c r="K215" s="53">
        <f ca="1">Príloha_2015!K849</f>
        <v>0</v>
      </c>
      <c r="L215" s="53">
        <f ca="1">Príloha_2015!L849</f>
        <v>0</v>
      </c>
    </row>
    <row r="216" spans="1:12" s="4" customFormat="1">
      <c r="A216" s="15"/>
      <c r="B216" s="51"/>
      <c r="C216" s="52"/>
      <c r="D216" s="52" t="s">
        <v>256</v>
      </c>
      <c r="E216" s="53"/>
      <c r="F216" s="53">
        <f ca="1">Príloha_2015!F850</f>
        <v>412.10000000000031</v>
      </c>
      <c r="G216" s="53">
        <f ca="1">Príloha_2015!G850</f>
        <v>428.59999999999928</v>
      </c>
      <c r="H216" s="53">
        <f ca="1">Príloha_2015!H850</f>
        <v>-4.5474735088646412E-13</v>
      </c>
      <c r="I216" s="53">
        <f ca="1">Príloha_2015!I850</f>
        <v>193.91999999999871</v>
      </c>
      <c r="J216" s="53">
        <f ca="1">Príloha_2015!J850</f>
        <v>-9.0949470177292824E-13</v>
      </c>
      <c r="K216" s="53">
        <f ca="1">Príloha_2015!K850</f>
        <v>0</v>
      </c>
      <c r="L216" s="53">
        <f ca="1">Príloha_2015!L850</f>
        <v>-4.5474735088646412E-13</v>
      </c>
    </row>
    <row r="217" spans="1:12" ht="12" thickBot="1">
      <c r="A217" s="18"/>
    </row>
    <row r="218" spans="1:12" ht="12.75">
      <c r="D218" s="56"/>
      <c r="E218" s="56"/>
      <c r="F218" s="56"/>
      <c r="G218" s="215"/>
      <c r="H218" s="144"/>
      <c r="J218" s="215"/>
      <c r="K218" s="215"/>
      <c r="L218" s="215"/>
    </row>
    <row r="219" spans="1:12" hidden="1">
      <c r="C219" s="2" t="s">
        <v>802</v>
      </c>
    </row>
    <row r="222" spans="1:12">
      <c r="G222" s="4"/>
      <c r="H222" s="4"/>
      <c r="I222" s="4"/>
      <c r="J222" s="4"/>
      <c r="K222" s="4"/>
      <c r="L222" s="4"/>
    </row>
    <row r="223" spans="1:12" ht="15" customHeight="1">
      <c r="G223" s="4"/>
      <c r="H223" s="4"/>
      <c r="I223" s="4"/>
      <c r="J223" s="4"/>
      <c r="K223" s="4"/>
      <c r="L223" s="4"/>
    </row>
    <row r="224" spans="1:12" ht="13.5" customHeight="1"/>
  </sheetData>
  <mergeCells count="5">
    <mergeCell ref="B122:C122"/>
    <mergeCell ref="B3:D3"/>
    <mergeCell ref="J2:K2"/>
    <mergeCell ref="B101:C101"/>
    <mergeCell ref="B103:C103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5"/>
  <sheetViews>
    <sheetView tabSelected="1" zoomScale="120" zoomScaleNormal="120" workbookViewId="0">
      <pane ySplit="3" topLeftCell="A719" activePane="bottomLeft" state="frozen"/>
      <selection pane="bottomLeft" activeCell="M726" sqref="M726"/>
    </sheetView>
  </sheetViews>
  <sheetFormatPr defaultRowHeight="12.75"/>
  <cols>
    <col min="1" max="1" width="0.140625" style="258" customWidth="1"/>
    <col min="2" max="2" width="6" style="256" customWidth="1"/>
    <col min="3" max="3" width="8.42578125" style="222" customWidth="1"/>
    <col min="4" max="4" width="26.140625" style="257" customWidth="1"/>
    <col min="5" max="5" width="7.28515625" style="219" customWidth="1"/>
    <col min="6" max="6" width="5.42578125" style="219" customWidth="1"/>
    <col min="7" max="7" width="5.5703125" style="219" customWidth="1"/>
    <col min="8" max="8" width="7.5703125" style="219" customWidth="1"/>
    <col min="9" max="9" width="8.5703125" style="282" customWidth="1"/>
    <col min="10" max="10" width="7.85546875" style="282" customWidth="1"/>
    <col min="11" max="11" width="5.85546875" style="219" customWidth="1"/>
    <col min="12" max="12" width="6.42578125" style="271" customWidth="1"/>
    <col min="13" max="13" width="9.140625" style="294"/>
    <col min="14" max="16384" width="9.140625" style="219"/>
  </cols>
  <sheetData>
    <row r="1" spans="1:12" ht="24" customHeight="1">
      <c r="A1" s="217"/>
      <c r="B1" s="275" t="s">
        <v>723</v>
      </c>
      <c r="C1" s="276"/>
      <c r="D1" s="276"/>
      <c r="E1" s="218"/>
      <c r="F1" s="276"/>
      <c r="G1" s="276"/>
      <c r="H1" s="276"/>
      <c r="I1" s="271"/>
      <c r="J1" s="271"/>
      <c r="K1" s="218"/>
    </row>
    <row r="2" spans="1:12" ht="23.25" customHeight="1">
      <c r="A2" s="220"/>
      <c r="B2" s="221"/>
      <c r="D2" s="223" t="s">
        <v>955</v>
      </c>
      <c r="E2" s="272"/>
      <c r="F2" s="272"/>
      <c r="G2" s="272"/>
      <c r="H2" s="272"/>
      <c r="I2" s="272"/>
      <c r="L2" s="271" t="s">
        <v>803</v>
      </c>
    </row>
    <row r="3" spans="1:12" ht="42.75" customHeight="1">
      <c r="A3" s="220"/>
      <c r="B3" s="224"/>
      <c r="C3" s="225"/>
      <c r="D3" s="226"/>
      <c r="E3" s="286" t="s">
        <v>837</v>
      </c>
      <c r="F3" s="227" t="s">
        <v>695</v>
      </c>
      <c r="G3" s="227" t="s">
        <v>768</v>
      </c>
      <c r="H3" s="386" t="s">
        <v>944</v>
      </c>
      <c r="I3" s="227" t="s">
        <v>945</v>
      </c>
      <c r="J3" s="228" t="s">
        <v>800</v>
      </c>
      <c r="K3" s="228" t="s">
        <v>946</v>
      </c>
      <c r="L3" s="228" t="s">
        <v>947</v>
      </c>
    </row>
    <row r="4" spans="1:12" ht="15.75">
      <c r="A4" s="217"/>
      <c r="B4" s="230" t="s">
        <v>334</v>
      </c>
      <c r="C4" s="231"/>
      <c r="D4" s="232" t="s">
        <v>447</v>
      </c>
      <c r="E4" s="233"/>
      <c r="F4" s="233"/>
      <c r="G4" s="233"/>
      <c r="H4" s="387"/>
      <c r="I4" s="281"/>
      <c r="J4" s="281"/>
      <c r="K4" s="280"/>
      <c r="L4" s="229"/>
    </row>
    <row r="5" spans="1:12">
      <c r="A5" s="217"/>
      <c r="B5" s="224"/>
      <c r="C5" s="234"/>
      <c r="D5" s="351" t="s">
        <v>332</v>
      </c>
      <c r="E5" s="352"/>
      <c r="F5" s="352">
        <f t="shared" ref="F5:L5" si="0">SUM(F6+F27+F79)</f>
        <v>4722.1000000000004</v>
      </c>
      <c r="G5" s="440">
        <f t="shared" si="0"/>
        <v>4976.3999999999996</v>
      </c>
      <c r="H5" s="441">
        <f t="shared" si="0"/>
        <v>5419.8</v>
      </c>
      <c r="I5" s="352">
        <f t="shared" si="0"/>
        <v>5143</v>
      </c>
      <c r="J5" s="352">
        <f t="shared" si="0"/>
        <v>4997.2999999999993</v>
      </c>
      <c r="K5" s="353">
        <f t="shared" si="0"/>
        <v>5169.0999999999995</v>
      </c>
      <c r="L5" s="352">
        <f t="shared" si="0"/>
        <v>5324.4</v>
      </c>
    </row>
    <row r="6" spans="1:12">
      <c r="A6" s="217"/>
      <c r="B6" s="224"/>
      <c r="C6" s="234"/>
      <c r="D6" s="351" t="s">
        <v>1</v>
      </c>
      <c r="E6" s="352"/>
      <c r="F6" s="352">
        <f t="shared" ref="F6:L6" si="1">SUM(F8+F10+F18)</f>
        <v>2094.9</v>
      </c>
      <c r="G6" s="440">
        <f t="shared" si="1"/>
        <v>2172.5</v>
      </c>
      <c r="H6" s="441">
        <f t="shared" si="1"/>
        <v>2264.6</v>
      </c>
      <c r="I6" s="352">
        <f t="shared" si="1"/>
        <v>2198.8000000000002</v>
      </c>
      <c r="J6" s="352">
        <f t="shared" si="1"/>
        <v>2351.6999999999998</v>
      </c>
      <c r="K6" s="353">
        <f t="shared" si="1"/>
        <v>2459.8999999999996</v>
      </c>
      <c r="L6" s="352">
        <f t="shared" si="1"/>
        <v>2521.6999999999998</v>
      </c>
    </row>
    <row r="7" spans="1:12">
      <c r="A7" s="220"/>
      <c r="B7" s="224"/>
      <c r="C7" s="225"/>
      <c r="D7" s="226"/>
      <c r="E7" s="237"/>
      <c r="F7" s="236"/>
      <c r="G7" s="238"/>
      <c r="H7" s="278"/>
      <c r="I7" s="237"/>
      <c r="J7" s="237"/>
      <c r="K7" s="236"/>
      <c r="L7" s="237"/>
    </row>
    <row r="8" spans="1:12">
      <c r="A8" s="217"/>
      <c r="B8" s="224">
        <v>110</v>
      </c>
      <c r="C8" s="234"/>
      <c r="D8" s="351" t="s">
        <v>2</v>
      </c>
      <c r="E8" s="354"/>
      <c r="F8" s="354">
        <f t="shared" ref="F8:L8" si="2">SUM(F9)</f>
        <v>1770.7</v>
      </c>
      <c r="G8" s="402">
        <f t="shared" si="2"/>
        <v>1812</v>
      </c>
      <c r="H8" s="403">
        <f t="shared" si="2"/>
        <v>1854.9</v>
      </c>
      <c r="I8" s="355">
        <f t="shared" si="2"/>
        <v>1854.9</v>
      </c>
      <c r="J8" s="355">
        <f t="shared" si="2"/>
        <v>1994</v>
      </c>
      <c r="K8" s="355">
        <f t="shared" si="2"/>
        <v>2102.1999999999998</v>
      </c>
      <c r="L8" s="355">
        <f t="shared" si="2"/>
        <v>2164</v>
      </c>
    </row>
    <row r="9" spans="1:12">
      <c r="A9" s="220"/>
      <c r="B9" s="224">
        <v>111</v>
      </c>
      <c r="C9" s="225"/>
      <c r="D9" s="226" t="s">
        <v>323</v>
      </c>
      <c r="E9" s="237"/>
      <c r="F9" s="236">
        <v>1770.7</v>
      </c>
      <c r="G9" s="238">
        <v>1812</v>
      </c>
      <c r="H9" s="278">
        <v>1854.9</v>
      </c>
      <c r="I9" s="237">
        <v>1854.9</v>
      </c>
      <c r="J9" s="237">
        <v>1994</v>
      </c>
      <c r="K9" s="237">
        <v>2102.1999999999998</v>
      </c>
      <c r="L9" s="237">
        <v>2164</v>
      </c>
    </row>
    <row r="10" spans="1:12">
      <c r="A10" s="217"/>
      <c r="B10" s="224">
        <v>120</v>
      </c>
      <c r="C10" s="234"/>
      <c r="D10" s="351" t="s">
        <v>3</v>
      </c>
      <c r="E10" s="354"/>
      <c r="F10" s="354">
        <f t="shared" ref="F10:L10" si="3">SUM(F11:F17)</f>
        <v>155</v>
      </c>
      <c r="G10" s="402">
        <f t="shared" si="3"/>
        <v>165.1</v>
      </c>
      <c r="H10" s="403">
        <f t="shared" si="3"/>
        <v>180</v>
      </c>
      <c r="I10" s="355">
        <f t="shared" si="3"/>
        <v>152.70000000000002</v>
      </c>
      <c r="J10" s="355">
        <f t="shared" si="3"/>
        <v>155</v>
      </c>
      <c r="K10" s="354">
        <f t="shared" si="3"/>
        <v>155</v>
      </c>
      <c r="L10" s="354">
        <f t="shared" si="3"/>
        <v>155</v>
      </c>
    </row>
    <row r="11" spans="1:12">
      <c r="A11" s="217"/>
      <c r="B11" s="224"/>
      <c r="C11" s="225">
        <v>121001</v>
      </c>
      <c r="D11" s="226" t="s">
        <v>378</v>
      </c>
      <c r="E11" s="237"/>
      <c r="F11" s="236">
        <v>12.5</v>
      </c>
      <c r="G11" s="238">
        <v>16</v>
      </c>
      <c r="H11" s="278">
        <v>18</v>
      </c>
      <c r="I11" s="237">
        <v>14.2</v>
      </c>
      <c r="J11" s="237">
        <v>15</v>
      </c>
      <c r="K11" s="236">
        <v>15</v>
      </c>
      <c r="L11" s="237">
        <v>15</v>
      </c>
    </row>
    <row r="12" spans="1:12">
      <c r="A12" s="217"/>
      <c r="B12" s="224"/>
      <c r="C12" s="225">
        <v>121001</v>
      </c>
      <c r="D12" s="226" t="s">
        <v>379</v>
      </c>
      <c r="E12" s="237"/>
      <c r="F12" s="236">
        <v>20.2</v>
      </c>
      <c r="G12" s="238">
        <v>18.2</v>
      </c>
      <c r="H12" s="278">
        <v>23</v>
      </c>
      <c r="I12" s="237">
        <v>21.4</v>
      </c>
      <c r="J12" s="237">
        <v>21</v>
      </c>
      <c r="K12" s="236">
        <v>21</v>
      </c>
      <c r="L12" s="237">
        <v>21</v>
      </c>
    </row>
    <row r="13" spans="1:12">
      <c r="A13" s="217"/>
      <c r="B13" s="224"/>
      <c r="C13" s="225">
        <v>121002</v>
      </c>
      <c r="D13" s="226" t="s">
        <v>380</v>
      </c>
      <c r="E13" s="237"/>
      <c r="F13" s="236">
        <v>35.9</v>
      </c>
      <c r="G13" s="238">
        <v>43</v>
      </c>
      <c r="H13" s="278">
        <v>45</v>
      </c>
      <c r="I13" s="237">
        <v>41.7</v>
      </c>
      <c r="J13" s="237">
        <v>42</v>
      </c>
      <c r="K13" s="236">
        <v>42</v>
      </c>
      <c r="L13" s="237">
        <v>42</v>
      </c>
    </row>
    <row r="14" spans="1:12">
      <c r="A14" s="220"/>
      <c r="B14" s="224"/>
      <c r="C14" s="225">
        <v>121002</v>
      </c>
      <c r="D14" s="226" t="s">
        <v>381</v>
      </c>
      <c r="E14" s="237"/>
      <c r="F14" s="236">
        <v>61.9</v>
      </c>
      <c r="G14" s="238">
        <v>74.8</v>
      </c>
      <c r="H14" s="278">
        <v>77</v>
      </c>
      <c r="I14" s="237">
        <v>65</v>
      </c>
      <c r="J14" s="237">
        <v>65</v>
      </c>
      <c r="K14" s="236">
        <v>65</v>
      </c>
      <c r="L14" s="237">
        <v>65</v>
      </c>
    </row>
    <row r="15" spans="1:12">
      <c r="A15" s="220"/>
      <c r="B15" s="224"/>
      <c r="C15" s="225">
        <v>121003</v>
      </c>
      <c r="D15" s="226" t="s">
        <v>382</v>
      </c>
      <c r="E15" s="237"/>
      <c r="F15" s="236">
        <v>5.4</v>
      </c>
      <c r="G15" s="238">
        <v>7</v>
      </c>
      <c r="H15" s="278">
        <v>8</v>
      </c>
      <c r="I15" s="237">
        <v>7</v>
      </c>
      <c r="J15" s="237">
        <v>7</v>
      </c>
      <c r="K15" s="236">
        <v>7</v>
      </c>
      <c r="L15" s="237">
        <v>7</v>
      </c>
    </row>
    <row r="16" spans="1:12">
      <c r="A16" s="220"/>
      <c r="B16" s="224"/>
      <c r="C16" s="225">
        <v>121003</v>
      </c>
      <c r="D16" s="226" t="s">
        <v>383</v>
      </c>
      <c r="E16" s="237"/>
      <c r="F16" s="236">
        <v>2</v>
      </c>
      <c r="G16" s="238">
        <v>2.5</v>
      </c>
      <c r="H16" s="278">
        <v>4</v>
      </c>
      <c r="I16" s="237">
        <v>2.2999999999999998</v>
      </c>
      <c r="J16" s="237">
        <v>3</v>
      </c>
      <c r="K16" s="236">
        <v>3</v>
      </c>
      <c r="L16" s="237">
        <v>3</v>
      </c>
    </row>
    <row r="17" spans="1:12">
      <c r="A17" s="220"/>
      <c r="B17" s="224"/>
      <c r="C17" s="225">
        <v>121003</v>
      </c>
      <c r="D17" s="226" t="s">
        <v>391</v>
      </c>
      <c r="E17" s="237"/>
      <c r="F17" s="236">
        <v>17.100000000000001</v>
      </c>
      <c r="G17" s="238">
        <v>3.6</v>
      </c>
      <c r="H17" s="278">
        <v>5</v>
      </c>
      <c r="I17" s="237">
        <v>1.1000000000000001</v>
      </c>
      <c r="J17" s="237">
        <v>2</v>
      </c>
      <c r="K17" s="236">
        <v>2</v>
      </c>
      <c r="L17" s="237">
        <v>2</v>
      </c>
    </row>
    <row r="18" spans="1:12">
      <c r="A18" s="217"/>
      <c r="B18" s="224">
        <v>130</v>
      </c>
      <c r="C18" s="234"/>
      <c r="D18" s="351" t="s">
        <v>4</v>
      </c>
      <c r="E18" s="354"/>
      <c r="F18" s="354">
        <f t="shared" ref="F18:L18" si="4">SUM(F19)</f>
        <v>169.2</v>
      </c>
      <c r="G18" s="402">
        <f t="shared" si="4"/>
        <v>195.4</v>
      </c>
      <c r="H18" s="403">
        <f t="shared" si="4"/>
        <v>229.7</v>
      </c>
      <c r="I18" s="355">
        <f t="shared" si="4"/>
        <v>191.20000000000002</v>
      </c>
      <c r="J18" s="355">
        <f t="shared" si="4"/>
        <v>202.7</v>
      </c>
      <c r="K18" s="354">
        <f t="shared" si="4"/>
        <v>202.7</v>
      </c>
      <c r="L18" s="354">
        <f t="shared" si="4"/>
        <v>202.7</v>
      </c>
    </row>
    <row r="19" spans="1:12">
      <c r="A19" s="220"/>
      <c r="B19" s="224">
        <v>133</v>
      </c>
      <c r="C19" s="225"/>
      <c r="D19" s="351" t="s">
        <v>324</v>
      </c>
      <c r="E19" s="354"/>
      <c r="F19" s="354">
        <f t="shared" ref="F19:L19" si="5">SUM(F20:F26)</f>
        <v>169.2</v>
      </c>
      <c r="G19" s="402">
        <f t="shared" si="5"/>
        <v>195.4</v>
      </c>
      <c r="H19" s="403">
        <f t="shared" si="5"/>
        <v>229.7</v>
      </c>
      <c r="I19" s="355">
        <f t="shared" si="5"/>
        <v>191.20000000000002</v>
      </c>
      <c r="J19" s="355">
        <f t="shared" si="5"/>
        <v>202.7</v>
      </c>
      <c r="K19" s="354">
        <f t="shared" si="5"/>
        <v>202.7</v>
      </c>
      <c r="L19" s="354">
        <f t="shared" si="5"/>
        <v>202.7</v>
      </c>
    </row>
    <row r="20" spans="1:12">
      <c r="A20" s="220"/>
      <c r="B20" s="224"/>
      <c r="C20" s="225">
        <v>133001</v>
      </c>
      <c r="D20" s="226" t="s">
        <v>5</v>
      </c>
      <c r="E20" s="237"/>
      <c r="F20" s="236">
        <v>4.8</v>
      </c>
      <c r="G20" s="238">
        <v>5.6</v>
      </c>
      <c r="H20" s="278">
        <v>6</v>
      </c>
      <c r="I20" s="237">
        <v>5.5</v>
      </c>
      <c r="J20" s="237">
        <v>6</v>
      </c>
      <c r="K20" s="236">
        <v>6</v>
      </c>
      <c r="L20" s="237">
        <v>6</v>
      </c>
    </row>
    <row r="21" spans="1:12">
      <c r="A21" s="220"/>
      <c r="B21" s="224"/>
      <c r="C21" s="225">
        <v>133003</v>
      </c>
      <c r="D21" s="226" t="s">
        <v>413</v>
      </c>
      <c r="E21" s="237"/>
      <c r="F21" s="236">
        <v>0.2</v>
      </c>
      <c r="G21" s="238">
        <v>0.5</v>
      </c>
      <c r="H21" s="278">
        <v>0.7</v>
      </c>
      <c r="I21" s="237">
        <v>0.7</v>
      </c>
      <c r="J21" s="237">
        <v>0.7</v>
      </c>
      <c r="K21" s="236">
        <v>0.7</v>
      </c>
      <c r="L21" s="237">
        <v>0.7</v>
      </c>
    </row>
    <row r="22" spans="1:12">
      <c r="A22" s="220"/>
      <c r="B22" s="224"/>
      <c r="C22" s="225">
        <v>133006</v>
      </c>
      <c r="D22" s="226" t="s">
        <v>418</v>
      </c>
      <c r="E22" s="237"/>
      <c r="F22" s="236">
        <v>1</v>
      </c>
      <c r="G22" s="238">
        <v>0.9</v>
      </c>
      <c r="H22" s="278">
        <v>1</v>
      </c>
      <c r="I22" s="237">
        <v>1.3</v>
      </c>
      <c r="J22" s="237">
        <v>1</v>
      </c>
      <c r="K22" s="236">
        <v>1</v>
      </c>
      <c r="L22" s="237">
        <v>1</v>
      </c>
    </row>
    <row r="23" spans="1:12">
      <c r="A23" s="220"/>
      <c r="B23" s="224"/>
      <c r="C23" s="225">
        <v>133012</v>
      </c>
      <c r="D23" s="226" t="s">
        <v>6</v>
      </c>
      <c r="E23" s="237"/>
      <c r="F23" s="236">
        <v>4.5999999999999996</v>
      </c>
      <c r="G23" s="238">
        <v>6.8</v>
      </c>
      <c r="H23" s="278">
        <v>7</v>
      </c>
      <c r="I23" s="237">
        <v>6</v>
      </c>
      <c r="J23" s="237">
        <v>6</v>
      </c>
      <c r="K23" s="236">
        <v>6</v>
      </c>
      <c r="L23" s="237">
        <v>6</v>
      </c>
    </row>
    <row r="24" spans="1:12">
      <c r="A24" s="220"/>
      <c r="B24" s="224"/>
      <c r="C24" s="225">
        <v>133013</v>
      </c>
      <c r="D24" s="226" t="s">
        <v>384</v>
      </c>
      <c r="E24" s="237"/>
      <c r="F24" s="236">
        <v>109.1</v>
      </c>
      <c r="G24" s="238">
        <v>156.5</v>
      </c>
      <c r="H24" s="278">
        <v>170</v>
      </c>
      <c r="I24" s="237">
        <v>149.5</v>
      </c>
      <c r="J24" s="237">
        <v>160</v>
      </c>
      <c r="K24" s="236">
        <v>160</v>
      </c>
      <c r="L24" s="237">
        <v>160</v>
      </c>
    </row>
    <row r="25" spans="1:12">
      <c r="A25" s="220"/>
      <c r="B25" s="224"/>
      <c r="C25" s="225">
        <v>133013</v>
      </c>
      <c r="D25" s="226" t="s">
        <v>385</v>
      </c>
      <c r="E25" s="237"/>
      <c r="F25" s="236">
        <v>7.4</v>
      </c>
      <c r="G25" s="238">
        <v>2</v>
      </c>
      <c r="H25" s="278">
        <v>20</v>
      </c>
      <c r="I25" s="237">
        <v>16.8</v>
      </c>
      <c r="J25" s="237">
        <v>17</v>
      </c>
      <c r="K25" s="236">
        <v>17</v>
      </c>
      <c r="L25" s="237">
        <v>17</v>
      </c>
    </row>
    <row r="26" spans="1:12">
      <c r="A26" s="220"/>
      <c r="B26" s="224"/>
      <c r="C26" s="225">
        <v>133013</v>
      </c>
      <c r="D26" s="226" t="s">
        <v>391</v>
      </c>
      <c r="E26" s="237"/>
      <c r="F26" s="236">
        <v>42.1</v>
      </c>
      <c r="G26" s="238">
        <v>23.1</v>
      </c>
      <c r="H26" s="278">
        <v>25</v>
      </c>
      <c r="I26" s="237">
        <v>11.4</v>
      </c>
      <c r="J26" s="237">
        <v>12</v>
      </c>
      <c r="K26" s="236">
        <v>12</v>
      </c>
      <c r="L26" s="237">
        <v>12</v>
      </c>
    </row>
    <row r="27" spans="1:12">
      <c r="A27" s="217"/>
      <c r="B27" s="224"/>
      <c r="C27" s="234"/>
      <c r="D27" s="351" t="s">
        <v>7</v>
      </c>
      <c r="E27" s="354"/>
      <c r="F27" s="354">
        <f t="shared" ref="F27:L27" si="6">SUM(F28+F37+F42+F44+F68+F70)</f>
        <v>850.7</v>
      </c>
      <c r="G27" s="402">
        <f t="shared" si="6"/>
        <v>723.6</v>
      </c>
      <c r="H27" s="403">
        <f t="shared" si="6"/>
        <v>1228</v>
      </c>
      <c r="I27" s="355">
        <f t="shared" si="6"/>
        <v>956.80000000000007</v>
      </c>
      <c r="J27" s="355">
        <f t="shared" si="6"/>
        <v>676.1</v>
      </c>
      <c r="K27" s="354">
        <f t="shared" si="6"/>
        <v>661.1</v>
      </c>
      <c r="L27" s="354">
        <f t="shared" si="6"/>
        <v>661.1</v>
      </c>
    </row>
    <row r="28" spans="1:12">
      <c r="A28" s="217"/>
      <c r="B28" s="224">
        <v>210</v>
      </c>
      <c r="C28" s="234"/>
      <c r="D28" s="351" t="s">
        <v>8</v>
      </c>
      <c r="E28" s="354"/>
      <c r="F28" s="354">
        <f t="shared" ref="F28:L28" si="7">SUM(F29:F36)</f>
        <v>624.70000000000005</v>
      </c>
      <c r="G28" s="402">
        <f t="shared" si="7"/>
        <v>494.09999999999997</v>
      </c>
      <c r="H28" s="403">
        <f t="shared" si="7"/>
        <v>950.8</v>
      </c>
      <c r="I28" s="355">
        <f t="shared" si="7"/>
        <v>745.2</v>
      </c>
      <c r="J28" s="355">
        <f t="shared" si="7"/>
        <v>450</v>
      </c>
      <c r="K28" s="354">
        <f t="shared" si="7"/>
        <v>450</v>
      </c>
      <c r="L28" s="354">
        <f t="shared" si="7"/>
        <v>450</v>
      </c>
    </row>
    <row r="29" spans="1:12">
      <c r="A29" s="220"/>
      <c r="B29" s="224"/>
      <c r="C29" s="225">
        <v>211003</v>
      </c>
      <c r="D29" s="226" t="s">
        <v>320</v>
      </c>
      <c r="E29" s="237"/>
      <c r="F29" s="236">
        <v>6.6</v>
      </c>
      <c r="G29" s="238">
        <v>4.7</v>
      </c>
      <c r="H29" s="278">
        <v>7</v>
      </c>
      <c r="I29" s="237">
        <v>3.3</v>
      </c>
      <c r="J29" s="237">
        <v>3</v>
      </c>
      <c r="K29" s="236">
        <v>3</v>
      </c>
      <c r="L29" s="237">
        <v>3</v>
      </c>
    </row>
    <row r="30" spans="1:12">
      <c r="A30" s="220"/>
      <c r="B30" s="224"/>
      <c r="C30" s="225">
        <v>212002</v>
      </c>
      <c r="D30" s="226" t="s">
        <v>321</v>
      </c>
      <c r="E30" s="216"/>
      <c r="F30" s="236">
        <v>23.6</v>
      </c>
      <c r="G30" s="238">
        <v>16.899999999999999</v>
      </c>
      <c r="H30" s="278">
        <v>75.900000000000006</v>
      </c>
      <c r="I30" s="237">
        <v>78.099999999999994</v>
      </c>
      <c r="J30" s="237">
        <v>26</v>
      </c>
      <c r="K30" s="236">
        <v>26</v>
      </c>
      <c r="L30" s="237">
        <v>26</v>
      </c>
    </row>
    <row r="31" spans="1:12">
      <c r="A31" s="220"/>
      <c r="B31" s="224"/>
      <c r="C31" s="225">
        <v>212003</v>
      </c>
      <c r="D31" s="226" t="s">
        <v>490</v>
      </c>
      <c r="E31" s="237"/>
      <c r="F31" s="236">
        <v>21.9</v>
      </c>
      <c r="G31" s="238">
        <v>28.4</v>
      </c>
      <c r="H31" s="278">
        <v>37</v>
      </c>
      <c r="I31" s="237">
        <v>19.5</v>
      </c>
      <c r="J31" s="237">
        <v>20</v>
      </c>
      <c r="K31" s="236">
        <v>20</v>
      </c>
      <c r="L31" s="237">
        <v>20</v>
      </c>
    </row>
    <row r="32" spans="1:12" ht="12" customHeight="1">
      <c r="A32" s="220"/>
      <c r="B32" s="224"/>
      <c r="C32" s="225">
        <v>2120035</v>
      </c>
      <c r="D32" s="226" t="s">
        <v>893</v>
      </c>
      <c r="E32" s="237"/>
      <c r="F32" s="236">
        <v>0</v>
      </c>
      <c r="G32" s="238">
        <v>0</v>
      </c>
      <c r="H32" s="278">
        <v>13.9</v>
      </c>
      <c r="I32" s="237">
        <v>0</v>
      </c>
      <c r="J32" s="237">
        <v>0</v>
      </c>
      <c r="K32" s="236">
        <v>0</v>
      </c>
      <c r="L32" s="237">
        <v>0</v>
      </c>
    </row>
    <row r="33" spans="1:12">
      <c r="A33" s="220"/>
      <c r="B33" s="224"/>
      <c r="C33" s="225">
        <v>2120034</v>
      </c>
      <c r="D33" s="226" t="s">
        <v>894</v>
      </c>
      <c r="E33" s="237"/>
      <c r="F33" s="236">
        <v>0</v>
      </c>
      <c r="G33" s="238">
        <v>3.9</v>
      </c>
      <c r="H33" s="278">
        <v>180</v>
      </c>
      <c r="I33" s="237">
        <v>0</v>
      </c>
      <c r="J33" s="237">
        <v>0</v>
      </c>
      <c r="K33" s="236">
        <v>0</v>
      </c>
      <c r="L33" s="237">
        <v>0</v>
      </c>
    </row>
    <row r="34" spans="1:12">
      <c r="A34" s="220"/>
      <c r="B34" s="224"/>
      <c r="C34" s="225">
        <v>2120035</v>
      </c>
      <c r="D34" s="226" t="s">
        <v>673</v>
      </c>
      <c r="E34" s="237"/>
      <c r="F34" s="236">
        <v>523.5</v>
      </c>
      <c r="G34" s="238">
        <v>354</v>
      </c>
      <c r="H34" s="278">
        <v>345</v>
      </c>
      <c r="I34" s="237">
        <v>392</v>
      </c>
      <c r="J34" s="237">
        <v>373</v>
      </c>
      <c r="K34" s="236">
        <v>373</v>
      </c>
      <c r="L34" s="237">
        <v>373</v>
      </c>
    </row>
    <row r="35" spans="1:12">
      <c r="A35" s="220"/>
      <c r="B35" s="224"/>
      <c r="C35" s="225">
        <v>2120034</v>
      </c>
      <c r="D35" s="226" t="s">
        <v>669</v>
      </c>
      <c r="E35" s="237"/>
      <c r="F35" s="236">
        <v>0</v>
      </c>
      <c r="G35" s="238">
        <v>28.9</v>
      </c>
      <c r="H35" s="278">
        <v>40</v>
      </c>
      <c r="I35" s="237">
        <v>0</v>
      </c>
      <c r="J35" s="237">
        <v>28</v>
      </c>
      <c r="K35" s="236">
        <v>28</v>
      </c>
      <c r="L35" s="237">
        <v>28</v>
      </c>
    </row>
    <row r="36" spans="1:12">
      <c r="A36" s="220"/>
      <c r="B36" s="224"/>
      <c r="C36" s="225">
        <v>212004</v>
      </c>
      <c r="D36" s="226" t="s">
        <v>721</v>
      </c>
      <c r="E36" s="237"/>
      <c r="F36" s="236">
        <v>49.1</v>
      </c>
      <c r="G36" s="238">
        <v>57.3</v>
      </c>
      <c r="H36" s="278">
        <v>252</v>
      </c>
      <c r="I36" s="237">
        <v>252.3</v>
      </c>
      <c r="J36" s="237">
        <v>0</v>
      </c>
      <c r="K36" s="236">
        <v>0</v>
      </c>
      <c r="L36" s="237">
        <v>0</v>
      </c>
    </row>
    <row r="37" spans="1:12">
      <c r="A37" s="217"/>
      <c r="B37" s="224">
        <v>221</v>
      </c>
      <c r="C37" s="234"/>
      <c r="D37" s="351" t="s">
        <v>9</v>
      </c>
      <c r="E37" s="354"/>
      <c r="F37" s="354">
        <f t="shared" ref="F37:L37" si="8">SUM(F38:F41)</f>
        <v>53.6</v>
      </c>
      <c r="G37" s="402">
        <f t="shared" si="8"/>
        <v>67.699999999999989</v>
      </c>
      <c r="H37" s="403">
        <f t="shared" si="8"/>
        <v>79.599999999999994</v>
      </c>
      <c r="I37" s="355">
        <f t="shared" si="8"/>
        <v>78.2</v>
      </c>
      <c r="J37" s="355">
        <f t="shared" si="8"/>
        <v>80</v>
      </c>
      <c r="K37" s="354">
        <f t="shared" si="8"/>
        <v>80</v>
      </c>
      <c r="L37" s="354">
        <f t="shared" si="8"/>
        <v>80</v>
      </c>
    </row>
    <row r="38" spans="1:12">
      <c r="A38" s="220"/>
      <c r="B38" s="224"/>
      <c r="C38" s="225">
        <v>2210041</v>
      </c>
      <c r="D38" s="226" t="s">
        <v>892</v>
      </c>
      <c r="E38" s="237"/>
      <c r="F38" s="236">
        <v>10.7</v>
      </c>
      <c r="G38" s="238">
        <v>13.9</v>
      </c>
      <c r="H38" s="278">
        <v>15</v>
      </c>
      <c r="I38" s="237">
        <v>11.5</v>
      </c>
      <c r="J38" s="237">
        <v>12</v>
      </c>
      <c r="K38" s="236">
        <v>12</v>
      </c>
      <c r="L38" s="237">
        <v>12</v>
      </c>
    </row>
    <row r="39" spans="1:12">
      <c r="A39" s="220"/>
      <c r="B39" s="224"/>
      <c r="C39" s="225">
        <v>2210044</v>
      </c>
      <c r="D39" s="226" t="s">
        <v>13</v>
      </c>
      <c r="E39" s="237"/>
      <c r="F39" s="236">
        <v>36.299999999999997</v>
      </c>
      <c r="G39" s="238">
        <v>40.299999999999997</v>
      </c>
      <c r="H39" s="278">
        <v>50</v>
      </c>
      <c r="I39" s="237">
        <v>53.9</v>
      </c>
      <c r="J39" s="237">
        <v>54</v>
      </c>
      <c r="K39" s="236">
        <v>54</v>
      </c>
      <c r="L39" s="237">
        <v>54</v>
      </c>
    </row>
    <row r="40" spans="1:12">
      <c r="A40" s="220"/>
      <c r="B40" s="224"/>
      <c r="C40" s="225">
        <v>2210045</v>
      </c>
      <c r="D40" s="226" t="s">
        <v>14</v>
      </c>
      <c r="E40" s="237"/>
      <c r="F40" s="236">
        <v>6.4</v>
      </c>
      <c r="G40" s="238">
        <v>4</v>
      </c>
      <c r="H40" s="278">
        <v>4</v>
      </c>
      <c r="I40" s="237">
        <v>3.1</v>
      </c>
      <c r="J40" s="237">
        <v>4</v>
      </c>
      <c r="K40" s="236">
        <v>4</v>
      </c>
      <c r="L40" s="237">
        <v>4</v>
      </c>
    </row>
    <row r="41" spans="1:12">
      <c r="A41" s="220"/>
      <c r="B41" s="224"/>
      <c r="C41" s="225">
        <v>2210049</v>
      </c>
      <c r="D41" s="226" t="s">
        <v>891</v>
      </c>
      <c r="E41" s="237"/>
      <c r="F41" s="236">
        <v>0.2</v>
      </c>
      <c r="G41" s="238">
        <v>9.5</v>
      </c>
      <c r="H41" s="278">
        <v>10.6</v>
      </c>
      <c r="I41" s="237">
        <v>9.6999999999999993</v>
      </c>
      <c r="J41" s="237">
        <v>10</v>
      </c>
      <c r="K41" s="236">
        <v>10</v>
      </c>
      <c r="L41" s="237">
        <v>10</v>
      </c>
    </row>
    <row r="42" spans="1:12">
      <c r="A42" s="217"/>
      <c r="B42" s="224">
        <v>222</v>
      </c>
      <c r="C42" s="234"/>
      <c r="D42" s="351" t="s">
        <v>15</v>
      </c>
      <c r="E42" s="354"/>
      <c r="F42" s="354">
        <f t="shared" ref="F42:L42" si="9">SUM(F43)</f>
        <v>4.5</v>
      </c>
      <c r="G42" s="402">
        <f t="shared" si="9"/>
        <v>4.4000000000000004</v>
      </c>
      <c r="H42" s="403">
        <f t="shared" si="9"/>
        <v>4</v>
      </c>
      <c r="I42" s="355">
        <f t="shared" si="9"/>
        <v>2.1</v>
      </c>
      <c r="J42" s="355">
        <f t="shared" si="9"/>
        <v>2</v>
      </c>
      <c r="K42" s="354">
        <f t="shared" si="9"/>
        <v>2</v>
      </c>
      <c r="L42" s="354">
        <f t="shared" si="9"/>
        <v>2</v>
      </c>
    </row>
    <row r="43" spans="1:12">
      <c r="A43" s="220"/>
      <c r="B43" s="224"/>
      <c r="C43" s="225">
        <v>222003</v>
      </c>
      <c r="D43" s="226" t="s">
        <v>290</v>
      </c>
      <c r="E43" s="237"/>
      <c r="F43" s="236">
        <v>4.5</v>
      </c>
      <c r="G43" s="238">
        <v>4.4000000000000004</v>
      </c>
      <c r="H43" s="278">
        <v>4</v>
      </c>
      <c r="I43" s="237">
        <v>2.1</v>
      </c>
      <c r="J43" s="237">
        <v>2</v>
      </c>
      <c r="K43" s="236">
        <v>2</v>
      </c>
      <c r="L43" s="237">
        <v>2</v>
      </c>
    </row>
    <row r="44" spans="1:12">
      <c r="A44" s="217"/>
      <c r="B44" s="224">
        <v>223</v>
      </c>
      <c r="C44" s="234"/>
      <c r="D44" s="351" t="s">
        <v>16</v>
      </c>
      <c r="E44" s="354"/>
      <c r="F44" s="354">
        <f t="shared" ref="F44:L44" si="10">SUM(F45:F67)</f>
        <v>102</v>
      </c>
      <c r="G44" s="402">
        <f t="shared" si="10"/>
        <v>83.2</v>
      </c>
      <c r="H44" s="403">
        <f t="shared" si="10"/>
        <v>98.7</v>
      </c>
      <c r="I44" s="355">
        <f t="shared" si="10"/>
        <v>85.3</v>
      </c>
      <c r="J44" s="355">
        <f t="shared" si="10"/>
        <v>88.6</v>
      </c>
      <c r="K44" s="354">
        <f t="shared" si="10"/>
        <v>83.600000000000009</v>
      </c>
      <c r="L44" s="354">
        <f t="shared" si="10"/>
        <v>83.600000000000009</v>
      </c>
    </row>
    <row r="45" spans="1:12">
      <c r="A45" s="220"/>
      <c r="B45" s="224"/>
      <c r="C45" s="225">
        <v>223001</v>
      </c>
      <c r="D45" s="226" t="s">
        <v>900</v>
      </c>
      <c r="E45" s="237"/>
      <c r="F45" s="236">
        <v>4.7</v>
      </c>
      <c r="G45" s="238">
        <v>0.4</v>
      </c>
      <c r="H45" s="278">
        <v>1</v>
      </c>
      <c r="I45" s="237">
        <v>0</v>
      </c>
      <c r="J45" s="237">
        <v>1</v>
      </c>
      <c r="K45" s="236">
        <v>1</v>
      </c>
      <c r="L45" s="237">
        <v>1</v>
      </c>
    </row>
    <row r="46" spans="1:12">
      <c r="A46" s="220"/>
      <c r="B46" s="224"/>
      <c r="C46" s="225">
        <v>2230010</v>
      </c>
      <c r="D46" s="226" t="s">
        <v>778</v>
      </c>
      <c r="E46" s="237"/>
      <c r="F46" s="236">
        <v>0</v>
      </c>
      <c r="G46" s="238">
        <v>0</v>
      </c>
      <c r="H46" s="278">
        <v>3</v>
      </c>
      <c r="I46" s="237">
        <v>3</v>
      </c>
      <c r="J46" s="237">
        <v>5</v>
      </c>
      <c r="K46" s="236">
        <v>0</v>
      </c>
      <c r="L46" s="237">
        <v>0</v>
      </c>
    </row>
    <row r="47" spans="1:12">
      <c r="A47" s="220"/>
      <c r="B47" s="224"/>
      <c r="C47" s="225">
        <v>22300106</v>
      </c>
      <c r="D47" s="226" t="s">
        <v>705</v>
      </c>
      <c r="E47" s="237"/>
      <c r="F47" s="236">
        <v>0</v>
      </c>
      <c r="G47" s="238">
        <v>2.6</v>
      </c>
      <c r="H47" s="278">
        <v>3</v>
      </c>
      <c r="I47" s="237">
        <v>2.4</v>
      </c>
      <c r="J47" s="237">
        <v>3</v>
      </c>
      <c r="K47" s="236">
        <v>3</v>
      </c>
      <c r="L47" s="237">
        <v>3</v>
      </c>
    </row>
    <row r="48" spans="1:12">
      <c r="A48" s="220"/>
      <c r="B48" s="224"/>
      <c r="C48" s="225">
        <v>2230012</v>
      </c>
      <c r="D48" s="226" t="s">
        <v>17</v>
      </c>
      <c r="E48" s="237"/>
      <c r="F48" s="236">
        <v>0.9</v>
      </c>
      <c r="G48" s="238">
        <v>0.8</v>
      </c>
      <c r="H48" s="278">
        <v>1.4</v>
      </c>
      <c r="I48" s="237">
        <v>1.1000000000000001</v>
      </c>
      <c r="J48" s="237">
        <v>1.1000000000000001</v>
      </c>
      <c r="K48" s="236">
        <v>1.1000000000000001</v>
      </c>
      <c r="L48" s="237">
        <v>1.1000000000000001</v>
      </c>
    </row>
    <row r="49" spans="1:12">
      <c r="A49" s="220"/>
      <c r="B49" s="224"/>
      <c r="C49" s="225">
        <v>2230013</v>
      </c>
      <c r="D49" s="226" t="s">
        <v>356</v>
      </c>
      <c r="E49" s="237"/>
      <c r="F49" s="236">
        <v>7.8</v>
      </c>
      <c r="G49" s="238">
        <v>3.4</v>
      </c>
      <c r="H49" s="278">
        <v>4</v>
      </c>
      <c r="I49" s="237">
        <v>0.6</v>
      </c>
      <c r="J49" s="237">
        <v>0.5</v>
      </c>
      <c r="K49" s="236">
        <v>0.5</v>
      </c>
      <c r="L49" s="237">
        <v>0.5</v>
      </c>
    </row>
    <row r="50" spans="1:12">
      <c r="A50" s="220"/>
      <c r="B50" s="224"/>
      <c r="C50" s="225">
        <v>2230014</v>
      </c>
      <c r="D50" s="226" t="s">
        <v>18</v>
      </c>
      <c r="E50" s="237"/>
      <c r="F50" s="236">
        <v>0.6</v>
      </c>
      <c r="G50" s="238">
        <v>0.4</v>
      </c>
      <c r="H50" s="278">
        <v>0.8</v>
      </c>
      <c r="I50" s="237">
        <v>0.1</v>
      </c>
      <c r="J50" s="237">
        <v>0.5</v>
      </c>
      <c r="K50" s="236">
        <v>0.5</v>
      </c>
      <c r="L50" s="237">
        <v>0.5</v>
      </c>
    </row>
    <row r="51" spans="1:12">
      <c r="A51" s="220"/>
      <c r="B51" s="224"/>
      <c r="C51" s="225">
        <v>2230016</v>
      </c>
      <c r="D51" s="226" t="s">
        <v>259</v>
      </c>
      <c r="E51" s="237"/>
      <c r="F51" s="236">
        <v>7.7</v>
      </c>
      <c r="G51" s="238">
        <v>4.8</v>
      </c>
      <c r="H51" s="278">
        <v>7.5</v>
      </c>
      <c r="I51" s="237">
        <v>7.2</v>
      </c>
      <c r="J51" s="237">
        <v>7</v>
      </c>
      <c r="K51" s="236">
        <v>7</v>
      </c>
      <c r="L51" s="237">
        <v>7</v>
      </c>
    </row>
    <row r="52" spans="1:12">
      <c r="A52" s="220"/>
      <c r="B52" s="224"/>
      <c r="C52" s="225">
        <v>2230019</v>
      </c>
      <c r="D52" s="226" t="s">
        <v>257</v>
      </c>
      <c r="E52" s="237"/>
      <c r="F52" s="236">
        <v>0</v>
      </c>
      <c r="G52" s="238">
        <v>0</v>
      </c>
      <c r="H52" s="278">
        <v>0</v>
      </c>
      <c r="I52" s="237">
        <v>0</v>
      </c>
      <c r="J52" s="237">
        <v>0</v>
      </c>
      <c r="K52" s="236">
        <v>0</v>
      </c>
      <c r="L52" s="237">
        <v>0</v>
      </c>
    </row>
    <row r="53" spans="1:12">
      <c r="A53" s="220"/>
      <c r="B53" s="224"/>
      <c r="C53" s="225">
        <v>22300110</v>
      </c>
      <c r="D53" s="226" t="s">
        <v>258</v>
      </c>
      <c r="E53" s="237"/>
      <c r="F53" s="236">
        <v>6.1</v>
      </c>
      <c r="G53" s="238">
        <v>6.7</v>
      </c>
      <c r="H53" s="278">
        <v>8.5</v>
      </c>
      <c r="I53" s="237">
        <v>7.6</v>
      </c>
      <c r="J53" s="237">
        <v>7</v>
      </c>
      <c r="K53" s="236">
        <v>7</v>
      </c>
      <c r="L53" s="237">
        <v>7</v>
      </c>
    </row>
    <row r="54" spans="1:12">
      <c r="A54" s="220"/>
      <c r="B54" s="224"/>
      <c r="C54" s="225">
        <v>2230017</v>
      </c>
      <c r="D54" s="226" t="s">
        <v>19</v>
      </c>
      <c r="E54" s="237"/>
      <c r="F54" s="236">
        <v>3.2</v>
      </c>
      <c r="G54" s="238">
        <v>3.8</v>
      </c>
      <c r="H54" s="278">
        <v>4</v>
      </c>
      <c r="I54" s="237">
        <v>3.4</v>
      </c>
      <c r="J54" s="237">
        <v>4</v>
      </c>
      <c r="K54" s="236">
        <v>4</v>
      </c>
      <c r="L54" s="237">
        <v>4</v>
      </c>
    </row>
    <row r="55" spans="1:12">
      <c r="A55" s="220"/>
      <c r="B55" s="224"/>
      <c r="C55" s="225">
        <v>22300171</v>
      </c>
      <c r="D55" s="226" t="s">
        <v>746</v>
      </c>
      <c r="E55" s="237"/>
      <c r="F55" s="236">
        <v>0</v>
      </c>
      <c r="G55" s="238">
        <v>0</v>
      </c>
      <c r="H55" s="278">
        <v>0</v>
      </c>
      <c r="I55" s="237">
        <v>0.3</v>
      </c>
      <c r="J55" s="237">
        <v>0.2</v>
      </c>
      <c r="K55" s="236">
        <v>0.2</v>
      </c>
      <c r="L55" s="237">
        <v>0.2</v>
      </c>
    </row>
    <row r="56" spans="1:12">
      <c r="A56" s="220"/>
      <c r="B56" s="224"/>
      <c r="C56" s="225">
        <v>2230018</v>
      </c>
      <c r="D56" s="226" t="s">
        <v>20</v>
      </c>
      <c r="E56" s="237"/>
      <c r="F56" s="236">
        <v>9.1999999999999993</v>
      </c>
      <c r="G56" s="238">
        <v>1.5</v>
      </c>
      <c r="H56" s="278">
        <v>2</v>
      </c>
      <c r="I56" s="237">
        <v>0.1</v>
      </c>
      <c r="J56" s="237">
        <v>0</v>
      </c>
      <c r="K56" s="236">
        <v>0</v>
      </c>
      <c r="L56" s="237">
        <v>0</v>
      </c>
    </row>
    <row r="57" spans="1:12">
      <c r="A57" s="220"/>
      <c r="B57" s="224"/>
      <c r="C57" s="225">
        <v>22300110</v>
      </c>
      <c r="D57" s="226" t="s">
        <v>21</v>
      </c>
      <c r="E57" s="237"/>
      <c r="F57" s="236">
        <v>6.1</v>
      </c>
      <c r="G57" s="238">
        <v>5.3</v>
      </c>
      <c r="H57" s="278">
        <v>8</v>
      </c>
      <c r="I57" s="237">
        <v>4.9000000000000004</v>
      </c>
      <c r="J57" s="237">
        <v>5</v>
      </c>
      <c r="K57" s="236">
        <v>5</v>
      </c>
      <c r="L57" s="237">
        <v>5</v>
      </c>
    </row>
    <row r="58" spans="1:12">
      <c r="A58" s="220"/>
      <c r="B58" s="224"/>
      <c r="C58" s="225">
        <v>22300112</v>
      </c>
      <c r="D58" s="226" t="s">
        <v>745</v>
      </c>
      <c r="E58" s="237"/>
      <c r="F58" s="236">
        <v>0.8</v>
      </c>
      <c r="G58" s="238">
        <v>1.3</v>
      </c>
      <c r="H58" s="278">
        <v>1</v>
      </c>
      <c r="I58" s="237">
        <v>0.3</v>
      </c>
      <c r="J58" s="237">
        <v>0.5</v>
      </c>
      <c r="K58" s="236">
        <v>0.5</v>
      </c>
      <c r="L58" s="237">
        <v>0.5</v>
      </c>
    </row>
    <row r="59" spans="1:12">
      <c r="A59" s="220"/>
      <c r="B59" s="224"/>
      <c r="C59" s="225">
        <v>22300121</v>
      </c>
      <c r="D59" s="226" t="s">
        <v>23</v>
      </c>
      <c r="E59" s="216"/>
      <c r="F59" s="236">
        <v>0</v>
      </c>
      <c r="G59" s="238">
        <v>0.2</v>
      </c>
      <c r="H59" s="278">
        <v>2</v>
      </c>
      <c r="I59" s="237">
        <v>2</v>
      </c>
      <c r="J59" s="237">
        <v>0.5</v>
      </c>
      <c r="K59" s="236">
        <v>0.5</v>
      </c>
      <c r="L59" s="237">
        <v>0.5</v>
      </c>
    </row>
    <row r="60" spans="1:12">
      <c r="A60" s="220"/>
      <c r="B60" s="224"/>
      <c r="C60" s="225" t="s">
        <v>589</v>
      </c>
      <c r="D60" s="226" t="s">
        <v>408</v>
      </c>
      <c r="E60" s="237"/>
      <c r="F60" s="236">
        <v>1.6</v>
      </c>
      <c r="G60" s="238">
        <v>2.1</v>
      </c>
      <c r="H60" s="278">
        <v>2</v>
      </c>
      <c r="I60" s="237">
        <v>1.6</v>
      </c>
      <c r="J60" s="237">
        <v>1.6</v>
      </c>
      <c r="K60" s="236">
        <v>1.6</v>
      </c>
      <c r="L60" s="237">
        <v>1.6</v>
      </c>
    </row>
    <row r="61" spans="1:12">
      <c r="A61" s="220"/>
      <c r="B61" s="224"/>
      <c r="C61" s="225" t="s">
        <v>590</v>
      </c>
      <c r="D61" s="226" t="s">
        <v>409</v>
      </c>
      <c r="E61" s="237"/>
      <c r="F61" s="236">
        <v>2</v>
      </c>
      <c r="G61" s="238">
        <v>2.1</v>
      </c>
      <c r="H61" s="278">
        <v>2</v>
      </c>
      <c r="I61" s="237">
        <v>1.7</v>
      </c>
      <c r="J61" s="237">
        <v>1.7</v>
      </c>
      <c r="K61" s="236">
        <v>1.7</v>
      </c>
      <c r="L61" s="237">
        <v>1.7</v>
      </c>
    </row>
    <row r="62" spans="1:12">
      <c r="A62" s="220"/>
      <c r="B62" s="224"/>
      <c r="C62" s="225" t="s">
        <v>591</v>
      </c>
      <c r="D62" s="226" t="s">
        <v>389</v>
      </c>
      <c r="E62" s="237"/>
      <c r="F62" s="236">
        <v>28.3</v>
      </c>
      <c r="G62" s="238">
        <v>28</v>
      </c>
      <c r="H62" s="278">
        <v>28</v>
      </c>
      <c r="I62" s="237">
        <v>27.6</v>
      </c>
      <c r="J62" s="237">
        <v>28</v>
      </c>
      <c r="K62" s="236">
        <v>28</v>
      </c>
      <c r="L62" s="237">
        <v>28</v>
      </c>
    </row>
    <row r="63" spans="1:12">
      <c r="A63" s="220"/>
      <c r="B63" s="224" t="s">
        <v>447</v>
      </c>
      <c r="C63" s="225" t="s">
        <v>643</v>
      </c>
      <c r="D63" s="226" t="s">
        <v>644</v>
      </c>
      <c r="E63" s="237"/>
      <c r="F63" s="236">
        <v>5.3</v>
      </c>
      <c r="G63" s="238">
        <v>5</v>
      </c>
      <c r="H63" s="278">
        <v>5</v>
      </c>
      <c r="I63" s="237">
        <v>6.8</v>
      </c>
      <c r="J63" s="237">
        <v>6.8</v>
      </c>
      <c r="K63" s="236">
        <v>6.8</v>
      </c>
      <c r="L63" s="237">
        <v>6.8</v>
      </c>
    </row>
    <row r="64" spans="1:12">
      <c r="A64" s="220"/>
      <c r="B64" s="224"/>
      <c r="C64" s="225">
        <v>2230025</v>
      </c>
      <c r="D64" s="226" t="s">
        <v>390</v>
      </c>
      <c r="E64" s="237"/>
      <c r="F64" s="236">
        <v>2.2000000000000002</v>
      </c>
      <c r="G64" s="238">
        <v>2.9</v>
      </c>
      <c r="H64" s="278">
        <v>3</v>
      </c>
      <c r="I64" s="237">
        <v>2.8</v>
      </c>
      <c r="J64" s="237">
        <v>2.7</v>
      </c>
      <c r="K64" s="236">
        <v>2.7</v>
      </c>
      <c r="L64" s="237">
        <v>2.7</v>
      </c>
    </row>
    <row r="65" spans="1:13">
      <c r="A65" s="220"/>
      <c r="B65" s="224"/>
      <c r="C65" s="225">
        <v>223003</v>
      </c>
      <c r="D65" s="226" t="s">
        <v>555</v>
      </c>
      <c r="E65" s="237"/>
      <c r="F65" s="236">
        <v>12.1</v>
      </c>
      <c r="G65" s="238">
        <v>8.5</v>
      </c>
      <c r="H65" s="278">
        <v>9</v>
      </c>
      <c r="I65" s="237">
        <v>8.1999999999999993</v>
      </c>
      <c r="J65" s="237">
        <v>9</v>
      </c>
      <c r="K65" s="236">
        <v>9</v>
      </c>
      <c r="L65" s="237">
        <v>9</v>
      </c>
    </row>
    <row r="66" spans="1:13">
      <c r="A66" s="220"/>
      <c r="B66" s="224"/>
      <c r="C66" s="225">
        <v>223004</v>
      </c>
      <c r="D66" s="226" t="s">
        <v>426</v>
      </c>
      <c r="E66" s="237"/>
      <c r="F66" s="236">
        <v>0.2</v>
      </c>
      <c r="G66" s="238">
        <v>0.3</v>
      </c>
      <c r="H66" s="278">
        <v>0.2</v>
      </c>
      <c r="I66" s="237">
        <v>0.5</v>
      </c>
      <c r="J66" s="237">
        <v>0.5</v>
      </c>
      <c r="K66" s="236">
        <v>0.5</v>
      </c>
      <c r="L66" s="237">
        <v>0.5</v>
      </c>
    </row>
    <row r="67" spans="1:13">
      <c r="A67" s="220"/>
      <c r="B67" s="224"/>
      <c r="C67" s="225">
        <v>229005</v>
      </c>
      <c r="D67" s="226" t="s">
        <v>357</v>
      </c>
      <c r="E67" s="237"/>
      <c r="F67" s="236">
        <v>3.2</v>
      </c>
      <c r="G67" s="238">
        <v>3.1</v>
      </c>
      <c r="H67" s="278">
        <v>3.3</v>
      </c>
      <c r="I67" s="237">
        <v>3.1</v>
      </c>
      <c r="J67" s="237">
        <v>3</v>
      </c>
      <c r="K67" s="236">
        <v>3</v>
      </c>
      <c r="L67" s="237">
        <v>3</v>
      </c>
      <c r="M67" s="350"/>
    </row>
    <row r="68" spans="1:13">
      <c r="A68" s="217"/>
      <c r="B68" s="224">
        <v>240</v>
      </c>
      <c r="C68" s="234"/>
      <c r="D68" s="351" t="s">
        <v>24</v>
      </c>
      <c r="E68" s="356"/>
      <c r="F68" s="354">
        <f t="shared" ref="F68:L68" si="11">SUM(F69)</f>
        <v>0.4</v>
      </c>
      <c r="G68" s="402">
        <f t="shared" si="11"/>
        <v>1.2</v>
      </c>
      <c r="H68" s="439">
        <f t="shared" si="11"/>
        <v>1</v>
      </c>
      <c r="I68" s="355">
        <f t="shared" si="11"/>
        <v>0.5</v>
      </c>
      <c r="J68" s="355">
        <f t="shared" si="11"/>
        <v>0.5</v>
      </c>
      <c r="K68" s="354">
        <f t="shared" si="11"/>
        <v>0.5</v>
      </c>
      <c r="L68" s="355">
        <f t="shared" si="11"/>
        <v>0.5</v>
      </c>
    </row>
    <row r="69" spans="1:13">
      <c r="A69" s="220"/>
      <c r="B69" s="224">
        <v>242</v>
      </c>
      <c r="C69" s="225"/>
      <c r="D69" s="226" t="s">
        <v>25</v>
      </c>
      <c r="E69" s="237"/>
      <c r="F69" s="236">
        <v>0.4</v>
      </c>
      <c r="G69" s="238">
        <v>1.2</v>
      </c>
      <c r="H69" s="278">
        <v>1</v>
      </c>
      <c r="I69" s="237">
        <v>0.5</v>
      </c>
      <c r="J69" s="237">
        <v>0.5</v>
      </c>
      <c r="K69" s="236">
        <v>0.5</v>
      </c>
      <c r="L69" s="237">
        <v>0.5</v>
      </c>
    </row>
    <row r="70" spans="1:13">
      <c r="A70" s="217"/>
      <c r="B70" s="224">
        <v>290</v>
      </c>
      <c r="C70" s="234"/>
      <c r="D70" s="351" t="s">
        <v>26</v>
      </c>
      <c r="E70" s="355"/>
      <c r="F70" s="354">
        <f t="shared" ref="F70:L70" si="12">SUM(F71)</f>
        <v>65.5</v>
      </c>
      <c r="G70" s="402">
        <f t="shared" si="12"/>
        <v>73</v>
      </c>
      <c r="H70" s="439">
        <f t="shared" si="12"/>
        <v>93.899999999999991</v>
      </c>
      <c r="I70" s="355">
        <f t="shared" si="12"/>
        <v>45.5</v>
      </c>
      <c r="J70" s="355">
        <f t="shared" si="12"/>
        <v>55</v>
      </c>
      <c r="K70" s="354">
        <f t="shared" si="12"/>
        <v>45</v>
      </c>
      <c r="L70" s="355">
        <f t="shared" si="12"/>
        <v>45</v>
      </c>
    </row>
    <row r="71" spans="1:13">
      <c r="A71" s="217"/>
      <c r="B71" s="224">
        <v>292</v>
      </c>
      <c r="C71" s="234"/>
      <c r="D71" s="351" t="s">
        <v>27</v>
      </c>
      <c r="E71" s="355"/>
      <c r="F71" s="354">
        <f t="shared" ref="F71:L71" si="13">SUM(F72:F78)</f>
        <v>65.5</v>
      </c>
      <c r="G71" s="402">
        <f t="shared" si="13"/>
        <v>73</v>
      </c>
      <c r="H71" s="439">
        <f t="shared" si="13"/>
        <v>93.899999999999991</v>
      </c>
      <c r="I71" s="355">
        <f t="shared" si="13"/>
        <v>45.5</v>
      </c>
      <c r="J71" s="355">
        <f t="shared" si="13"/>
        <v>55</v>
      </c>
      <c r="K71" s="354">
        <f t="shared" si="13"/>
        <v>45</v>
      </c>
      <c r="L71" s="355">
        <f t="shared" si="13"/>
        <v>45</v>
      </c>
    </row>
    <row r="72" spans="1:13">
      <c r="A72" s="220"/>
      <c r="B72" s="229"/>
      <c r="C72" s="225">
        <v>292006</v>
      </c>
      <c r="D72" s="226" t="s">
        <v>427</v>
      </c>
      <c r="E72" s="237"/>
      <c r="F72" s="236">
        <v>0.3</v>
      </c>
      <c r="G72" s="238">
        <v>3.1</v>
      </c>
      <c r="H72" s="278">
        <v>0</v>
      </c>
      <c r="I72" s="237">
        <v>0.3</v>
      </c>
      <c r="J72" s="237">
        <v>0.5</v>
      </c>
      <c r="K72" s="236">
        <v>0.5</v>
      </c>
      <c r="L72" s="237">
        <v>0.5</v>
      </c>
    </row>
    <row r="73" spans="1:13">
      <c r="A73" s="220"/>
      <c r="B73" s="224"/>
      <c r="C73" s="225">
        <v>292008</v>
      </c>
      <c r="D73" s="226" t="s">
        <v>28</v>
      </c>
      <c r="E73" s="216"/>
      <c r="F73" s="236">
        <v>31.2</v>
      </c>
      <c r="G73" s="238">
        <v>12</v>
      </c>
      <c r="H73" s="278">
        <v>39.1</v>
      </c>
      <c r="I73" s="237">
        <v>2.2999999999999998</v>
      </c>
      <c r="J73" s="237">
        <v>0.5</v>
      </c>
      <c r="K73" s="236">
        <v>0.5</v>
      </c>
      <c r="L73" s="237">
        <v>0.5</v>
      </c>
    </row>
    <row r="74" spans="1:13">
      <c r="A74" s="220"/>
      <c r="B74" s="224"/>
      <c r="C74" s="225">
        <v>292009</v>
      </c>
      <c r="D74" s="226" t="s">
        <v>428</v>
      </c>
      <c r="E74" s="237"/>
      <c r="F74" s="236">
        <v>1.3</v>
      </c>
      <c r="G74" s="238">
        <v>0.8</v>
      </c>
      <c r="H74" s="278">
        <v>2</v>
      </c>
      <c r="I74" s="237">
        <v>1.9</v>
      </c>
      <c r="J74" s="237">
        <v>2</v>
      </c>
      <c r="K74" s="236">
        <v>2</v>
      </c>
      <c r="L74" s="237">
        <v>2</v>
      </c>
    </row>
    <row r="75" spans="1:13">
      <c r="A75" s="220"/>
      <c r="B75" s="224"/>
      <c r="C75" s="225">
        <v>292017</v>
      </c>
      <c r="D75" s="226" t="s">
        <v>358</v>
      </c>
      <c r="E75" s="216"/>
      <c r="F75" s="236">
        <v>1.6</v>
      </c>
      <c r="G75" s="238">
        <v>17.3</v>
      </c>
      <c r="H75" s="278">
        <v>3</v>
      </c>
      <c r="I75" s="237">
        <v>1.4</v>
      </c>
      <c r="J75" s="237">
        <v>13</v>
      </c>
      <c r="K75" s="236">
        <v>3</v>
      </c>
      <c r="L75" s="216">
        <v>3</v>
      </c>
    </row>
    <row r="76" spans="1:13">
      <c r="A76" s="220"/>
      <c r="B76" s="224"/>
      <c r="C76" s="225">
        <v>292019</v>
      </c>
      <c r="D76" s="226" t="s">
        <v>706</v>
      </c>
      <c r="E76" s="237"/>
      <c r="F76" s="236">
        <v>0</v>
      </c>
      <c r="G76" s="238">
        <v>14.8</v>
      </c>
      <c r="H76" s="278">
        <v>22</v>
      </c>
      <c r="I76" s="237">
        <v>23.3</v>
      </c>
      <c r="J76" s="237">
        <v>23</v>
      </c>
      <c r="K76" s="236">
        <v>23</v>
      </c>
      <c r="L76" s="237">
        <v>23</v>
      </c>
    </row>
    <row r="77" spans="1:13">
      <c r="A77" s="220"/>
      <c r="B77" s="224"/>
      <c r="C77" s="225">
        <v>2920271</v>
      </c>
      <c r="D77" s="226" t="s">
        <v>304</v>
      </c>
      <c r="E77" s="237"/>
      <c r="F77" s="236">
        <v>11.4</v>
      </c>
      <c r="G77" s="238">
        <v>13.3</v>
      </c>
      <c r="H77" s="278">
        <v>16</v>
      </c>
      <c r="I77" s="237">
        <v>12.5</v>
      </c>
      <c r="J77" s="237">
        <v>12</v>
      </c>
      <c r="K77" s="236">
        <v>12</v>
      </c>
      <c r="L77" s="237">
        <v>12</v>
      </c>
    </row>
    <row r="78" spans="1:13">
      <c r="A78" s="220"/>
      <c r="B78" s="224"/>
      <c r="C78" s="225">
        <v>2920272</v>
      </c>
      <c r="D78" s="226" t="s">
        <v>260</v>
      </c>
      <c r="E78" s="239"/>
      <c r="F78" s="236">
        <v>19.7</v>
      </c>
      <c r="G78" s="238">
        <v>11.7</v>
      </c>
      <c r="H78" s="389">
        <v>11.8</v>
      </c>
      <c r="I78" s="237">
        <v>3.8</v>
      </c>
      <c r="J78" s="237">
        <v>4</v>
      </c>
      <c r="K78" s="236">
        <v>4</v>
      </c>
      <c r="L78" s="236">
        <v>4</v>
      </c>
    </row>
    <row r="79" spans="1:13" s="405" customFormat="1">
      <c r="A79" s="406"/>
      <c r="B79" s="400"/>
      <c r="C79" s="401"/>
      <c r="D79" s="351" t="s">
        <v>29</v>
      </c>
      <c r="E79" s="353"/>
      <c r="F79" s="353">
        <f t="shared" ref="F79:L79" si="14">SUM(F80:F107)</f>
        <v>1776.5</v>
      </c>
      <c r="G79" s="407">
        <f t="shared" si="14"/>
        <v>2080.3000000000002</v>
      </c>
      <c r="H79" s="408">
        <f t="shared" si="14"/>
        <v>1927.2</v>
      </c>
      <c r="I79" s="352">
        <f t="shared" si="14"/>
        <v>1987.3999999999999</v>
      </c>
      <c r="J79" s="352">
        <f t="shared" si="14"/>
        <v>1969.4999999999998</v>
      </c>
      <c r="K79" s="353">
        <f t="shared" si="14"/>
        <v>2048.1</v>
      </c>
      <c r="L79" s="353">
        <f t="shared" si="14"/>
        <v>2141.6</v>
      </c>
      <c r="M79" s="404"/>
    </row>
    <row r="80" spans="1:13">
      <c r="A80" s="220"/>
      <c r="B80" s="224">
        <v>311</v>
      </c>
      <c r="C80" s="225">
        <v>3111</v>
      </c>
      <c r="D80" s="226" t="s">
        <v>30</v>
      </c>
      <c r="E80" s="216"/>
      <c r="F80" s="236">
        <v>28.9</v>
      </c>
      <c r="G80" s="238">
        <v>28.5</v>
      </c>
      <c r="H80" s="278">
        <v>28.4</v>
      </c>
      <c r="I80" s="237">
        <v>28.7</v>
      </c>
      <c r="J80" s="237">
        <v>29</v>
      </c>
      <c r="K80" s="236">
        <v>29</v>
      </c>
      <c r="L80" s="237">
        <v>29</v>
      </c>
    </row>
    <row r="81" spans="1:13">
      <c r="A81" s="220"/>
      <c r="B81" s="224"/>
      <c r="C81" s="225">
        <v>31110</v>
      </c>
      <c r="D81" s="226" t="s">
        <v>429</v>
      </c>
      <c r="E81" s="237"/>
      <c r="F81" s="236">
        <v>0.4</v>
      </c>
      <c r="G81" s="238">
        <v>0.4</v>
      </c>
      <c r="H81" s="278">
        <v>0.9</v>
      </c>
      <c r="I81" s="237">
        <v>0.4</v>
      </c>
      <c r="J81" s="237">
        <v>0.4</v>
      </c>
      <c r="K81" s="236">
        <v>0.4</v>
      </c>
      <c r="L81" s="237">
        <v>0.4</v>
      </c>
    </row>
    <row r="82" spans="1:13">
      <c r="A82" s="220"/>
      <c r="B82" s="224"/>
      <c r="C82" s="225">
        <v>3119</v>
      </c>
      <c r="D82" s="226" t="s">
        <v>330</v>
      </c>
      <c r="E82" s="237"/>
      <c r="F82" s="236">
        <v>3</v>
      </c>
      <c r="G82" s="238">
        <v>0</v>
      </c>
      <c r="H82" s="278">
        <v>0</v>
      </c>
      <c r="I82" s="237">
        <v>0</v>
      </c>
      <c r="J82" s="237">
        <v>0</v>
      </c>
      <c r="K82" s="236">
        <v>0</v>
      </c>
      <c r="L82" s="237">
        <v>0</v>
      </c>
    </row>
    <row r="83" spans="1:13">
      <c r="A83" s="220"/>
      <c r="B83" s="224"/>
      <c r="C83" s="225">
        <v>31111</v>
      </c>
      <c r="D83" s="226" t="s">
        <v>329</v>
      </c>
      <c r="E83" s="237"/>
      <c r="F83" s="236">
        <v>0</v>
      </c>
      <c r="G83" s="238">
        <v>0</v>
      </c>
      <c r="H83" s="278">
        <v>4.5999999999999996</v>
      </c>
      <c r="I83" s="237">
        <v>1.6</v>
      </c>
      <c r="J83" s="237">
        <v>1.6</v>
      </c>
      <c r="K83" s="236">
        <v>1.6</v>
      </c>
      <c r="L83" s="237">
        <v>1.6</v>
      </c>
    </row>
    <row r="84" spans="1:13">
      <c r="A84" s="220"/>
      <c r="B84" s="224">
        <v>312</v>
      </c>
      <c r="C84" s="225" t="s">
        <v>592</v>
      </c>
      <c r="D84" s="226" t="s">
        <v>297</v>
      </c>
      <c r="E84" s="237"/>
      <c r="F84" s="236">
        <v>1.5</v>
      </c>
      <c r="G84" s="238">
        <v>1.9</v>
      </c>
      <c r="H84" s="278">
        <v>1.8</v>
      </c>
      <c r="I84" s="237">
        <v>2.6</v>
      </c>
      <c r="J84" s="237">
        <v>2.6</v>
      </c>
      <c r="K84" s="236">
        <v>2.6</v>
      </c>
      <c r="L84" s="237">
        <v>2.6</v>
      </c>
    </row>
    <row r="85" spans="1:13">
      <c r="A85" s="220"/>
      <c r="B85" s="224"/>
      <c r="C85" s="225" t="s">
        <v>593</v>
      </c>
      <c r="D85" s="226" t="s">
        <v>31</v>
      </c>
      <c r="E85" s="237"/>
      <c r="F85" s="236">
        <v>6.1</v>
      </c>
      <c r="G85" s="238">
        <v>20.7</v>
      </c>
      <c r="H85" s="278">
        <v>20</v>
      </c>
      <c r="I85" s="237">
        <v>19.399999999999999</v>
      </c>
      <c r="J85" s="237">
        <v>20</v>
      </c>
      <c r="K85" s="236">
        <v>20</v>
      </c>
      <c r="L85" s="237">
        <v>20</v>
      </c>
      <c r="M85" s="350"/>
    </row>
    <row r="86" spans="1:13">
      <c r="A86" s="220"/>
      <c r="B86" s="224"/>
      <c r="C86" s="225" t="s">
        <v>594</v>
      </c>
      <c r="D86" s="226" t="s">
        <v>33</v>
      </c>
      <c r="E86" s="237"/>
      <c r="F86" s="236">
        <v>160.5</v>
      </c>
      <c r="G86" s="238">
        <v>206.8</v>
      </c>
      <c r="H86" s="278">
        <v>207</v>
      </c>
      <c r="I86" s="237">
        <v>241.4</v>
      </c>
      <c r="J86" s="237">
        <v>245</v>
      </c>
      <c r="K86" s="236">
        <v>245</v>
      </c>
      <c r="L86" s="237">
        <v>245</v>
      </c>
      <c r="M86" s="350"/>
    </row>
    <row r="87" spans="1:13">
      <c r="A87" s="220"/>
      <c r="B87" s="224"/>
      <c r="C87" s="225" t="s">
        <v>595</v>
      </c>
      <c r="D87" s="226" t="s">
        <v>34</v>
      </c>
      <c r="E87" s="237"/>
      <c r="F87" s="236">
        <v>12</v>
      </c>
      <c r="G87" s="238">
        <v>12</v>
      </c>
      <c r="H87" s="278">
        <v>12.2</v>
      </c>
      <c r="I87" s="237">
        <v>11.6</v>
      </c>
      <c r="J87" s="237">
        <v>12.5</v>
      </c>
      <c r="K87" s="236">
        <v>12.8</v>
      </c>
      <c r="L87" s="237">
        <v>13</v>
      </c>
      <c r="M87" s="350"/>
    </row>
    <row r="88" spans="1:13">
      <c r="A88" s="220"/>
      <c r="B88" s="224"/>
      <c r="C88" s="225" t="s">
        <v>596</v>
      </c>
      <c r="D88" s="226" t="s">
        <v>35</v>
      </c>
      <c r="E88" s="237"/>
      <c r="F88" s="236">
        <v>53.7</v>
      </c>
      <c r="G88" s="238">
        <v>55.9</v>
      </c>
      <c r="H88" s="278">
        <v>67</v>
      </c>
      <c r="I88" s="237">
        <v>51.4</v>
      </c>
      <c r="J88" s="237">
        <v>68.099999999999994</v>
      </c>
      <c r="K88" s="236">
        <v>69.2</v>
      </c>
      <c r="L88" s="237">
        <v>69.3</v>
      </c>
      <c r="M88" s="350"/>
    </row>
    <row r="89" spans="1:13">
      <c r="A89" s="220"/>
      <c r="B89" s="224"/>
      <c r="C89" s="225" t="s">
        <v>597</v>
      </c>
      <c r="D89" s="226" t="s">
        <v>902</v>
      </c>
      <c r="E89" s="237"/>
      <c r="F89" s="236">
        <v>70.400000000000006</v>
      </c>
      <c r="G89" s="238">
        <v>120.7</v>
      </c>
      <c r="H89" s="278">
        <v>0</v>
      </c>
      <c r="I89" s="237">
        <v>0</v>
      </c>
      <c r="J89" s="237">
        <v>0</v>
      </c>
      <c r="K89" s="236">
        <v>0</v>
      </c>
      <c r="L89" s="237">
        <v>0</v>
      </c>
    </row>
    <row r="90" spans="1:13">
      <c r="A90" s="220"/>
      <c r="B90" s="224"/>
      <c r="C90" s="225">
        <v>3120011</v>
      </c>
      <c r="D90" s="226" t="s">
        <v>403</v>
      </c>
      <c r="E90" s="237"/>
      <c r="F90" s="236">
        <v>1365.7</v>
      </c>
      <c r="G90" s="238">
        <v>1558</v>
      </c>
      <c r="H90" s="278">
        <v>775.1</v>
      </c>
      <c r="I90" s="237">
        <v>1559.1</v>
      </c>
      <c r="J90" s="445">
        <v>770.4</v>
      </c>
      <c r="K90" s="447">
        <v>805.6</v>
      </c>
      <c r="L90" s="445">
        <v>843</v>
      </c>
      <c r="M90" s="350"/>
    </row>
    <row r="91" spans="1:13">
      <c r="A91" s="220"/>
      <c r="B91" s="224"/>
      <c r="C91" s="225">
        <v>3120011</v>
      </c>
      <c r="D91" s="226" t="s">
        <v>404</v>
      </c>
      <c r="E91" s="237"/>
      <c r="F91" s="236">
        <v>0</v>
      </c>
      <c r="G91" s="238">
        <v>0</v>
      </c>
      <c r="H91" s="278">
        <v>53.2</v>
      </c>
      <c r="I91" s="237"/>
      <c r="J91" s="445">
        <v>52.8</v>
      </c>
      <c r="K91" s="447">
        <v>55.1</v>
      </c>
      <c r="L91" s="445">
        <v>57</v>
      </c>
      <c r="M91" s="350"/>
    </row>
    <row r="92" spans="1:13">
      <c r="A92" s="220"/>
      <c r="B92" s="224"/>
      <c r="C92" s="225">
        <v>3120011</v>
      </c>
      <c r="D92" s="226" t="s">
        <v>405</v>
      </c>
      <c r="E92" s="237"/>
      <c r="F92" s="236">
        <v>0</v>
      </c>
      <c r="G92" s="238">
        <v>0</v>
      </c>
      <c r="H92" s="278">
        <v>638.70000000000005</v>
      </c>
      <c r="I92" s="237"/>
      <c r="J92" s="445">
        <v>674.9</v>
      </c>
      <c r="K92" s="236">
        <v>731.4</v>
      </c>
      <c r="L92" s="237">
        <v>784.2</v>
      </c>
      <c r="M92" s="350"/>
    </row>
    <row r="93" spans="1:13">
      <c r="A93" s="220"/>
      <c r="B93" s="224"/>
      <c r="C93" s="225">
        <v>3120011</v>
      </c>
      <c r="D93" s="226" t="s">
        <v>406</v>
      </c>
      <c r="E93" s="237"/>
      <c r="F93" s="236">
        <v>0</v>
      </c>
      <c r="G93" s="238">
        <v>0</v>
      </c>
      <c r="H93" s="278">
        <v>34.5</v>
      </c>
      <c r="I93" s="237"/>
      <c r="J93" s="445">
        <v>30.5</v>
      </c>
      <c r="K93" s="236">
        <v>31.6</v>
      </c>
      <c r="L93" s="237">
        <v>32.6</v>
      </c>
      <c r="M93" s="350"/>
    </row>
    <row r="94" spans="1:13">
      <c r="A94" s="220"/>
      <c r="B94" s="224"/>
      <c r="C94" s="225" t="s">
        <v>598</v>
      </c>
      <c r="D94" s="226" t="s">
        <v>407</v>
      </c>
      <c r="E94" s="237"/>
      <c r="F94" s="236">
        <v>11.9</v>
      </c>
      <c r="G94" s="238">
        <v>8.4</v>
      </c>
      <c r="H94" s="278">
        <v>13</v>
      </c>
      <c r="I94" s="237">
        <v>11.9</v>
      </c>
      <c r="J94" s="237">
        <v>12.9</v>
      </c>
      <c r="K94" s="236">
        <v>13</v>
      </c>
      <c r="L94" s="237">
        <v>13.1</v>
      </c>
      <c r="M94" s="350"/>
    </row>
    <row r="95" spans="1:13">
      <c r="A95" s="220"/>
      <c r="B95" s="224"/>
      <c r="C95" s="225" t="s">
        <v>599</v>
      </c>
      <c r="D95" s="226" t="s">
        <v>37</v>
      </c>
      <c r="E95" s="216"/>
      <c r="F95" s="236">
        <v>17.2</v>
      </c>
      <c r="G95" s="238">
        <v>16.399999999999999</v>
      </c>
      <c r="H95" s="278">
        <v>17.600000000000001</v>
      </c>
      <c r="I95" s="237">
        <v>16.8</v>
      </c>
      <c r="J95" s="237">
        <v>16</v>
      </c>
      <c r="K95" s="236">
        <v>16</v>
      </c>
      <c r="L95" s="237">
        <v>16</v>
      </c>
    </row>
    <row r="96" spans="1:13">
      <c r="A96" s="220"/>
      <c r="B96" s="224"/>
      <c r="C96" s="225" t="s">
        <v>901</v>
      </c>
      <c r="D96" s="226" t="s">
        <v>359</v>
      </c>
      <c r="E96" s="216"/>
      <c r="F96" s="236">
        <v>0</v>
      </c>
      <c r="G96" s="238">
        <v>0</v>
      </c>
      <c r="H96" s="278">
        <v>0</v>
      </c>
      <c r="I96" s="237">
        <v>0</v>
      </c>
      <c r="J96" s="237">
        <v>0</v>
      </c>
      <c r="K96" s="236">
        <v>0</v>
      </c>
      <c r="L96" s="237">
        <v>0</v>
      </c>
    </row>
    <row r="97" spans="1:13">
      <c r="A97" s="220"/>
      <c r="B97" s="224"/>
      <c r="C97" s="225" t="s">
        <v>600</v>
      </c>
      <c r="D97" s="226" t="s">
        <v>38</v>
      </c>
      <c r="E97" s="237"/>
      <c r="F97" s="236">
        <v>0.7</v>
      </c>
      <c r="G97" s="238">
        <v>0.7</v>
      </c>
      <c r="H97" s="278">
        <v>0.7</v>
      </c>
      <c r="I97" s="237">
        <v>0.7</v>
      </c>
      <c r="J97" s="237">
        <v>0.7</v>
      </c>
      <c r="K97" s="236">
        <v>0.7</v>
      </c>
      <c r="L97" s="237">
        <v>0.7</v>
      </c>
    </row>
    <row r="98" spans="1:13">
      <c r="A98" s="220"/>
      <c r="B98" s="224"/>
      <c r="C98" s="225">
        <v>312001</v>
      </c>
      <c r="D98" s="226" t="s">
        <v>32</v>
      </c>
      <c r="E98" s="237"/>
      <c r="F98" s="236">
        <v>0</v>
      </c>
      <c r="G98" s="238">
        <v>0</v>
      </c>
      <c r="H98" s="278">
        <v>0</v>
      </c>
      <c r="I98" s="237">
        <v>0</v>
      </c>
      <c r="J98" s="237">
        <v>0</v>
      </c>
      <c r="K98" s="236">
        <v>0</v>
      </c>
      <c r="L98" s="237">
        <v>0</v>
      </c>
    </row>
    <row r="99" spans="1:13">
      <c r="A99" s="220"/>
      <c r="B99" s="224"/>
      <c r="C99" s="225" t="s">
        <v>601</v>
      </c>
      <c r="D99" s="226" t="s">
        <v>804</v>
      </c>
      <c r="E99" s="237"/>
      <c r="F99" s="236">
        <v>0.4</v>
      </c>
      <c r="G99" s="238">
        <v>3.8</v>
      </c>
      <c r="H99" s="278">
        <v>0.4</v>
      </c>
      <c r="I99" s="237">
        <v>0</v>
      </c>
      <c r="J99" s="237">
        <v>0.4</v>
      </c>
      <c r="K99" s="236">
        <v>0.4</v>
      </c>
      <c r="L99" s="237">
        <v>0.4</v>
      </c>
    </row>
    <row r="100" spans="1:13">
      <c r="A100" s="220"/>
      <c r="B100" s="224"/>
      <c r="C100" s="225" t="s">
        <v>602</v>
      </c>
      <c r="D100" s="226" t="s">
        <v>261</v>
      </c>
      <c r="E100" s="237"/>
      <c r="F100" s="236">
        <v>2.6</v>
      </c>
      <c r="G100" s="238">
        <v>2.6</v>
      </c>
      <c r="H100" s="278">
        <v>2.6</v>
      </c>
      <c r="I100" s="237">
        <v>2.5</v>
      </c>
      <c r="J100" s="237">
        <v>2.6</v>
      </c>
      <c r="K100" s="236">
        <v>2.6</v>
      </c>
      <c r="L100" s="237">
        <v>2.6</v>
      </c>
    </row>
    <row r="101" spans="1:13">
      <c r="A101" s="220"/>
      <c r="B101" s="224"/>
      <c r="C101" s="225">
        <v>3120016</v>
      </c>
      <c r="D101" s="226" t="s">
        <v>348</v>
      </c>
      <c r="E101" s="237"/>
      <c r="F101" s="236">
        <v>7.8</v>
      </c>
      <c r="G101" s="238">
        <v>8</v>
      </c>
      <c r="H101" s="278">
        <v>27</v>
      </c>
      <c r="I101" s="237">
        <v>25.9</v>
      </c>
      <c r="J101" s="237">
        <v>5</v>
      </c>
      <c r="K101" s="236">
        <v>0</v>
      </c>
      <c r="L101" s="237">
        <v>0</v>
      </c>
      <c r="M101" s="350"/>
    </row>
    <row r="102" spans="1:13" ht="12" customHeight="1">
      <c r="A102" s="220"/>
      <c r="B102" s="224"/>
      <c r="C102" s="225">
        <v>312001814</v>
      </c>
      <c r="D102" s="226" t="s">
        <v>790</v>
      </c>
      <c r="E102" s="216"/>
      <c r="F102" s="236">
        <v>7.8</v>
      </c>
      <c r="G102" s="238">
        <v>24.5</v>
      </c>
      <c r="H102" s="278">
        <v>5.9</v>
      </c>
      <c r="I102" s="237">
        <v>6</v>
      </c>
      <c r="J102" s="237">
        <v>6</v>
      </c>
      <c r="K102" s="236">
        <v>6</v>
      </c>
      <c r="L102" s="237">
        <v>6</v>
      </c>
    </row>
    <row r="103" spans="1:13" ht="12" customHeight="1">
      <c r="A103" s="220"/>
      <c r="B103" s="224"/>
      <c r="C103" s="225">
        <v>312001824</v>
      </c>
      <c r="D103" s="226" t="s">
        <v>789</v>
      </c>
      <c r="E103" s="216"/>
      <c r="F103" s="236">
        <v>8.5</v>
      </c>
      <c r="G103" s="238">
        <v>0</v>
      </c>
      <c r="H103" s="278">
        <v>4.5</v>
      </c>
      <c r="I103" s="237">
        <v>4.5</v>
      </c>
      <c r="J103" s="237">
        <v>5</v>
      </c>
      <c r="K103" s="236">
        <v>5</v>
      </c>
      <c r="L103" s="237">
        <v>5</v>
      </c>
    </row>
    <row r="104" spans="1:13" ht="12" customHeight="1">
      <c r="A104" s="220"/>
      <c r="B104" s="224"/>
      <c r="C104" s="225" t="s">
        <v>603</v>
      </c>
      <c r="D104" s="226" t="s">
        <v>670</v>
      </c>
      <c r="E104" s="237"/>
      <c r="F104" s="236">
        <v>0.1</v>
      </c>
      <c r="G104" s="238">
        <v>0.1</v>
      </c>
      <c r="H104" s="278">
        <v>0.1</v>
      </c>
      <c r="I104" s="237">
        <v>0.1</v>
      </c>
      <c r="J104" s="237">
        <v>0.1</v>
      </c>
      <c r="K104" s="236">
        <v>0.1</v>
      </c>
      <c r="L104" s="237">
        <v>0.1</v>
      </c>
    </row>
    <row r="105" spans="1:13">
      <c r="A105" s="220"/>
      <c r="B105" s="224">
        <v>331</v>
      </c>
      <c r="C105" s="225" t="s">
        <v>604</v>
      </c>
      <c r="D105" s="226" t="s">
        <v>652</v>
      </c>
      <c r="E105" s="216"/>
      <c r="F105" s="236">
        <v>17.3</v>
      </c>
      <c r="G105" s="238">
        <v>10.9</v>
      </c>
      <c r="H105" s="278">
        <v>0</v>
      </c>
      <c r="I105" s="237">
        <v>2.8</v>
      </c>
      <c r="J105" s="237">
        <v>10</v>
      </c>
      <c r="K105" s="236">
        <v>0</v>
      </c>
      <c r="L105" s="237">
        <v>0</v>
      </c>
    </row>
    <row r="106" spans="1:13">
      <c r="A106" s="220"/>
      <c r="B106" s="224"/>
      <c r="C106" s="225" t="s">
        <v>729</v>
      </c>
      <c r="D106" s="226" t="s">
        <v>791</v>
      </c>
      <c r="E106" s="237"/>
      <c r="F106" s="236">
        <v>0</v>
      </c>
      <c r="G106" s="236">
        <v>0</v>
      </c>
      <c r="H106" s="278">
        <v>12</v>
      </c>
      <c r="I106" s="237">
        <v>0</v>
      </c>
      <c r="J106" s="237">
        <v>3</v>
      </c>
      <c r="K106" s="236">
        <v>0</v>
      </c>
      <c r="L106" s="237">
        <v>0</v>
      </c>
      <c r="M106" s="350"/>
    </row>
    <row r="107" spans="1:13">
      <c r="A107" s="220"/>
      <c r="C107" s="225"/>
      <c r="D107" s="226"/>
      <c r="E107" s="237"/>
      <c r="F107" s="236"/>
      <c r="G107" s="238"/>
      <c r="H107" s="278"/>
      <c r="I107" s="237"/>
      <c r="J107" s="237"/>
      <c r="K107" s="236"/>
      <c r="L107" s="237"/>
    </row>
    <row r="108" spans="1:13" s="405" customFormat="1">
      <c r="A108" s="399"/>
      <c r="B108" s="400"/>
      <c r="C108" s="401"/>
      <c r="D108" s="351" t="s">
        <v>41</v>
      </c>
      <c r="E108" s="354"/>
      <c r="F108" s="354">
        <f t="shared" ref="F108:L108" si="15">SUM(F109+F117)</f>
        <v>766.5</v>
      </c>
      <c r="G108" s="402">
        <f t="shared" si="15"/>
        <v>1113.2</v>
      </c>
      <c r="H108" s="403">
        <f t="shared" si="15"/>
        <v>698.59999999999991</v>
      </c>
      <c r="I108" s="355">
        <f t="shared" si="15"/>
        <v>1074.1999999999998</v>
      </c>
      <c r="J108" s="355">
        <f t="shared" si="15"/>
        <v>366.2</v>
      </c>
      <c r="K108" s="354">
        <f t="shared" si="15"/>
        <v>227.9</v>
      </c>
      <c r="L108" s="354">
        <f t="shared" si="15"/>
        <v>235.5</v>
      </c>
      <c r="M108" s="404"/>
    </row>
    <row r="109" spans="1:13">
      <c r="A109" s="220"/>
      <c r="B109" s="224"/>
      <c r="C109" s="234"/>
      <c r="D109" s="235" t="s">
        <v>252</v>
      </c>
      <c r="E109" s="239"/>
      <c r="F109" s="239">
        <f t="shared" ref="F109:L109" si="16">SUM(F110:F116)</f>
        <v>288.5</v>
      </c>
      <c r="G109" s="240">
        <f t="shared" si="16"/>
        <v>440.1</v>
      </c>
      <c r="H109" s="388">
        <f t="shared" si="16"/>
        <v>367.2</v>
      </c>
      <c r="I109" s="216">
        <f t="shared" si="16"/>
        <v>492.29999999999995</v>
      </c>
      <c r="J109" s="216">
        <f t="shared" si="16"/>
        <v>199.7</v>
      </c>
      <c r="K109" s="216">
        <f t="shared" si="16"/>
        <v>77.900000000000006</v>
      </c>
      <c r="L109" s="216">
        <f t="shared" si="16"/>
        <v>85.5</v>
      </c>
    </row>
    <row r="110" spans="1:13">
      <c r="A110" s="220"/>
      <c r="B110" s="224">
        <v>400</v>
      </c>
      <c r="C110" s="225">
        <v>411005</v>
      </c>
      <c r="D110" s="226" t="s">
        <v>895</v>
      </c>
      <c r="E110" s="239"/>
      <c r="F110" s="236">
        <v>13.6</v>
      </c>
      <c r="G110" s="374">
        <v>23.4</v>
      </c>
      <c r="H110" s="389">
        <v>30.1</v>
      </c>
      <c r="I110" s="237">
        <v>30</v>
      </c>
      <c r="J110" s="237">
        <v>30</v>
      </c>
      <c r="K110" s="236">
        <v>30</v>
      </c>
      <c r="L110" s="236">
        <v>30</v>
      </c>
    </row>
    <row r="111" spans="1:13">
      <c r="A111" s="220"/>
      <c r="B111" s="224"/>
      <c r="C111" s="225">
        <v>411005</v>
      </c>
      <c r="D111" s="226" t="s">
        <v>896</v>
      </c>
      <c r="E111" s="239"/>
      <c r="F111" s="236">
        <v>4</v>
      </c>
      <c r="G111" s="374">
        <v>4.5999999999999996</v>
      </c>
      <c r="H111" s="389">
        <v>4.5999999999999996</v>
      </c>
      <c r="I111" s="237">
        <v>4.7</v>
      </c>
      <c r="J111" s="237">
        <v>4.5999999999999996</v>
      </c>
      <c r="K111" s="236">
        <v>4.5999999999999996</v>
      </c>
      <c r="L111" s="236">
        <v>4.5999999999999996</v>
      </c>
    </row>
    <row r="112" spans="1:13">
      <c r="A112" s="217"/>
      <c r="B112" s="224"/>
      <c r="C112" s="225" t="s">
        <v>787</v>
      </c>
      <c r="D112" s="226" t="s">
        <v>545</v>
      </c>
      <c r="E112" s="216"/>
      <c r="F112" s="236">
        <v>270.89999999999998</v>
      </c>
      <c r="G112" s="238">
        <v>412.1</v>
      </c>
      <c r="H112" s="278">
        <v>144</v>
      </c>
      <c r="I112" s="237">
        <v>271.2</v>
      </c>
      <c r="J112" s="237">
        <v>165.1</v>
      </c>
      <c r="K112" s="236">
        <v>43.3</v>
      </c>
      <c r="L112" s="237">
        <v>50.9</v>
      </c>
    </row>
    <row r="113" spans="1:13">
      <c r="A113" s="217"/>
      <c r="B113" s="219"/>
      <c r="C113" s="225">
        <v>454</v>
      </c>
      <c r="D113" s="226" t="s">
        <v>546</v>
      </c>
      <c r="E113" s="237"/>
      <c r="F113" s="236">
        <v>0</v>
      </c>
      <c r="G113" s="238">
        <v>0</v>
      </c>
      <c r="H113" s="278">
        <v>0</v>
      </c>
      <c r="I113" s="237">
        <v>0</v>
      </c>
      <c r="J113" s="237">
        <v>0</v>
      </c>
      <c r="K113" s="236">
        <v>0</v>
      </c>
      <c r="L113" s="237">
        <v>0</v>
      </c>
    </row>
    <row r="114" spans="1:13">
      <c r="A114" s="220"/>
      <c r="B114" s="224"/>
      <c r="C114" s="225" t="s">
        <v>784</v>
      </c>
      <c r="D114" s="226" t="s">
        <v>772</v>
      </c>
      <c r="E114" s="216"/>
      <c r="F114" s="236">
        <v>0</v>
      </c>
      <c r="G114" s="238">
        <v>0</v>
      </c>
      <c r="H114" s="278">
        <v>17.5</v>
      </c>
      <c r="I114" s="237">
        <v>15.4</v>
      </c>
      <c r="J114" s="237">
        <v>0</v>
      </c>
      <c r="K114" s="236">
        <v>0</v>
      </c>
      <c r="L114" s="237">
        <v>0</v>
      </c>
    </row>
    <row r="115" spans="1:13">
      <c r="A115" s="220"/>
      <c r="B115" s="224"/>
      <c r="C115" s="225" t="s">
        <v>785</v>
      </c>
      <c r="D115" s="226" t="s">
        <v>899</v>
      </c>
      <c r="E115" s="216"/>
      <c r="F115" s="236">
        <v>0</v>
      </c>
      <c r="G115" s="238">
        <v>0</v>
      </c>
      <c r="H115" s="278">
        <v>15</v>
      </c>
      <c r="I115" s="237">
        <v>15</v>
      </c>
      <c r="J115" s="237">
        <v>0</v>
      </c>
      <c r="K115" s="236">
        <v>0</v>
      </c>
      <c r="L115" s="237">
        <v>0</v>
      </c>
    </row>
    <row r="116" spans="1:13">
      <c r="A116" s="220"/>
      <c r="B116" s="224"/>
      <c r="C116" s="225" t="s">
        <v>786</v>
      </c>
      <c r="D116" s="226" t="s">
        <v>773</v>
      </c>
      <c r="E116" s="216"/>
      <c r="F116" s="236">
        <v>0</v>
      </c>
      <c r="G116" s="238">
        <v>0</v>
      </c>
      <c r="H116" s="278">
        <v>156</v>
      </c>
      <c r="I116" s="237">
        <v>156</v>
      </c>
      <c r="J116" s="237">
        <v>0</v>
      </c>
      <c r="K116" s="236">
        <v>0</v>
      </c>
      <c r="L116" s="237">
        <v>0</v>
      </c>
    </row>
    <row r="117" spans="1:13" s="405" customFormat="1">
      <c r="A117" s="399"/>
      <c r="B117" s="400"/>
      <c r="C117" s="401"/>
      <c r="D117" s="351" t="s">
        <v>280</v>
      </c>
      <c r="E117" s="354"/>
      <c r="F117" s="354">
        <f t="shared" ref="F117:L117" si="17">SUM(F118:F124)</f>
        <v>478</v>
      </c>
      <c r="G117" s="402">
        <f t="shared" si="17"/>
        <v>673.1</v>
      </c>
      <c r="H117" s="403">
        <f t="shared" si="17"/>
        <v>331.4</v>
      </c>
      <c r="I117" s="355">
        <f t="shared" si="17"/>
        <v>581.89999999999986</v>
      </c>
      <c r="J117" s="355">
        <f t="shared" si="17"/>
        <v>166.5</v>
      </c>
      <c r="K117" s="354">
        <f t="shared" si="17"/>
        <v>150</v>
      </c>
      <c r="L117" s="354">
        <f t="shared" si="17"/>
        <v>150</v>
      </c>
      <c r="M117" s="404"/>
    </row>
    <row r="118" spans="1:13">
      <c r="A118" s="220"/>
      <c r="B118" s="224">
        <v>500</v>
      </c>
      <c r="C118" s="225">
        <v>513001</v>
      </c>
      <c r="D118" s="226" t="s">
        <v>430</v>
      </c>
      <c r="E118" s="216"/>
      <c r="F118" s="236">
        <v>112.5</v>
      </c>
      <c r="G118" s="238">
        <v>187.6</v>
      </c>
      <c r="H118" s="278">
        <v>150</v>
      </c>
      <c r="I118" s="237">
        <v>435.4</v>
      </c>
      <c r="J118" s="237">
        <v>150</v>
      </c>
      <c r="K118" s="236">
        <v>150</v>
      </c>
      <c r="L118" s="237">
        <v>150</v>
      </c>
      <c r="M118" s="350"/>
    </row>
    <row r="119" spans="1:13">
      <c r="A119" s="217"/>
      <c r="C119" s="225">
        <v>51300213</v>
      </c>
      <c r="D119" s="226" t="s">
        <v>505</v>
      </c>
      <c r="E119" s="237"/>
      <c r="F119" s="236">
        <v>169.7</v>
      </c>
      <c r="G119" s="238">
        <v>103.8</v>
      </c>
      <c r="H119" s="278">
        <v>121</v>
      </c>
      <c r="I119" s="237">
        <v>67.2</v>
      </c>
      <c r="J119" s="237">
        <v>16.5</v>
      </c>
      <c r="K119" s="236">
        <v>0</v>
      </c>
      <c r="L119" s="237">
        <v>0</v>
      </c>
    </row>
    <row r="120" spans="1:13">
      <c r="A120" s="217"/>
      <c r="B120" s="224"/>
      <c r="C120" s="225">
        <v>51300223</v>
      </c>
      <c r="D120" s="226" t="s">
        <v>720</v>
      </c>
      <c r="E120" s="216"/>
      <c r="F120" s="236">
        <v>0</v>
      </c>
      <c r="G120" s="238">
        <v>339.6</v>
      </c>
      <c r="H120" s="278">
        <v>60.4</v>
      </c>
      <c r="I120" s="237">
        <v>42</v>
      </c>
      <c r="J120" s="237">
        <v>0</v>
      </c>
      <c r="K120" s="236">
        <v>0</v>
      </c>
      <c r="L120" s="237">
        <v>0</v>
      </c>
    </row>
    <row r="121" spans="1:13">
      <c r="A121" s="220"/>
      <c r="B121" s="224"/>
      <c r="C121" s="225">
        <v>5130024</v>
      </c>
      <c r="D121" s="226" t="s">
        <v>950</v>
      </c>
      <c r="E121" s="237"/>
      <c r="F121" s="236">
        <v>0</v>
      </c>
      <c r="G121" s="238">
        <v>0</v>
      </c>
      <c r="H121" s="278">
        <v>0</v>
      </c>
      <c r="I121" s="237">
        <v>37.299999999999997</v>
      </c>
      <c r="J121" s="237">
        <v>0</v>
      </c>
      <c r="K121" s="236">
        <v>0</v>
      </c>
      <c r="L121" s="237">
        <v>0</v>
      </c>
      <c r="M121" s="350"/>
    </row>
    <row r="122" spans="1:13">
      <c r="A122" s="220"/>
      <c r="B122" s="224"/>
      <c r="C122" s="225" t="s">
        <v>605</v>
      </c>
      <c r="D122" s="226" t="s">
        <v>671</v>
      </c>
      <c r="E122" s="237"/>
      <c r="F122" s="236">
        <v>195.8</v>
      </c>
      <c r="G122" s="238">
        <v>42.1</v>
      </c>
      <c r="H122" s="278">
        <v>0</v>
      </c>
      <c r="I122" s="237">
        <v>0</v>
      </c>
      <c r="J122" s="237">
        <v>0</v>
      </c>
      <c r="K122" s="236">
        <v>0</v>
      </c>
      <c r="L122" s="237">
        <v>0</v>
      </c>
    </row>
    <row r="123" spans="1:13">
      <c r="A123" s="220"/>
      <c r="B123" s="224"/>
      <c r="C123" s="225"/>
      <c r="D123" s="226" t="s">
        <v>672</v>
      </c>
      <c r="E123" s="237"/>
      <c r="F123" s="236">
        <v>0</v>
      </c>
      <c r="G123" s="238">
        <v>0</v>
      </c>
      <c r="H123" s="278">
        <v>0</v>
      </c>
      <c r="I123" s="237">
        <v>0</v>
      </c>
      <c r="J123" s="237">
        <v>0</v>
      </c>
      <c r="K123" s="236">
        <v>0</v>
      </c>
      <c r="L123" s="237">
        <v>0</v>
      </c>
    </row>
    <row r="124" spans="1:13">
      <c r="A124" s="220"/>
      <c r="B124" s="224"/>
      <c r="C124" s="225"/>
      <c r="D124" s="235"/>
      <c r="E124" s="237"/>
      <c r="F124" s="236"/>
      <c r="G124" s="238"/>
      <c r="H124" s="278"/>
      <c r="I124" s="237"/>
      <c r="J124" s="237"/>
      <c r="K124" s="236"/>
      <c r="L124" s="237"/>
    </row>
    <row r="125" spans="1:13">
      <c r="A125" s="220"/>
      <c r="B125" s="224"/>
      <c r="C125" s="234"/>
      <c r="D125" s="351" t="s">
        <v>42</v>
      </c>
      <c r="E125" s="354"/>
      <c r="F125" s="354">
        <f t="shared" ref="F125:L125" si="18">SUM(F126+F129)</f>
        <v>89.199999999999989</v>
      </c>
      <c r="G125" s="402">
        <f t="shared" si="18"/>
        <v>74</v>
      </c>
      <c r="H125" s="403">
        <f t="shared" si="18"/>
        <v>268.89999999999998</v>
      </c>
      <c r="I125" s="355">
        <f t="shared" si="18"/>
        <v>41.3</v>
      </c>
      <c r="J125" s="355">
        <f t="shared" si="18"/>
        <v>5</v>
      </c>
      <c r="K125" s="354">
        <f t="shared" si="18"/>
        <v>2</v>
      </c>
      <c r="L125" s="354">
        <f t="shared" si="18"/>
        <v>2</v>
      </c>
    </row>
    <row r="126" spans="1:13">
      <c r="A126" s="220"/>
      <c r="B126" s="224"/>
      <c r="C126" s="234"/>
      <c r="D126" s="351" t="s">
        <v>43</v>
      </c>
      <c r="E126" s="354"/>
      <c r="F126" s="354">
        <f t="shared" ref="F126:L126" si="19">SUM(F127:F128)</f>
        <v>18.399999999999999</v>
      </c>
      <c r="G126" s="402">
        <f t="shared" si="19"/>
        <v>15.399999999999999</v>
      </c>
      <c r="H126" s="403">
        <f t="shared" si="19"/>
        <v>34</v>
      </c>
      <c r="I126" s="355">
        <f t="shared" si="19"/>
        <v>35.299999999999997</v>
      </c>
      <c r="J126" s="355">
        <f t="shared" si="19"/>
        <v>5</v>
      </c>
      <c r="K126" s="354">
        <f t="shared" si="19"/>
        <v>2</v>
      </c>
      <c r="L126" s="354">
        <f t="shared" si="19"/>
        <v>2</v>
      </c>
    </row>
    <row r="127" spans="1:13" ht="11.25" customHeight="1">
      <c r="A127" s="217"/>
      <c r="B127" s="224">
        <v>230</v>
      </c>
      <c r="C127" s="225" t="s">
        <v>606</v>
      </c>
      <c r="D127" s="226" t="s">
        <v>377</v>
      </c>
      <c r="E127" s="216"/>
      <c r="F127" s="236">
        <v>2.8</v>
      </c>
      <c r="G127" s="238">
        <v>0.2</v>
      </c>
      <c r="H127" s="278">
        <v>18</v>
      </c>
      <c r="I127" s="237">
        <v>18</v>
      </c>
      <c r="J127" s="237">
        <v>5</v>
      </c>
      <c r="K127" s="239">
        <v>2</v>
      </c>
      <c r="L127" s="216">
        <v>2</v>
      </c>
    </row>
    <row r="128" spans="1:13">
      <c r="A128" s="217"/>
      <c r="C128" s="225">
        <v>233001</v>
      </c>
      <c r="D128" s="226" t="s">
        <v>44</v>
      </c>
      <c r="E128" s="216"/>
      <c r="F128" s="236">
        <v>15.6</v>
      </c>
      <c r="G128" s="238">
        <v>15.2</v>
      </c>
      <c r="H128" s="278">
        <v>16</v>
      </c>
      <c r="I128" s="237">
        <v>17.3</v>
      </c>
      <c r="J128" s="237">
        <v>0</v>
      </c>
      <c r="K128" s="239">
        <v>0</v>
      </c>
      <c r="L128" s="216">
        <v>0</v>
      </c>
    </row>
    <row r="129" spans="1:12">
      <c r="A129" s="220"/>
      <c r="B129" s="224"/>
      <c r="C129" s="234"/>
      <c r="D129" s="351" t="s">
        <v>45</v>
      </c>
      <c r="E129" s="354"/>
      <c r="F129" s="354">
        <f>SUM(F131:F145)</f>
        <v>70.8</v>
      </c>
      <c r="G129" s="402">
        <f>SUM(G131:G145)</f>
        <v>58.6</v>
      </c>
      <c r="H129" s="355">
        <f>SUM(H130:H145)</f>
        <v>234.9</v>
      </c>
      <c r="I129" s="403">
        <f>SUM(I130:I145)</f>
        <v>6</v>
      </c>
      <c r="J129" s="355">
        <f>SUM(J131:J145)</f>
        <v>0</v>
      </c>
      <c r="K129" s="354">
        <f>SUM(K131:K145)</f>
        <v>0</v>
      </c>
      <c r="L129" s="354">
        <f>SUM(L131:L145)</f>
        <v>0</v>
      </c>
    </row>
    <row r="130" spans="1:12">
      <c r="A130" s="220"/>
      <c r="B130" s="224">
        <v>300</v>
      </c>
      <c r="C130" s="225" t="s">
        <v>777</v>
      </c>
      <c r="D130" s="226" t="s">
        <v>788</v>
      </c>
      <c r="E130" s="239"/>
      <c r="F130" s="236">
        <v>0</v>
      </c>
      <c r="G130" s="374">
        <v>0</v>
      </c>
      <c r="H130" s="388">
        <v>6</v>
      </c>
      <c r="I130" s="237">
        <v>6</v>
      </c>
      <c r="J130" s="237">
        <v>0</v>
      </c>
      <c r="K130" s="236">
        <v>0</v>
      </c>
      <c r="L130" s="236">
        <v>0</v>
      </c>
    </row>
    <row r="131" spans="1:12">
      <c r="A131" s="217"/>
      <c r="C131" s="225" t="s">
        <v>607</v>
      </c>
      <c r="D131" s="226" t="s">
        <v>46</v>
      </c>
      <c r="E131" s="237"/>
      <c r="F131" s="236">
        <v>0</v>
      </c>
      <c r="G131" s="238">
        <v>15</v>
      </c>
      <c r="H131" s="278">
        <v>0</v>
      </c>
      <c r="I131" s="237">
        <v>0</v>
      </c>
      <c r="J131" s="237">
        <v>0</v>
      </c>
      <c r="K131" s="236">
        <v>0</v>
      </c>
      <c r="L131" s="237">
        <v>0</v>
      </c>
    </row>
    <row r="132" spans="1:12">
      <c r="A132" s="217"/>
      <c r="B132" s="224"/>
      <c r="C132" s="225">
        <v>3220011</v>
      </c>
      <c r="D132" s="226" t="s">
        <v>554</v>
      </c>
      <c r="E132" s="237"/>
      <c r="F132" s="236">
        <v>70.8</v>
      </c>
      <c r="G132" s="238">
        <v>0</v>
      </c>
      <c r="H132" s="278">
        <v>0</v>
      </c>
      <c r="I132" s="237">
        <v>0</v>
      </c>
      <c r="J132" s="237">
        <v>0</v>
      </c>
      <c r="K132" s="236">
        <v>0</v>
      </c>
      <c r="L132" s="237">
        <v>0</v>
      </c>
    </row>
    <row r="133" spans="1:12">
      <c r="A133" s="220"/>
      <c r="B133" s="224"/>
      <c r="C133" s="225"/>
      <c r="D133" s="226" t="s">
        <v>485</v>
      </c>
      <c r="E133" s="237"/>
      <c r="F133" s="236">
        <v>0</v>
      </c>
      <c r="G133" s="238">
        <v>43.6</v>
      </c>
      <c r="H133" s="278">
        <v>0</v>
      </c>
      <c r="I133" s="237">
        <v>0</v>
      </c>
      <c r="J133" s="237">
        <v>0</v>
      </c>
      <c r="K133" s="236">
        <v>0</v>
      </c>
      <c r="L133" s="237">
        <v>0</v>
      </c>
    </row>
    <row r="134" spans="1:12">
      <c r="A134" s="220"/>
      <c r="B134" s="224"/>
      <c r="C134" s="225"/>
      <c r="D134" s="226" t="s">
        <v>653</v>
      </c>
      <c r="E134" s="237"/>
      <c r="F134" s="236">
        <v>0</v>
      </c>
      <c r="G134" s="238">
        <v>0</v>
      </c>
      <c r="H134" s="278">
        <v>0</v>
      </c>
      <c r="I134" s="237">
        <v>0</v>
      </c>
      <c r="J134" s="237">
        <v>0</v>
      </c>
      <c r="K134" s="236">
        <v>0</v>
      </c>
      <c r="L134" s="237">
        <v>0</v>
      </c>
    </row>
    <row r="135" spans="1:12">
      <c r="A135" s="220"/>
      <c r="B135" s="224"/>
      <c r="C135" s="225">
        <v>3320011</v>
      </c>
      <c r="D135" s="226" t="s">
        <v>792</v>
      </c>
      <c r="E135" s="237"/>
      <c r="F135" s="236">
        <v>0</v>
      </c>
      <c r="G135" s="238">
        <v>0</v>
      </c>
      <c r="H135" s="278">
        <v>0</v>
      </c>
      <c r="I135" s="237">
        <v>0</v>
      </c>
      <c r="J135" s="237">
        <v>0</v>
      </c>
      <c r="K135" s="236">
        <v>0</v>
      </c>
      <c r="L135" s="237">
        <v>0</v>
      </c>
    </row>
    <row r="136" spans="1:12">
      <c r="A136" s="220"/>
      <c r="B136" s="224"/>
      <c r="C136" s="225"/>
      <c r="D136" s="226" t="s">
        <v>793</v>
      </c>
      <c r="E136" s="237"/>
      <c r="F136" s="236">
        <v>0</v>
      </c>
      <c r="G136" s="238">
        <v>0</v>
      </c>
      <c r="H136" s="278">
        <v>0</v>
      </c>
      <c r="I136" s="237">
        <v>0</v>
      </c>
      <c r="J136" s="237">
        <v>0</v>
      </c>
      <c r="K136" s="236">
        <v>0</v>
      </c>
      <c r="L136" s="237">
        <v>0</v>
      </c>
    </row>
    <row r="137" spans="1:12">
      <c r="A137" s="220"/>
      <c r="B137" s="224"/>
      <c r="C137" s="225">
        <v>3320012</v>
      </c>
      <c r="D137" s="226" t="s">
        <v>739</v>
      </c>
      <c r="E137" s="237"/>
      <c r="F137" s="236">
        <v>0</v>
      </c>
      <c r="G137" s="238">
        <v>0</v>
      </c>
      <c r="H137" s="278">
        <v>41</v>
      </c>
      <c r="I137" s="237">
        <v>0</v>
      </c>
      <c r="J137" s="237">
        <v>0</v>
      </c>
      <c r="K137" s="236">
        <v>0</v>
      </c>
      <c r="L137" s="237">
        <v>0</v>
      </c>
    </row>
    <row r="138" spans="1:12">
      <c r="A138" s="220"/>
      <c r="B138" s="224"/>
      <c r="C138" s="225"/>
      <c r="D138" s="226" t="s">
        <v>738</v>
      </c>
      <c r="E138" s="237"/>
      <c r="F138" s="236">
        <v>0</v>
      </c>
      <c r="G138" s="238">
        <v>0</v>
      </c>
      <c r="H138" s="278">
        <v>0</v>
      </c>
      <c r="I138" s="237">
        <v>0</v>
      </c>
      <c r="J138" s="237">
        <v>0</v>
      </c>
      <c r="K138" s="236">
        <v>0</v>
      </c>
      <c r="L138" s="237">
        <v>0</v>
      </c>
    </row>
    <row r="139" spans="1:12">
      <c r="A139" s="220"/>
      <c r="B139" s="224"/>
      <c r="C139" s="225"/>
      <c r="D139" s="226" t="s">
        <v>794</v>
      </c>
      <c r="E139" s="237"/>
      <c r="F139" s="236">
        <v>0</v>
      </c>
      <c r="G139" s="238">
        <v>0</v>
      </c>
      <c r="H139" s="278">
        <v>0</v>
      </c>
      <c r="I139" s="237">
        <v>0</v>
      </c>
      <c r="J139" s="237">
        <v>0</v>
      </c>
      <c r="K139" s="236">
        <v>0</v>
      </c>
      <c r="L139" s="237">
        <v>0</v>
      </c>
    </row>
    <row r="140" spans="1:12">
      <c r="A140" s="220"/>
      <c r="B140" s="224"/>
      <c r="C140" s="225"/>
      <c r="D140" s="226" t="s">
        <v>529</v>
      </c>
      <c r="E140" s="237"/>
      <c r="F140" s="236">
        <v>0</v>
      </c>
      <c r="G140" s="238">
        <v>0</v>
      </c>
      <c r="H140" s="278">
        <v>0</v>
      </c>
      <c r="I140" s="237">
        <v>0</v>
      </c>
      <c r="J140" s="237">
        <v>0</v>
      </c>
      <c r="K140" s="236">
        <v>0</v>
      </c>
      <c r="L140" s="237">
        <v>0</v>
      </c>
    </row>
    <row r="141" spans="1:12">
      <c r="A141" s="220"/>
      <c r="B141" s="224"/>
      <c r="C141" s="225"/>
      <c r="D141" s="226" t="s">
        <v>795</v>
      </c>
      <c r="E141" s="237"/>
      <c r="F141" s="236">
        <v>0</v>
      </c>
      <c r="G141" s="238">
        <v>0</v>
      </c>
      <c r="H141" s="278">
        <v>0</v>
      </c>
      <c r="I141" s="237">
        <v>0</v>
      </c>
      <c r="J141" s="237">
        <v>0</v>
      </c>
      <c r="K141" s="236">
        <v>0</v>
      </c>
      <c r="L141" s="237">
        <v>0</v>
      </c>
    </row>
    <row r="142" spans="1:12">
      <c r="A142" s="220"/>
      <c r="B142" s="224"/>
      <c r="C142" s="225"/>
      <c r="D142" s="226" t="s">
        <v>796</v>
      </c>
      <c r="E142" s="237"/>
      <c r="F142" s="236">
        <v>0</v>
      </c>
      <c r="G142" s="238">
        <v>0</v>
      </c>
      <c r="H142" s="278">
        <v>0</v>
      </c>
      <c r="I142" s="237">
        <v>0</v>
      </c>
      <c r="J142" s="237">
        <v>0</v>
      </c>
      <c r="K142" s="236">
        <v>0</v>
      </c>
      <c r="L142" s="237">
        <v>0</v>
      </c>
    </row>
    <row r="143" spans="1:12">
      <c r="A143" s="220"/>
      <c r="B143" s="224"/>
      <c r="C143" s="225"/>
      <c r="D143" s="226" t="s">
        <v>797</v>
      </c>
      <c r="E143" s="237"/>
      <c r="F143" s="236">
        <v>0</v>
      </c>
      <c r="G143" s="238">
        <v>0</v>
      </c>
      <c r="H143" s="278">
        <v>0</v>
      </c>
      <c r="I143" s="237">
        <v>0</v>
      </c>
      <c r="J143" s="237">
        <v>0</v>
      </c>
      <c r="K143" s="236">
        <v>0</v>
      </c>
      <c r="L143" s="237">
        <v>0</v>
      </c>
    </row>
    <row r="144" spans="1:12">
      <c r="A144" s="220"/>
      <c r="B144" s="224"/>
      <c r="C144" s="225"/>
      <c r="D144" s="226" t="s">
        <v>798</v>
      </c>
      <c r="E144" s="237"/>
      <c r="F144" s="236">
        <v>0</v>
      </c>
      <c r="G144" s="238">
        <v>0</v>
      </c>
      <c r="H144" s="278">
        <v>0</v>
      </c>
      <c r="I144" s="237">
        <v>0</v>
      </c>
      <c r="J144" s="237">
        <v>0</v>
      </c>
      <c r="K144" s="236">
        <v>0</v>
      </c>
      <c r="L144" s="237">
        <v>0</v>
      </c>
    </row>
    <row r="145" spans="1:13">
      <c r="A145" s="220"/>
      <c r="B145" s="224"/>
      <c r="C145" s="225" t="s">
        <v>411</v>
      </c>
      <c r="D145" s="226" t="s">
        <v>370</v>
      </c>
      <c r="E145" s="216"/>
      <c r="F145" s="236">
        <v>0</v>
      </c>
      <c r="G145" s="238">
        <v>0</v>
      </c>
      <c r="H145" s="278">
        <v>187.9</v>
      </c>
      <c r="I145" s="237">
        <v>0</v>
      </c>
      <c r="J145" s="237">
        <v>0</v>
      </c>
      <c r="K145" s="236">
        <v>0</v>
      </c>
      <c r="L145" s="237">
        <v>0</v>
      </c>
    </row>
    <row r="146" spans="1:13">
      <c r="A146" s="220"/>
      <c r="B146" s="224"/>
      <c r="C146" s="234"/>
      <c r="D146" s="351" t="s">
        <v>271</v>
      </c>
      <c r="E146" s="354"/>
      <c r="F146" s="354">
        <f t="shared" ref="F146:L146" si="20">SUM(F147:F149)</f>
        <v>283.8</v>
      </c>
      <c r="G146" s="402">
        <f t="shared" si="20"/>
        <v>34.6</v>
      </c>
      <c r="H146" s="403">
        <f t="shared" si="20"/>
        <v>0</v>
      </c>
      <c r="I146" s="355">
        <f t="shared" si="20"/>
        <v>0</v>
      </c>
      <c r="J146" s="355">
        <f t="shared" si="20"/>
        <v>0</v>
      </c>
      <c r="K146" s="354">
        <f t="shared" si="20"/>
        <v>0</v>
      </c>
      <c r="L146" s="354">
        <f t="shared" si="20"/>
        <v>0</v>
      </c>
    </row>
    <row r="147" spans="1:13">
      <c r="A147" s="220"/>
      <c r="B147" s="224"/>
      <c r="C147" s="225"/>
      <c r="D147" s="226" t="s">
        <v>478</v>
      </c>
      <c r="E147" s="237"/>
      <c r="F147" s="236">
        <v>0</v>
      </c>
      <c r="G147" s="238">
        <v>0</v>
      </c>
      <c r="H147" s="278">
        <v>0</v>
      </c>
      <c r="I147" s="237">
        <v>0</v>
      </c>
      <c r="J147" s="237">
        <v>0</v>
      </c>
      <c r="K147" s="236">
        <v>0</v>
      </c>
      <c r="L147" s="237">
        <v>0</v>
      </c>
    </row>
    <row r="148" spans="1:13" ht="11.25" customHeight="1">
      <c r="A148" s="217"/>
      <c r="B148" s="224"/>
      <c r="C148" s="225"/>
      <c r="D148" s="226" t="s">
        <v>696</v>
      </c>
      <c r="E148" s="237"/>
      <c r="F148" s="236">
        <v>283.8</v>
      </c>
      <c r="G148" s="238">
        <v>0</v>
      </c>
      <c r="H148" s="278">
        <v>0</v>
      </c>
      <c r="I148" s="237">
        <v>0</v>
      </c>
      <c r="J148" s="237">
        <v>0</v>
      </c>
      <c r="K148" s="236">
        <v>0</v>
      </c>
      <c r="L148" s="237">
        <v>0</v>
      </c>
    </row>
    <row r="149" spans="1:13">
      <c r="A149" s="220"/>
      <c r="B149" s="224"/>
      <c r="C149" s="225"/>
      <c r="D149" s="226" t="s">
        <v>697</v>
      </c>
      <c r="E149" s="237"/>
      <c r="F149" s="236">
        <v>0</v>
      </c>
      <c r="G149" s="238">
        <v>34.6</v>
      </c>
      <c r="H149" s="278">
        <v>0</v>
      </c>
      <c r="I149" s="237">
        <v>0</v>
      </c>
      <c r="J149" s="237">
        <v>0</v>
      </c>
      <c r="K149" s="236">
        <v>0</v>
      </c>
      <c r="L149" s="237">
        <v>0</v>
      </c>
    </row>
    <row r="150" spans="1:13" ht="15.75">
      <c r="A150" s="220"/>
      <c r="B150" s="224"/>
      <c r="C150" s="241"/>
      <c r="D150" s="226"/>
      <c r="E150" s="243"/>
      <c r="F150" s="242"/>
      <c r="G150" s="375"/>
      <c r="H150" s="390"/>
      <c r="I150" s="243"/>
      <c r="J150" s="243"/>
      <c r="K150" s="242"/>
      <c r="L150" s="243"/>
    </row>
    <row r="151" spans="1:13" s="405" customFormat="1">
      <c r="A151" s="399"/>
      <c r="B151" s="400"/>
      <c r="C151" s="401"/>
      <c r="D151" s="351" t="s">
        <v>333</v>
      </c>
      <c r="E151" s="354"/>
      <c r="F151" s="355">
        <f t="shared" ref="F151:L151" si="21">SUM(F152+F245+F250+F252+F255+F259+F288+F290+F300+F304+F318+F339+F350+F360+F411+F419+F455+F457+F459+F538+F551+F571+F574+F582)</f>
        <v>2603</v>
      </c>
      <c r="G151" s="355">
        <f t="shared" si="21"/>
        <v>2703.9</v>
      </c>
      <c r="H151" s="355">
        <f>SUM(H152+H245+H250+H252+H255+H259+H288+H290+H300+H304+H318+H339+H350+H360+H411+H419+H455+H457+H459+H538+H551+H574+H582)</f>
        <v>2923.6000000000004</v>
      </c>
      <c r="I151" s="355">
        <f t="shared" si="21"/>
        <v>2730.7000000000012</v>
      </c>
      <c r="J151" s="355">
        <f>SUM(J152+J245+J250+J252+J255+J259+J288+J290+J300+J304+J318+J339+J350+J360+J411+J419+J455+J457+J459+J538+J551+J574+J582)</f>
        <v>2370.7000000000003</v>
      </c>
      <c r="K151" s="355">
        <f t="shared" si="21"/>
        <v>2338.3999999999996</v>
      </c>
      <c r="L151" s="355">
        <f t="shared" si="21"/>
        <v>2362.2999999999997</v>
      </c>
      <c r="M151" s="404"/>
    </row>
    <row r="152" spans="1:13" s="405" customFormat="1" ht="15.75">
      <c r="A152" s="409"/>
      <c r="B152" s="410" t="s">
        <v>47</v>
      </c>
      <c r="C152" s="401"/>
      <c r="D152" s="351" t="s">
        <v>49</v>
      </c>
      <c r="E152" s="354"/>
      <c r="F152" s="355">
        <f t="shared" ref="F152:L152" si="22">SUM(F153+F156+F159+F167+F183+F190+F197+F233+F243)</f>
        <v>474.1</v>
      </c>
      <c r="G152" s="355">
        <f t="shared" si="22"/>
        <v>839.7</v>
      </c>
      <c r="H152" s="355">
        <f t="shared" si="22"/>
        <v>1023.2</v>
      </c>
      <c r="I152" s="355">
        <f t="shared" si="22"/>
        <v>955.60000000000014</v>
      </c>
      <c r="J152" s="355">
        <f t="shared" si="22"/>
        <v>589</v>
      </c>
      <c r="K152" s="354">
        <f t="shared" si="22"/>
        <v>583.5</v>
      </c>
      <c r="L152" s="354">
        <f t="shared" si="22"/>
        <v>590.20000000000005</v>
      </c>
      <c r="M152" s="404"/>
    </row>
    <row r="153" spans="1:13" ht="15" customHeight="1">
      <c r="A153" s="217"/>
      <c r="B153" s="224" t="s">
        <v>48</v>
      </c>
      <c r="C153" s="234"/>
      <c r="D153" s="235" t="s">
        <v>50</v>
      </c>
      <c r="E153" s="288" t="s">
        <v>806</v>
      </c>
      <c r="F153" s="239">
        <f t="shared" ref="F153:L153" si="23">SUM(F154:F155)</f>
        <v>261.10000000000002</v>
      </c>
      <c r="G153" s="240">
        <f t="shared" si="23"/>
        <v>290</v>
      </c>
      <c r="H153" s="388">
        <f t="shared" si="23"/>
        <v>301</v>
      </c>
      <c r="I153" s="216">
        <f t="shared" si="23"/>
        <v>298.60000000000002</v>
      </c>
      <c r="J153" s="216">
        <f t="shared" si="23"/>
        <v>330.6</v>
      </c>
      <c r="K153" s="239">
        <f t="shared" si="23"/>
        <v>331.6</v>
      </c>
      <c r="L153" s="239">
        <f t="shared" si="23"/>
        <v>338.4</v>
      </c>
    </row>
    <row r="154" spans="1:13" ht="15" customHeight="1">
      <c r="A154" s="217"/>
      <c r="B154" s="224">
        <v>610</v>
      </c>
      <c r="C154" s="234"/>
      <c r="D154" s="226" t="s">
        <v>51</v>
      </c>
      <c r="F154" s="236">
        <v>184.5</v>
      </c>
      <c r="G154" s="238">
        <v>203.4</v>
      </c>
      <c r="H154" s="278">
        <v>213</v>
      </c>
      <c r="I154" s="237">
        <v>209.1</v>
      </c>
      <c r="J154" s="237">
        <v>234.1</v>
      </c>
      <c r="K154" s="236">
        <v>235</v>
      </c>
      <c r="L154" s="237">
        <v>240</v>
      </c>
    </row>
    <row r="155" spans="1:13">
      <c r="A155" s="217"/>
      <c r="B155" s="224">
        <v>620</v>
      </c>
      <c r="D155" s="226" t="s">
        <v>52</v>
      </c>
      <c r="E155" s="237"/>
      <c r="F155" s="236">
        <v>76.599999999999994</v>
      </c>
      <c r="G155" s="238">
        <v>86.6</v>
      </c>
      <c r="H155" s="278">
        <v>88</v>
      </c>
      <c r="I155" s="237">
        <v>89.5</v>
      </c>
      <c r="J155" s="237">
        <v>96.5</v>
      </c>
      <c r="K155" s="236">
        <v>96.6</v>
      </c>
      <c r="L155" s="237">
        <v>98.4</v>
      </c>
    </row>
    <row r="156" spans="1:13">
      <c r="A156" s="220"/>
      <c r="B156" s="224">
        <v>631</v>
      </c>
      <c r="C156" s="225">
        <v>631001</v>
      </c>
      <c r="D156" s="235" t="s">
        <v>53</v>
      </c>
      <c r="E156" s="216"/>
      <c r="F156" s="239">
        <f t="shared" ref="F156:L156" si="24">SUM(F157:F158)</f>
        <v>1.8</v>
      </c>
      <c r="G156" s="240">
        <f t="shared" si="24"/>
        <v>1.9</v>
      </c>
      <c r="H156" s="279">
        <f t="shared" si="24"/>
        <v>2.6</v>
      </c>
      <c r="I156" s="216">
        <f t="shared" si="24"/>
        <v>2.1</v>
      </c>
      <c r="J156" s="216">
        <f t="shared" si="24"/>
        <v>2.6</v>
      </c>
      <c r="K156" s="239">
        <f t="shared" si="24"/>
        <v>2.6</v>
      </c>
      <c r="L156" s="216">
        <f t="shared" si="24"/>
        <v>2.6</v>
      </c>
    </row>
    <row r="157" spans="1:13">
      <c r="A157" s="220"/>
      <c r="B157" s="224"/>
      <c r="C157" s="225">
        <v>631002</v>
      </c>
      <c r="D157" s="226" t="s">
        <v>54</v>
      </c>
      <c r="E157" s="237"/>
      <c r="F157" s="236">
        <v>0.7</v>
      </c>
      <c r="G157" s="238">
        <v>0.6</v>
      </c>
      <c r="H157" s="278">
        <v>1.6</v>
      </c>
      <c r="I157" s="237">
        <v>1.1000000000000001</v>
      </c>
      <c r="J157" s="237">
        <v>1.6</v>
      </c>
      <c r="K157" s="236">
        <v>1.6</v>
      </c>
      <c r="L157" s="237">
        <v>1.6</v>
      </c>
    </row>
    <row r="158" spans="1:13" s="244" customFormat="1">
      <c r="A158" s="217"/>
      <c r="B158" s="224"/>
      <c r="C158" s="234"/>
      <c r="D158" s="226" t="s">
        <v>55</v>
      </c>
      <c r="E158" s="237"/>
      <c r="F158" s="236">
        <v>1.1000000000000001</v>
      </c>
      <c r="G158" s="238">
        <v>1.3</v>
      </c>
      <c r="H158" s="278">
        <v>1</v>
      </c>
      <c r="I158" s="237">
        <v>1</v>
      </c>
      <c r="J158" s="237">
        <v>1</v>
      </c>
      <c r="K158" s="236">
        <v>1</v>
      </c>
      <c r="L158" s="237">
        <v>1</v>
      </c>
      <c r="M158" s="295"/>
    </row>
    <row r="159" spans="1:13">
      <c r="A159" s="220"/>
      <c r="B159" s="224">
        <v>632</v>
      </c>
      <c r="C159" s="225">
        <v>6320011</v>
      </c>
      <c r="D159" s="235" t="s">
        <v>56</v>
      </c>
      <c r="E159" s="216"/>
      <c r="F159" s="239">
        <f t="shared" ref="F159:L159" si="25">SUM(F160:F166)</f>
        <v>59.399999999999991</v>
      </c>
      <c r="G159" s="240">
        <f t="shared" si="25"/>
        <v>55.900000000000006</v>
      </c>
      <c r="H159" s="279">
        <f t="shared" si="25"/>
        <v>59.599999999999994</v>
      </c>
      <c r="I159" s="216">
        <f t="shared" si="25"/>
        <v>51.3</v>
      </c>
      <c r="J159" s="216">
        <f t="shared" si="25"/>
        <v>55.599999999999994</v>
      </c>
      <c r="K159" s="239">
        <f t="shared" si="25"/>
        <v>55.599999999999994</v>
      </c>
      <c r="L159" s="216">
        <f t="shared" si="25"/>
        <v>55.599999999999994</v>
      </c>
    </row>
    <row r="160" spans="1:13">
      <c r="A160" s="220"/>
      <c r="B160" s="244"/>
      <c r="C160" s="225">
        <v>6320012</v>
      </c>
      <c r="D160" s="226" t="s">
        <v>57</v>
      </c>
      <c r="E160" s="237"/>
      <c r="F160" s="236">
        <v>12.4</v>
      </c>
      <c r="G160" s="238">
        <v>12.2</v>
      </c>
      <c r="H160" s="278">
        <v>12</v>
      </c>
      <c r="I160" s="237">
        <v>10.7</v>
      </c>
      <c r="J160" s="237">
        <v>12</v>
      </c>
      <c r="K160" s="236">
        <v>12</v>
      </c>
      <c r="L160" s="237">
        <v>12</v>
      </c>
    </row>
    <row r="161" spans="1:13" s="244" customFormat="1">
      <c r="A161" s="217"/>
      <c r="B161" s="224"/>
      <c r="C161" s="225">
        <v>632002</v>
      </c>
      <c r="D161" s="226" t="s">
        <v>58</v>
      </c>
      <c r="E161" s="237"/>
      <c r="F161" s="236">
        <v>28</v>
      </c>
      <c r="G161" s="238">
        <v>25</v>
      </c>
      <c r="H161" s="278">
        <v>26</v>
      </c>
      <c r="I161" s="237">
        <v>20.7</v>
      </c>
      <c r="J161" s="237">
        <v>22</v>
      </c>
      <c r="K161" s="236">
        <v>22</v>
      </c>
      <c r="L161" s="237">
        <v>22</v>
      </c>
      <c r="M161" s="295"/>
    </row>
    <row r="162" spans="1:13">
      <c r="A162" s="220"/>
      <c r="B162" s="224"/>
      <c r="C162" s="225">
        <v>6320031</v>
      </c>
      <c r="D162" s="226" t="s">
        <v>59</v>
      </c>
      <c r="E162" s="237"/>
      <c r="F162" s="236">
        <v>3.8</v>
      </c>
      <c r="G162" s="238">
        <v>1.5</v>
      </c>
      <c r="H162" s="278">
        <v>2.8</v>
      </c>
      <c r="I162" s="237">
        <v>2.4</v>
      </c>
      <c r="J162" s="237">
        <v>2.8</v>
      </c>
      <c r="K162" s="236">
        <v>2.8</v>
      </c>
      <c r="L162" s="237">
        <v>2.8</v>
      </c>
    </row>
    <row r="163" spans="1:13">
      <c r="A163" s="220"/>
      <c r="B163" s="224"/>
      <c r="C163" s="225">
        <v>6320032</v>
      </c>
      <c r="D163" s="226" t="s">
        <v>60</v>
      </c>
      <c r="E163" s="237"/>
      <c r="F163" s="236">
        <v>5.8</v>
      </c>
      <c r="G163" s="238">
        <v>6.6</v>
      </c>
      <c r="H163" s="278">
        <v>7.3</v>
      </c>
      <c r="I163" s="237">
        <v>7.3</v>
      </c>
      <c r="J163" s="237">
        <v>7.3</v>
      </c>
      <c r="K163" s="236">
        <v>7.3</v>
      </c>
      <c r="L163" s="237">
        <v>7.3</v>
      </c>
    </row>
    <row r="164" spans="1:13">
      <c r="A164" s="220"/>
      <c r="B164" s="224"/>
      <c r="C164" s="225">
        <v>6320033</v>
      </c>
      <c r="D164" s="226" t="s">
        <v>61</v>
      </c>
      <c r="E164" s="237"/>
      <c r="F164" s="236">
        <v>1</v>
      </c>
      <c r="G164" s="238">
        <v>1</v>
      </c>
      <c r="H164" s="278">
        <v>1</v>
      </c>
      <c r="I164" s="237">
        <v>1</v>
      </c>
      <c r="J164" s="237">
        <v>1</v>
      </c>
      <c r="K164" s="236">
        <v>1</v>
      </c>
      <c r="L164" s="237">
        <v>1</v>
      </c>
    </row>
    <row r="165" spans="1:13">
      <c r="A165" s="220"/>
      <c r="B165" s="224"/>
      <c r="C165" s="225">
        <v>632004</v>
      </c>
      <c r="D165" s="226" t="s">
        <v>62</v>
      </c>
      <c r="E165" s="237"/>
      <c r="F165" s="236">
        <v>7.9</v>
      </c>
      <c r="G165" s="238">
        <v>9</v>
      </c>
      <c r="H165" s="278">
        <v>10</v>
      </c>
      <c r="I165" s="237">
        <v>8.6</v>
      </c>
      <c r="J165" s="237">
        <v>10</v>
      </c>
      <c r="K165" s="236">
        <v>10</v>
      </c>
      <c r="L165" s="237">
        <v>10</v>
      </c>
    </row>
    <row r="166" spans="1:13">
      <c r="A166" s="220"/>
      <c r="B166" s="224"/>
      <c r="C166" s="234"/>
      <c r="D166" s="226" t="s">
        <v>63</v>
      </c>
      <c r="E166" s="237"/>
      <c r="F166" s="236">
        <v>0.5</v>
      </c>
      <c r="G166" s="238">
        <v>0.6</v>
      </c>
      <c r="H166" s="278">
        <v>0.5</v>
      </c>
      <c r="I166" s="237">
        <v>0.6</v>
      </c>
      <c r="J166" s="237">
        <v>0.5</v>
      </c>
      <c r="K166" s="236">
        <v>0.5</v>
      </c>
      <c r="L166" s="237">
        <v>0.5</v>
      </c>
    </row>
    <row r="167" spans="1:13">
      <c r="A167" s="220"/>
      <c r="B167" s="224">
        <v>633</v>
      </c>
      <c r="C167" s="225">
        <v>633001</v>
      </c>
      <c r="D167" s="235" t="s">
        <v>64</v>
      </c>
      <c r="E167" s="216"/>
      <c r="F167" s="239">
        <f t="shared" ref="F167:L167" si="26">SUM(F168:F182)</f>
        <v>21.6</v>
      </c>
      <c r="G167" s="240">
        <f t="shared" si="26"/>
        <v>18.799999999999997</v>
      </c>
      <c r="H167" s="279">
        <f t="shared" si="26"/>
        <v>43.8</v>
      </c>
      <c r="I167" s="216">
        <f t="shared" si="26"/>
        <v>14.7</v>
      </c>
      <c r="J167" s="216">
        <f t="shared" si="26"/>
        <v>37.799999999999997</v>
      </c>
      <c r="K167" s="239">
        <f t="shared" si="26"/>
        <v>37.799999999999997</v>
      </c>
      <c r="L167" s="216">
        <f t="shared" si="26"/>
        <v>37.799999999999997</v>
      </c>
    </row>
    <row r="168" spans="1:13">
      <c r="A168" s="220"/>
      <c r="B168" s="224"/>
      <c r="C168" s="225">
        <v>633002</v>
      </c>
      <c r="D168" s="226" t="s">
        <v>65</v>
      </c>
      <c r="E168" s="237"/>
      <c r="F168" s="236">
        <v>1.3</v>
      </c>
      <c r="G168" s="238">
        <v>0.3</v>
      </c>
      <c r="H168" s="278">
        <v>10</v>
      </c>
      <c r="I168" s="237">
        <v>0.2</v>
      </c>
      <c r="J168" s="237">
        <v>5</v>
      </c>
      <c r="K168" s="236">
        <v>5</v>
      </c>
      <c r="L168" s="237">
        <v>5</v>
      </c>
    </row>
    <row r="169" spans="1:13" s="244" customFormat="1">
      <c r="A169" s="217"/>
      <c r="B169" s="224"/>
      <c r="C169" s="225">
        <v>633003</v>
      </c>
      <c r="D169" s="226" t="s">
        <v>715</v>
      </c>
      <c r="E169" s="237"/>
      <c r="F169" s="236">
        <v>2.7</v>
      </c>
      <c r="G169" s="238">
        <v>1.6</v>
      </c>
      <c r="H169" s="278">
        <v>5</v>
      </c>
      <c r="I169" s="237">
        <v>0.1</v>
      </c>
      <c r="J169" s="237">
        <v>5</v>
      </c>
      <c r="K169" s="236">
        <v>5</v>
      </c>
      <c r="L169" s="237">
        <v>5</v>
      </c>
      <c r="M169" s="295"/>
    </row>
    <row r="170" spans="1:13">
      <c r="A170" s="220"/>
      <c r="B170" s="224"/>
      <c r="C170" s="225">
        <v>633004</v>
      </c>
      <c r="D170" s="226" t="s">
        <v>654</v>
      </c>
      <c r="E170" s="237"/>
      <c r="F170" s="236">
        <v>0.5</v>
      </c>
      <c r="G170" s="238">
        <v>0</v>
      </c>
      <c r="H170" s="278">
        <v>0</v>
      </c>
      <c r="I170" s="237">
        <v>0</v>
      </c>
      <c r="J170" s="237">
        <v>0</v>
      </c>
      <c r="K170" s="236">
        <v>0</v>
      </c>
      <c r="L170" s="237">
        <v>0</v>
      </c>
    </row>
    <row r="171" spans="1:13">
      <c r="A171" s="220"/>
      <c r="B171" s="224"/>
      <c r="C171" s="225">
        <v>6330061</v>
      </c>
      <c r="D171" s="226" t="s">
        <v>67</v>
      </c>
      <c r="E171" s="237"/>
      <c r="F171" s="236">
        <v>0.3</v>
      </c>
      <c r="G171" s="238">
        <v>0.4</v>
      </c>
      <c r="H171" s="278">
        <v>3</v>
      </c>
      <c r="I171" s="237">
        <v>0.2</v>
      </c>
      <c r="J171" s="237">
        <v>3</v>
      </c>
      <c r="K171" s="236">
        <v>3</v>
      </c>
      <c r="L171" s="237">
        <v>3</v>
      </c>
    </row>
    <row r="172" spans="1:13">
      <c r="A172" s="220"/>
      <c r="B172" s="224"/>
      <c r="C172" s="225">
        <v>6330062</v>
      </c>
      <c r="D172" s="226" t="s">
        <v>191</v>
      </c>
      <c r="E172" s="237"/>
      <c r="F172" s="236">
        <v>3.2</v>
      </c>
      <c r="G172" s="238">
        <v>2.7</v>
      </c>
      <c r="H172" s="278">
        <v>2.8</v>
      </c>
      <c r="I172" s="237">
        <v>2.5</v>
      </c>
      <c r="J172" s="237">
        <v>2.8</v>
      </c>
      <c r="K172" s="236">
        <v>2.8</v>
      </c>
      <c r="L172" s="237">
        <v>2.8</v>
      </c>
    </row>
    <row r="173" spans="1:13">
      <c r="A173" s="220"/>
      <c r="B173" s="224"/>
      <c r="C173" s="225">
        <v>6330063</v>
      </c>
      <c r="D173" s="226" t="s">
        <v>68</v>
      </c>
      <c r="E173" s="237"/>
      <c r="F173" s="236">
        <v>1.2</v>
      </c>
      <c r="G173" s="238">
        <v>1.7</v>
      </c>
      <c r="H173" s="278">
        <v>2</v>
      </c>
      <c r="I173" s="237">
        <v>0.5</v>
      </c>
      <c r="J173" s="237">
        <v>2</v>
      </c>
      <c r="K173" s="236">
        <v>2</v>
      </c>
      <c r="L173" s="237">
        <v>2</v>
      </c>
    </row>
    <row r="174" spans="1:13">
      <c r="A174" s="220"/>
      <c r="B174" s="224"/>
      <c r="C174" s="225">
        <v>6330064</v>
      </c>
      <c r="D174" s="226" t="s">
        <v>69</v>
      </c>
      <c r="E174" s="237"/>
      <c r="F174" s="236">
        <v>0.8</v>
      </c>
      <c r="G174" s="238">
        <v>0.6</v>
      </c>
      <c r="H174" s="278">
        <v>0.6</v>
      </c>
      <c r="I174" s="237">
        <v>1</v>
      </c>
      <c r="J174" s="237">
        <v>0.6</v>
      </c>
      <c r="K174" s="236">
        <v>0.6</v>
      </c>
      <c r="L174" s="237">
        <v>0.6</v>
      </c>
    </row>
    <row r="175" spans="1:13">
      <c r="A175" s="220"/>
      <c r="B175" s="224"/>
      <c r="C175" s="225">
        <v>6330065</v>
      </c>
      <c r="D175" s="226" t="s">
        <v>70</v>
      </c>
      <c r="E175" s="237"/>
      <c r="F175" s="236">
        <v>0.2</v>
      </c>
      <c r="G175" s="238">
        <v>0.1</v>
      </c>
      <c r="H175" s="278">
        <v>0.5</v>
      </c>
      <c r="I175" s="237">
        <v>0.1</v>
      </c>
      <c r="J175" s="237">
        <v>0.5</v>
      </c>
      <c r="K175" s="236">
        <v>0.5</v>
      </c>
      <c r="L175" s="237">
        <v>0.5</v>
      </c>
    </row>
    <row r="176" spans="1:13">
      <c r="A176" s="220"/>
      <c r="B176" s="224"/>
      <c r="C176" s="225">
        <v>6330066</v>
      </c>
      <c r="D176" s="226" t="s">
        <v>135</v>
      </c>
      <c r="E176" s="237"/>
      <c r="F176" s="236">
        <v>1.9</v>
      </c>
      <c r="G176" s="238">
        <v>2.2999999999999998</v>
      </c>
      <c r="H176" s="278">
        <v>2</v>
      </c>
      <c r="I176" s="237">
        <v>1.5</v>
      </c>
      <c r="J176" s="237">
        <v>2</v>
      </c>
      <c r="K176" s="236">
        <v>2</v>
      </c>
      <c r="L176" s="237">
        <v>2</v>
      </c>
    </row>
    <row r="177" spans="1:12">
      <c r="A177" s="220"/>
      <c r="B177" s="224"/>
      <c r="C177" s="225">
        <v>6330067</v>
      </c>
      <c r="D177" s="226" t="s">
        <v>608</v>
      </c>
      <c r="E177" s="237"/>
      <c r="F177" s="236">
        <v>1.5</v>
      </c>
      <c r="G177" s="238">
        <v>1.5</v>
      </c>
      <c r="H177" s="278">
        <v>1.7</v>
      </c>
      <c r="I177" s="237">
        <v>1.2</v>
      </c>
      <c r="J177" s="237">
        <v>1.7</v>
      </c>
      <c r="K177" s="236">
        <v>1.7</v>
      </c>
      <c r="L177" s="237">
        <v>1.7</v>
      </c>
    </row>
    <row r="178" spans="1:12">
      <c r="A178" s="220"/>
      <c r="B178" s="224"/>
      <c r="C178" s="225">
        <v>6330068</v>
      </c>
      <c r="D178" s="226" t="s">
        <v>73</v>
      </c>
      <c r="E178" s="237"/>
      <c r="F178" s="236">
        <v>0.2</v>
      </c>
      <c r="G178" s="238">
        <v>0.1</v>
      </c>
      <c r="H178" s="278">
        <v>0.2</v>
      </c>
      <c r="I178" s="237">
        <v>0.1</v>
      </c>
      <c r="J178" s="237">
        <v>0.2</v>
      </c>
      <c r="K178" s="236">
        <v>0.2</v>
      </c>
      <c r="L178" s="237">
        <v>0.2</v>
      </c>
    </row>
    <row r="179" spans="1:12">
      <c r="A179" s="220"/>
      <c r="B179" s="224"/>
      <c r="C179" s="225">
        <v>633009</v>
      </c>
      <c r="D179" s="226" t="s">
        <v>609</v>
      </c>
      <c r="E179" s="237"/>
      <c r="F179" s="236">
        <v>0.9</v>
      </c>
      <c r="G179" s="238">
        <v>0.5</v>
      </c>
      <c r="H179" s="278">
        <v>4</v>
      </c>
      <c r="I179" s="237">
        <v>2.5</v>
      </c>
      <c r="J179" s="237">
        <v>3</v>
      </c>
      <c r="K179" s="236">
        <v>3</v>
      </c>
      <c r="L179" s="237">
        <v>3</v>
      </c>
    </row>
    <row r="180" spans="1:12">
      <c r="A180" s="220"/>
      <c r="B180" s="224"/>
      <c r="C180" s="225">
        <v>633013</v>
      </c>
      <c r="D180" s="226" t="s">
        <v>74</v>
      </c>
      <c r="E180" s="237"/>
      <c r="F180" s="236">
        <v>2.2999999999999998</v>
      </c>
      <c r="G180" s="238">
        <v>2</v>
      </c>
      <c r="H180" s="278">
        <v>2.5</v>
      </c>
      <c r="I180" s="237">
        <v>1.4</v>
      </c>
      <c r="J180" s="237">
        <v>2.5</v>
      </c>
      <c r="K180" s="236">
        <v>2.5</v>
      </c>
      <c r="L180" s="237">
        <v>2.5</v>
      </c>
    </row>
    <row r="181" spans="1:12">
      <c r="A181" s="220"/>
      <c r="B181" s="224"/>
      <c r="C181" s="225">
        <v>633016</v>
      </c>
      <c r="D181" s="226" t="s">
        <v>75</v>
      </c>
      <c r="E181" s="237"/>
      <c r="F181" s="236">
        <v>0.1</v>
      </c>
      <c r="G181" s="238">
        <v>1</v>
      </c>
      <c r="H181" s="278">
        <v>3</v>
      </c>
      <c r="I181" s="237">
        <v>0.1</v>
      </c>
      <c r="J181" s="237">
        <v>3</v>
      </c>
      <c r="K181" s="236">
        <v>3</v>
      </c>
      <c r="L181" s="237">
        <v>3</v>
      </c>
    </row>
    <row r="182" spans="1:12">
      <c r="A182" s="220"/>
      <c r="B182" s="224"/>
      <c r="C182" s="234"/>
      <c r="D182" s="226" t="s">
        <v>76</v>
      </c>
      <c r="E182" s="237"/>
      <c r="F182" s="236">
        <v>4.5</v>
      </c>
      <c r="G182" s="238">
        <v>4</v>
      </c>
      <c r="H182" s="278">
        <v>6.5</v>
      </c>
      <c r="I182" s="237">
        <v>3.3</v>
      </c>
      <c r="J182" s="237">
        <v>6.5</v>
      </c>
      <c r="K182" s="236">
        <v>6.5</v>
      </c>
      <c r="L182" s="237">
        <v>6.5</v>
      </c>
    </row>
    <row r="183" spans="1:12">
      <c r="A183" s="220"/>
      <c r="B183" s="224">
        <v>634</v>
      </c>
      <c r="C183" s="225">
        <v>634001</v>
      </c>
      <c r="D183" s="235" t="s">
        <v>77</v>
      </c>
      <c r="E183" s="239"/>
      <c r="F183" s="239">
        <f t="shared" ref="F183:L183" si="27">SUM(F184:F189)</f>
        <v>7.5</v>
      </c>
      <c r="G183" s="240">
        <f t="shared" si="27"/>
        <v>5.1000000000000005</v>
      </c>
      <c r="H183" s="388">
        <f t="shared" si="27"/>
        <v>10</v>
      </c>
      <c r="I183" s="216">
        <f t="shared" si="27"/>
        <v>7.5000000000000009</v>
      </c>
      <c r="J183" s="216">
        <f t="shared" si="27"/>
        <v>10</v>
      </c>
      <c r="K183" s="239">
        <f t="shared" si="27"/>
        <v>10</v>
      </c>
      <c r="L183" s="239">
        <f t="shared" si="27"/>
        <v>10</v>
      </c>
    </row>
    <row r="184" spans="1:12">
      <c r="A184" s="220"/>
      <c r="B184" s="224"/>
      <c r="C184" s="225">
        <v>6340021</v>
      </c>
      <c r="D184" s="226" t="s">
        <v>78</v>
      </c>
      <c r="E184" s="237"/>
      <c r="F184" s="236">
        <v>3.4</v>
      </c>
      <c r="G184" s="238">
        <v>3</v>
      </c>
      <c r="H184" s="278">
        <v>3.5</v>
      </c>
      <c r="I184" s="237">
        <v>2.7</v>
      </c>
      <c r="J184" s="237">
        <v>3.5</v>
      </c>
      <c r="K184" s="236">
        <v>3.5</v>
      </c>
      <c r="L184" s="237">
        <v>3.5</v>
      </c>
    </row>
    <row r="185" spans="1:12">
      <c r="A185" s="217"/>
      <c r="B185" s="224"/>
      <c r="C185" s="225">
        <v>6340022</v>
      </c>
      <c r="D185" s="226" t="s">
        <v>79</v>
      </c>
      <c r="E185" s="237"/>
      <c r="F185" s="236">
        <v>0.1</v>
      </c>
      <c r="G185" s="238">
        <v>0.1</v>
      </c>
      <c r="H185" s="278">
        <v>1.5</v>
      </c>
      <c r="I185" s="237">
        <v>0.4</v>
      </c>
      <c r="J185" s="237">
        <v>1.5</v>
      </c>
      <c r="K185" s="236">
        <v>1.5</v>
      </c>
      <c r="L185" s="237">
        <v>1.5</v>
      </c>
    </row>
    <row r="186" spans="1:12">
      <c r="A186" s="220"/>
      <c r="B186" s="224"/>
      <c r="C186" s="225">
        <v>634003</v>
      </c>
      <c r="D186" s="226" t="s">
        <v>80</v>
      </c>
      <c r="E186" s="237"/>
      <c r="F186" s="236">
        <v>0.2</v>
      </c>
      <c r="G186" s="238">
        <v>0.3</v>
      </c>
      <c r="H186" s="278">
        <v>0.9</v>
      </c>
      <c r="I186" s="237">
        <v>0.2</v>
      </c>
      <c r="J186" s="237">
        <v>0.9</v>
      </c>
      <c r="K186" s="236">
        <v>0.9</v>
      </c>
      <c r="L186" s="237">
        <v>0.9</v>
      </c>
    </row>
    <row r="187" spans="1:12">
      <c r="A187" s="220"/>
      <c r="B187" s="224"/>
      <c r="C187" s="225">
        <v>634004</v>
      </c>
      <c r="D187" s="226" t="s">
        <v>266</v>
      </c>
      <c r="E187" s="237"/>
      <c r="F187" s="236">
        <v>1.6</v>
      </c>
      <c r="G187" s="238">
        <v>1.1000000000000001</v>
      </c>
      <c r="H187" s="278">
        <v>1</v>
      </c>
      <c r="I187" s="237">
        <v>1</v>
      </c>
      <c r="J187" s="237">
        <v>1</v>
      </c>
      <c r="K187" s="236">
        <v>1</v>
      </c>
      <c r="L187" s="237">
        <v>1</v>
      </c>
    </row>
    <row r="188" spans="1:12">
      <c r="A188" s="220"/>
      <c r="B188" s="224"/>
      <c r="C188" s="225">
        <v>634005</v>
      </c>
      <c r="D188" s="226" t="s">
        <v>81</v>
      </c>
      <c r="E188" s="216"/>
      <c r="F188" s="236">
        <v>2.1</v>
      </c>
      <c r="G188" s="238">
        <v>0.4</v>
      </c>
      <c r="H188" s="278">
        <v>3</v>
      </c>
      <c r="I188" s="237">
        <v>3</v>
      </c>
      <c r="J188" s="237">
        <v>3</v>
      </c>
      <c r="K188" s="236">
        <v>3</v>
      </c>
      <c r="L188" s="237">
        <v>3</v>
      </c>
    </row>
    <row r="189" spans="1:12">
      <c r="A189" s="220"/>
      <c r="B189" s="224"/>
      <c r="C189" s="234"/>
      <c r="D189" s="226" t="s">
        <v>82</v>
      </c>
      <c r="E189" s="237"/>
      <c r="F189" s="236">
        <v>0.1</v>
      </c>
      <c r="G189" s="238">
        <v>0.2</v>
      </c>
      <c r="H189" s="278">
        <v>0.1</v>
      </c>
      <c r="I189" s="237">
        <v>0.2</v>
      </c>
      <c r="J189" s="237">
        <v>0.1</v>
      </c>
      <c r="K189" s="236">
        <v>0.1</v>
      </c>
      <c r="L189" s="237">
        <v>0.1</v>
      </c>
    </row>
    <row r="190" spans="1:12">
      <c r="A190" s="220"/>
      <c r="B190" s="224">
        <v>635</v>
      </c>
      <c r="C190" s="225">
        <v>635002</v>
      </c>
      <c r="D190" s="235" t="s">
        <v>83</v>
      </c>
      <c r="E190" s="239"/>
      <c r="F190" s="239">
        <f t="shared" ref="F190:L190" si="28">SUM(F191:F196)</f>
        <v>3.3</v>
      </c>
      <c r="G190" s="240">
        <f t="shared" si="28"/>
        <v>4.6999999999999993</v>
      </c>
      <c r="H190" s="388">
        <f t="shared" si="28"/>
        <v>5.9</v>
      </c>
      <c r="I190" s="216">
        <f t="shared" si="28"/>
        <v>1.4</v>
      </c>
      <c r="J190" s="216">
        <f t="shared" si="28"/>
        <v>5.9</v>
      </c>
      <c r="K190" s="239">
        <f t="shared" si="28"/>
        <v>5.9</v>
      </c>
      <c r="L190" s="239">
        <f t="shared" si="28"/>
        <v>5.9</v>
      </c>
    </row>
    <row r="191" spans="1:12">
      <c r="A191" s="220"/>
      <c r="B191" s="224"/>
      <c r="C191" s="225">
        <v>635003</v>
      </c>
      <c r="D191" s="226" t="s">
        <v>84</v>
      </c>
      <c r="E191" s="237"/>
      <c r="F191" s="236">
        <v>0.6</v>
      </c>
      <c r="G191" s="238">
        <v>0.6</v>
      </c>
      <c r="H191" s="278">
        <v>1</v>
      </c>
      <c r="I191" s="237">
        <v>0</v>
      </c>
      <c r="J191" s="237">
        <v>1</v>
      </c>
      <c r="K191" s="236">
        <v>1</v>
      </c>
      <c r="L191" s="237">
        <v>1</v>
      </c>
    </row>
    <row r="192" spans="1:12">
      <c r="A192" s="217"/>
      <c r="B192" s="224"/>
      <c r="C192" s="225">
        <v>6350041</v>
      </c>
      <c r="D192" s="226" t="s">
        <v>85</v>
      </c>
      <c r="E192" s="237"/>
      <c r="F192" s="236">
        <v>0.3</v>
      </c>
      <c r="G192" s="238">
        <v>0</v>
      </c>
      <c r="H192" s="278">
        <v>0.3</v>
      </c>
      <c r="I192" s="237">
        <v>0</v>
      </c>
      <c r="J192" s="237">
        <v>0.3</v>
      </c>
      <c r="K192" s="236">
        <v>0.3</v>
      </c>
      <c r="L192" s="237">
        <v>0.3</v>
      </c>
    </row>
    <row r="193" spans="1:12">
      <c r="A193" s="220"/>
      <c r="B193" s="224"/>
      <c r="C193" s="225">
        <v>6350044</v>
      </c>
      <c r="D193" s="226" t="s">
        <v>86</v>
      </c>
      <c r="E193" s="237"/>
      <c r="F193" s="236">
        <v>0.4</v>
      </c>
      <c r="G193" s="238">
        <v>0.3</v>
      </c>
      <c r="H193" s="278">
        <v>1</v>
      </c>
      <c r="I193" s="237">
        <v>0.4</v>
      </c>
      <c r="J193" s="237">
        <v>1</v>
      </c>
      <c r="K193" s="236">
        <v>1</v>
      </c>
      <c r="L193" s="237">
        <v>1</v>
      </c>
    </row>
    <row r="194" spans="1:12">
      <c r="A194" s="220"/>
      <c r="B194" s="224"/>
      <c r="C194" s="225">
        <v>635006</v>
      </c>
      <c r="D194" s="226" t="s">
        <v>87</v>
      </c>
      <c r="E194" s="237"/>
      <c r="F194" s="236">
        <v>0.1</v>
      </c>
      <c r="G194" s="238">
        <v>0.7</v>
      </c>
      <c r="H194" s="278">
        <v>0.6</v>
      </c>
      <c r="I194" s="237">
        <v>0.5</v>
      </c>
      <c r="J194" s="237">
        <v>0.6</v>
      </c>
      <c r="K194" s="236">
        <v>0.6</v>
      </c>
      <c r="L194" s="237">
        <v>0.6</v>
      </c>
    </row>
    <row r="195" spans="1:12">
      <c r="A195" s="220"/>
      <c r="B195" s="224"/>
      <c r="C195" s="225">
        <v>635009</v>
      </c>
      <c r="D195" s="226" t="s">
        <v>88</v>
      </c>
      <c r="E195" s="237"/>
      <c r="F195" s="236">
        <v>0</v>
      </c>
      <c r="G195" s="238">
        <v>0.2</v>
      </c>
      <c r="H195" s="278">
        <v>1</v>
      </c>
      <c r="I195" s="237">
        <v>0</v>
      </c>
      <c r="J195" s="237">
        <v>1</v>
      </c>
      <c r="K195" s="236">
        <v>1</v>
      </c>
      <c r="L195" s="237">
        <v>1</v>
      </c>
    </row>
    <row r="196" spans="1:12">
      <c r="A196" s="220"/>
      <c r="B196" s="224"/>
      <c r="C196" s="234"/>
      <c r="D196" s="226" t="s">
        <v>414</v>
      </c>
      <c r="E196" s="237"/>
      <c r="F196" s="236">
        <v>1.9</v>
      </c>
      <c r="G196" s="238">
        <v>2.9</v>
      </c>
      <c r="H196" s="278">
        <v>2</v>
      </c>
      <c r="I196" s="237">
        <v>0.5</v>
      </c>
      <c r="J196" s="237">
        <v>2</v>
      </c>
      <c r="K196" s="236">
        <v>2</v>
      </c>
      <c r="L196" s="237">
        <v>2</v>
      </c>
    </row>
    <row r="197" spans="1:12">
      <c r="A197" s="220"/>
      <c r="B197" s="224">
        <v>637</v>
      </c>
      <c r="C197" s="234"/>
      <c r="D197" s="235" t="s">
        <v>89</v>
      </c>
      <c r="E197" s="239"/>
      <c r="F197" s="239">
        <f>SUM(F198:F230)</f>
        <v>114.4</v>
      </c>
      <c r="G197" s="216">
        <f>SUM(G198:G230)</f>
        <v>458.70000000000005</v>
      </c>
      <c r="H197" s="216">
        <f>SUM(H198:H230)</f>
        <v>205.79999999999998</v>
      </c>
      <c r="I197" s="216">
        <f>SUM(I198:I232)</f>
        <v>321.00000000000006</v>
      </c>
      <c r="J197" s="216">
        <f>SUM(J198:J232)</f>
        <v>126.5</v>
      </c>
      <c r="K197" s="216">
        <f>SUM(K198:K232)</f>
        <v>129.5</v>
      </c>
      <c r="L197" s="216">
        <f>SUM(L198:L232)</f>
        <v>130.69999999999999</v>
      </c>
    </row>
    <row r="198" spans="1:12">
      <c r="A198" s="220"/>
      <c r="B198" s="224"/>
      <c r="C198" s="225">
        <v>636002</v>
      </c>
      <c r="D198" s="226" t="s">
        <v>291</v>
      </c>
      <c r="E198" s="237"/>
      <c r="F198" s="236">
        <v>0.1</v>
      </c>
      <c r="G198" s="238">
        <v>0.1</v>
      </c>
      <c r="H198" s="278">
        <v>0</v>
      </c>
      <c r="I198" s="237">
        <v>0.1</v>
      </c>
      <c r="J198" s="237">
        <v>0</v>
      </c>
      <c r="K198" s="236">
        <v>0</v>
      </c>
      <c r="L198" s="237">
        <v>0</v>
      </c>
    </row>
    <row r="199" spans="1:12">
      <c r="A199" s="217"/>
      <c r="B199" s="224"/>
      <c r="C199" s="225">
        <v>637001</v>
      </c>
      <c r="D199" s="226" t="s">
        <v>90</v>
      </c>
      <c r="E199" s="237"/>
      <c r="F199" s="236">
        <v>2.4</v>
      </c>
      <c r="G199" s="238">
        <v>1.5</v>
      </c>
      <c r="H199" s="278">
        <v>3</v>
      </c>
      <c r="I199" s="237">
        <v>1.7</v>
      </c>
      <c r="J199" s="237">
        <v>3</v>
      </c>
      <c r="K199" s="236">
        <v>3</v>
      </c>
      <c r="L199" s="237">
        <v>3</v>
      </c>
    </row>
    <row r="200" spans="1:12">
      <c r="A200" s="217"/>
      <c r="B200" s="224"/>
      <c r="C200" s="225">
        <v>637002</v>
      </c>
      <c r="D200" s="226" t="s">
        <v>371</v>
      </c>
      <c r="E200" s="237"/>
      <c r="F200" s="236">
        <v>2.1</v>
      </c>
      <c r="G200" s="238">
        <v>0.3</v>
      </c>
      <c r="H200" s="278">
        <v>1.2</v>
      </c>
      <c r="I200" s="237">
        <v>1.8</v>
      </c>
      <c r="J200" s="237">
        <v>1.2</v>
      </c>
      <c r="K200" s="236">
        <v>1.2</v>
      </c>
      <c r="L200" s="237">
        <v>1.2</v>
      </c>
    </row>
    <row r="201" spans="1:12">
      <c r="A201" s="220"/>
      <c r="B201" s="224"/>
      <c r="C201" s="225">
        <v>637003</v>
      </c>
      <c r="D201" s="226" t="s">
        <v>610</v>
      </c>
      <c r="E201" s="237"/>
      <c r="F201" s="236">
        <v>0.9</v>
      </c>
      <c r="G201" s="238">
        <v>0.7</v>
      </c>
      <c r="H201" s="278">
        <v>4</v>
      </c>
      <c r="I201" s="237">
        <v>0.9</v>
      </c>
      <c r="J201" s="237">
        <v>2</v>
      </c>
      <c r="K201" s="236">
        <v>2</v>
      </c>
      <c r="L201" s="237">
        <v>2</v>
      </c>
    </row>
    <row r="202" spans="1:12">
      <c r="A202" s="220"/>
      <c r="B202" s="224"/>
      <c r="C202" s="225">
        <v>6370041</v>
      </c>
      <c r="D202" s="226" t="s">
        <v>92</v>
      </c>
      <c r="E202" s="237"/>
      <c r="F202" s="236">
        <v>0.1</v>
      </c>
      <c r="G202" s="238">
        <v>0.6</v>
      </c>
      <c r="H202" s="278">
        <v>1.3</v>
      </c>
      <c r="I202" s="237">
        <v>0.9</v>
      </c>
      <c r="J202" s="237">
        <v>1.3</v>
      </c>
      <c r="K202" s="236">
        <v>1.3</v>
      </c>
      <c r="L202" s="237">
        <v>1.3</v>
      </c>
    </row>
    <row r="203" spans="1:12">
      <c r="A203" s="220"/>
      <c r="B203" s="224"/>
      <c r="C203" s="225">
        <v>63700410</v>
      </c>
      <c r="D203" s="226" t="s">
        <v>583</v>
      </c>
      <c r="E203" s="237"/>
      <c r="F203" s="236">
        <v>1.1000000000000001</v>
      </c>
      <c r="G203" s="238">
        <v>1.1000000000000001</v>
      </c>
      <c r="H203" s="278">
        <v>1.2</v>
      </c>
      <c r="I203" s="237">
        <v>1.1000000000000001</v>
      </c>
      <c r="J203" s="237">
        <v>1.2</v>
      </c>
      <c r="K203" s="236">
        <v>1.2</v>
      </c>
      <c r="L203" s="237">
        <v>1.2</v>
      </c>
    </row>
    <row r="204" spans="1:12">
      <c r="A204" s="220"/>
      <c r="B204" s="224"/>
      <c r="C204" s="225">
        <v>63700411</v>
      </c>
      <c r="D204" s="226" t="s">
        <v>95</v>
      </c>
      <c r="E204" s="237"/>
      <c r="F204" s="236">
        <v>0.3</v>
      </c>
      <c r="G204" s="238">
        <v>0.8</v>
      </c>
      <c r="H204" s="278">
        <v>1</v>
      </c>
      <c r="I204" s="237">
        <v>1.6</v>
      </c>
      <c r="J204" s="237">
        <v>1</v>
      </c>
      <c r="K204" s="236">
        <v>1</v>
      </c>
      <c r="L204" s="237">
        <v>1</v>
      </c>
    </row>
    <row r="205" spans="1:12">
      <c r="A205" s="220"/>
      <c r="B205" s="224"/>
      <c r="C205" s="225">
        <v>6370048</v>
      </c>
      <c r="D205" s="226" t="s">
        <v>903</v>
      </c>
      <c r="E205" s="237"/>
      <c r="F205" s="236">
        <v>5.8</v>
      </c>
      <c r="G205" s="238">
        <v>4.0999999999999996</v>
      </c>
      <c r="H205" s="278">
        <v>4.5</v>
      </c>
      <c r="I205" s="237">
        <v>4.0999999999999996</v>
      </c>
      <c r="J205" s="237">
        <v>4.5</v>
      </c>
      <c r="K205" s="236">
        <v>4.5</v>
      </c>
      <c r="L205" s="237">
        <v>4.5</v>
      </c>
    </row>
    <row r="206" spans="1:12">
      <c r="A206" s="220"/>
      <c r="B206" s="224"/>
      <c r="C206" s="225">
        <v>6370049</v>
      </c>
      <c r="D206" s="226" t="s">
        <v>826</v>
      </c>
      <c r="E206" s="216"/>
      <c r="F206" s="236">
        <v>0</v>
      </c>
      <c r="G206" s="238">
        <v>0.8</v>
      </c>
      <c r="H206" s="278">
        <v>0</v>
      </c>
      <c r="I206" s="237">
        <v>0</v>
      </c>
      <c r="J206" s="237">
        <v>0</v>
      </c>
      <c r="K206" s="236">
        <v>0</v>
      </c>
      <c r="L206" s="237">
        <v>0</v>
      </c>
    </row>
    <row r="207" spans="1:12">
      <c r="A207" s="220"/>
      <c r="B207" s="224"/>
      <c r="C207" s="225">
        <v>6370046</v>
      </c>
      <c r="D207" s="226" t="s">
        <v>94</v>
      </c>
      <c r="E207" s="237"/>
      <c r="F207" s="236">
        <v>0</v>
      </c>
      <c r="G207" s="238">
        <v>0</v>
      </c>
      <c r="H207" s="278">
        <v>1</v>
      </c>
      <c r="I207" s="237">
        <v>0</v>
      </c>
      <c r="J207" s="237">
        <v>1</v>
      </c>
      <c r="K207" s="236">
        <v>1</v>
      </c>
      <c r="L207" s="237">
        <v>1</v>
      </c>
    </row>
    <row r="208" spans="1:12">
      <c r="A208" s="220"/>
      <c r="B208" s="224"/>
      <c r="C208" s="225">
        <v>6370052</v>
      </c>
      <c r="D208" s="226" t="s">
        <v>96</v>
      </c>
      <c r="E208" s="237"/>
      <c r="F208" s="236">
        <v>10.8</v>
      </c>
      <c r="G208" s="238">
        <v>9</v>
      </c>
      <c r="H208" s="278">
        <v>10.8</v>
      </c>
      <c r="I208" s="237">
        <v>9.6</v>
      </c>
      <c r="J208" s="237">
        <v>12</v>
      </c>
      <c r="K208" s="236">
        <v>12</v>
      </c>
      <c r="L208" s="237">
        <v>12</v>
      </c>
    </row>
    <row r="209" spans="1:12">
      <c r="A209" s="220"/>
      <c r="B209" s="224"/>
      <c r="C209" s="225">
        <v>6370053</v>
      </c>
      <c r="D209" s="226" t="s">
        <v>97</v>
      </c>
      <c r="E209" s="237"/>
      <c r="F209" s="236">
        <v>2.4</v>
      </c>
      <c r="G209" s="238">
        <v>3.2</v>
      </c>
      <c r="H209" s="278">
        <v>2.5</v>
      </c>
      <c r="I209" s="237">
        <v>2.5</v>
      </c>
      <c r="J209" s="237">
        <v>2.5</v>
      </c>
      <c r="K209" s="236">
        <v>2.5</v>
      </c>
      <c r="L209" s="237">
        <v>2.5</v>
      </c>
    </row>
    <row r="210" spans="1:12">
      <c r="A210" s="220"/>
      <c r="B210" s="224"/>
      <c r="C210" s="225">
        <v>6370054</v>
      </c>
      <c r="D210" s="226" t="s">
        <v>98</v>
      </c>
      <c r="E210" s="237"/>
      <c r="F210" s="236">
        <v>0</v>
      </c>
      <c r="G210" s="238">
        <v>0</v>
      </c>
      <c r="H210" s="278">
        <v>0</v>
      </c>
      <c r="I210" s="237">
        <v>7.9</v>
      </c>
      <c r="J210" s="237">
        <v>0</v>
      </c>
      <c r="K210" s="236">
        <v>0</v>
      </c>
      <c r="L210" s="237">
        <v>0</v>
      </c>
    </row>
    <row r="211" spans="1:12">
      <c r="A211" s="220"/>
      <c r="B211" s="224"/>
      <c r="C211" s="225">
        <v>6370055</v>
      </c>
      <c r="D211" s="226" t="s">
        <v>99</v>
      </c>
      <c r="E211" s="237"/>
      <c r="F211" s="236">
        <v>0.5</v>
      </c>
      <c r="G211" s="238">
        <v>0.4</v>
      </c>
      <c r="H211" s="278">
        <v>0.6</v>
      </c>
      <c r="I211" s="237">
        <v>0.6</v>
      </c>
      <c r="J211" s="237">
        <v>0.6</v>
      </c>
      <c r="K211" s="236">
        <v>0.6</v>
      </c>
      <c r="L211" s="237">
        <v>0.6</v>
      </c>
    </row>
    <row r="212" spans="1:12" ht="12.75" customHeight="1">
      <c r="A212" s="220"/>
      <c r="B212" s="224"/>
      <c r="C212" s="225">
        <v>6370057</v>
      </c>
      <c r="D212" s="226" t="s">
        <v>100</v>
      </c>
      <c r="E212" s="237"/>
      <c r="F212" s="236">
        <v>7.5</v>
      </c>
      <c r="G212" s="238">
        <v>7.7</v>
      </c>
      <c r="H212" s="278">
        <v>7.5</v>
      </c>
      <c r="I212" s="237">
        <v>0</v>
      </c>
      <c r="J212" s="237">
        <v>7.5</v>
      </c>
      <c r="K212" s="236">
        <v>7.5</v>
      </c>
      <c r="L212" s="237">
        <v>7.5</v>
      </c>
    </row>
    <row r="213" spans="1:12">
      <c r="A213" s="220"/>
      <c r="B213" s="224"/>
      <c r="C213" s="225">
        <v>6370058</v>
      </c>
      <c r="D213" s="226" t="s">
        <v>904</v>
      </c>
      <c r="E213" s="237"/>
      <c r="F213" s="236">
        <v>1.2</v>
      </c>
      <c r="G213" s="238">
        <v>3.8</v>
      </c>
      <c r="H213" s="278">
        <v>3</v>
      </c>
      <c r="I213" s="237">
        <v>3.8</v>
      </c>
      <c r="J213" s="237">
        <v>3</v>
      </c>
      <c r="K213" s="236">
        <v>3</v>
      </c>
      <c r="L213" s="237">
        <v>3</v>
      </c>
    </row>
    <row r="214" spans="1:12">
      <c r="A214" s="220"/>
      <c r="B214" s="224"/>
      <c r="C214" s="225">
        <v>637006</v>
      </c>
      <c r="D214" s="226" t="s">
        <v>699</v>
      </c>
      <c r="E214" s="237"/>
      <c r="F214" s="236">
        <v>0</v>
      </c>
      <c r="G214" s="238">
        <v>0</v>
      </c>
      <c r="H214" s="278">
        <v>0.4</v>
      </c>
      <c r="I214" s="237">
        <v>0</v>
      </c>
      <c r="J214" s="237">
        <v>0.4</v>
      </c>
      <c r="K214" s="236">
        <v>0.4</v>
      </c>
      <c r="L214" s="237">
        <v>0.4</v>
      </c>
    </row>
    <row r="215" spans="1:12">
      <c r="A215" s="220"/>
      <c r="B215" s="224"/>
      <c r="C215" s="225">
        <v>637011</v>
      </c>
      <c r="D215" s="226" t="s">
        <v>101</v>
      </c>
      <c r="E215" s="237"/>
      <c r="F215" s="236">
        <v>0.9</v>
      </c>
      <c r="G215" s="238">
        <v>0.3</v>
      </c>
      <c r="H215" s="278">
        <v>1.3</v>
      </c>
      <c r="I215" s="237">
        <v>0.4</v>
      </c>
      <c r="J215" s="237">
        <v>1.3</v>
      </c>
      <c r="K215" s="236">
        <v>1.3</v>
      </c>
      <c r="L215" s="237">
        <v>1.3</v>
      </c>
    </row>
    <row r="216" spans="1:12">
      <c r="A216" s="220"/>
      <c r="B216" s="224"/>
      <c r="C216" s="225">
        <v>637006</v>
      </c>
      <c r="D216" s="226" t="s">
        <v>747</v>
      </c>
      <c r="E216" s="237"/>
      <c r="F216" s="236">
        <v>0</v>
      </c>
      <c r="G216" s="238">
        <v>0</v>
      </c>
      <c r="H216" s="278">
        <v>0</v>
      </c>
      <c r="I216" s="237">
        <v>0.2</v>
      </c>
      <c r="J216" s="237">
        <v>0</v>
      </c>
      <c r="K216" s="236">
        <v>0</v>
      </c>
      <c r="L216" s="237">
        <v>0</v>
      </c>
    </row>
    <row r="217" spans="1:12">
      <c r="A217" s="220"/>
      <c r="B217" s="224"/>
      <c r="C217" s="225">
        <v>637012</v>
      </c>
      <c r="D217" s="226" t="s">
        <v>298</v>
      </c>
      <c r="E217" s="216"/>
      <c r="F217" s="236">
        <v>7.5</v>
      </c>
      <c r="G217" s="238">
        <v>0</v>
      </c>
      <c r="H217" s="278">
        <v>9</v>
      </c>
      <c r="I217" s="237">
        <v>7.5</v>
      </c>
      <c r="J217" s="237">
        <v>8.5</v>
      </c>
      <c r="K217" s="236">
        <v>8.5</v>
      </c>
      <c r="L217" s="237">
        <v>8.5</v>
      </c>
    </row>
    <row r="218" spans="1:12">
      <c r="A218" s="220"/>
      <c r="B218" s="224"/>
      <c r="C218" s="225">
        <v>63701209</v>
      </c>
      <c r="D218" s="226" t="s">
        <v>928</v>
      </c>
      <c r="E218" s="216"/>
      <c r="F218" s="236">
        <v>0</v>
      </c>
      <c r="G218" s="238">
        <v>5.9</v>
      </c>
      <c r="H218" s="278">
        <v>62.9</v>
      </c>
      <c r="I218" s="237">
        <v>196.5</v>
      </c>
      <c r="J218" s="237">
        <v>0</v>
      </c>
      <c r="K218" s="236">
        <v>0</v>
      </c>
      <c r="L218" s="237">
        <v>0</v>
      </c>
    </row>
    <row r="219" spans="1:12">
      <c r="A219" s="220"/>
      <c r="B219" s="224"/>
      <c r="C219" s="225">
        <v>637014</v>
      </c>
      <c r="D219" s="226" t="s">
        <v>102</v>
      </c>
      <c r="E219" s="237"/>
      <c r="F219" s="236">
        <v>21.4</v>
      </c>
      <c r="G219" s="238">
        <v>339.6</v>
      </c>
      <c r="H219" s="278">
        <v>23</v>
      </c>
      <c r="I219" s="237">
        <v>18.100000000000001</v>
      </c>
      <c r="J219" s="237">
        <v>23</v>
      </c>
      <c r="K219" s="236">
        <v>23</v>
      </c>
      <c r="L219" s="237">
        <v>23</v>
      </c>
    </row>
    <row r="220" spans="1:12">
      <c r="A220" s="220"/>
      <c r="B220" s="224"/>
      <c r="C220" s="225">
        <v>637015</v>
      </c>
      <c r="D220" s="226" t="s">
        <v>103</v>
      </c>
      <c r="E220" s="237"/>
      <c r="F220" s="236">
        <v>3</v>
      </c>
      <c r="G220" s="238">
        <v>17.100000000000001</v>
      </c>
      <c r="H220" s="278">
        <v>4</v>
      </c>
      <c r="I220" s="237">
        <v>4.2</v>
      </c>
      <c r="J220" s="237">
        <v>4</v>
      </c>
      <c r="K220" s="236">
        <v>4</v>
      </c>
      <c r="L220" s="237">
        <v>4</v>
      </c>
    </row>
    <row r="221" spans="1:12">
      <c r="A221" s="220"/>
      <c r="B221" s="224"/>
      <c r="C221" s="225">
        <v>637016</v>
      </c>
      <c r="D221" s="226" t="s">
        <v>104</v>
      </c>
      <c r="E221" s="237"/>
      <c r="F221" s="236">
        <v>1.8</v>
      </c>
      <c r="G221" s="238">
        <v>4.2</v>
      </c>
      <c r="H221" s="278">
        <v>2</v>
      </c>
      <c r="I221" s="237">
        <v>2</v>
      </c>
      <c r="J221" s="237">
        <v>2</v>
      </c>
      <c r="K221" s="236">
        <v>2</v>
      </c>
      <c r="L221" s="237">
        <v>2</v>
      </c>
    </row>
    <row r="222" spans="1:12">
      <c r="A222" s="220"/>
      <c r="B222" s="224"/>
      <c r="C222" s="225">
        <v>637017</v>
      </c>
      <c r="D222" s="226" t="s">
        <v>302</v>
      </c>
      <c r="E222" s="237"/>
      <c r="F222" s="236">
        <v>0.2</v>
      </c>
      <c r="G222" s="238">
        <v>2</v>
      </c>
      <c r="H222" s="278">
        <v>1</v>
      </c>
      <c r="I222" s="237">
        <v>1</v>
      </c>
      <c r="J222" s="237">
        <v>1</v>
      </c>
      <c r="K222" s="236">
        <v>1</v>
      </c>
      <c r="L222" s="237">
        <v>1</v>
      </c>
    </row>
    <row r="223" spans="1:12">
      <c r="A223" s="220"/>
      <c r="B223" s="229"/>
      <c r="C223" s="225">
        <v>637018</v>
      </c>
      <c r="D223" s="226" t="s">
        <v>431</v>
      </c>
      <c r="E223" s="216"/>
      <c r="F223" s="236">
        <v>0</v>
      </c>
      <c r="G223" s="238">
        <v>1</v>
      </c>
      <c r="H223" s="278">
        <v>1</v>
      </c>
      <c r="I223" s="237">
        <v>4.3</v>
      </c>
      <c r="J223" s="237">
        <v>1</v>
      </c>
      <c r="K223" s="236">
        <v>1</v>
      </c>
      <c r="L223" s="237">
        <v>1</v>
      </c>
    </row>
    <row r="224" spans="1:12">
      <c r="A224" s="220"/>
      <c r="B224" s="224"/>
      <c r="C224" s="225">
        <v>637023</v>
      </c>
      <c r="D224" s="226" t="s">
        <v>293</v>
      </c>
      <c r="E224" s="216"/>
      <c r="F224" s="236">
        <v>0.4</v>
      </c>
      <c r="G224" s="238">
        <v>1.3</v>
      </c>
      <c r="H224" s="278">
        <v>1</v>
      </c>
      <c r="I224" s="237">
        <v>1.1000000000000001</v>
      </c>
      <c r="J224" s="237">
        <v>1</v>
      </c>
      <c r="K224" s="236">
        <v>1</v>
      </c>
      <c r="L224" s="237">
        <v>1</v>
      </c>
    </row>
    <row r="225" spans="1:13">
      <c r="A225" s="220"/>
      <c r="B225" s="224"/>
      <c r="C225" s="225">
        <v>637026</v>
      </c>
      <c r="D225" s="226" t="s">
        <v>105</v>
      </c>
      <c r="E225" s="237"/>
      <c r="F225" s="236">
        <v>23.7</v>
      </c>
      <c r="G225" s="238">
        <v>0.2</v>
      </c>
      <c r="H225" s="278">
        <v>25</v>
      </c>
      <c r="I225" s="237">
        <v>23.5</v>
      </c>
      <c r="J225" s="237">
        <v>25</v>
      </c>
      <c r="K225" s="236">
        <v>27</v>
      </c>
      <c r="L225" s="237">
        <v>28</v>
      </c>
    </row>
    <row r="226" spans="1:13">
      <c r="A226" s="220"/>
      <c r="B226" s="224"/>
      <c r="C226" s="225"/>
      <c r="D226" s="226" t="s">
        <v>462</v>
      </c>
      <c r="E226" s="237"/>
      <c r="F226" s="236">
        <v>0</v>
      </c>
      <c r="G226" s="238">
        <v>24.4</v>
      </c>
      <c r="H226" s="278">
        <v>8.5</v>
      </c>
      <c r="I226" s="237">
        <v>0</v>
      </c>
      <c r="J226" s="237">
        <v>8.5</v>
      </c>
      <c r="K226" s="236">
        <v>9.5</v>
      </c>
      <c r="L226" s="237">
        <v>9.6999999999999993</v>
      </c>
    </row>
    <row r="227" spans="1:13">
      <c r="A227" s="220"/>
      <c r="B227" s="224"/>
      <c r="C227" s="225">
        <v>637027</v>
      </c>
      <c r="D227" s="226" t="s">
        <v>106</v>
      </c>
      <c r="E227" s="237"/>
      <c r="F227" s="236">
        <v>3.6</v>
      </c>
      <c r="G227" s="238">
        <v>0</v>
      </c>
      <c r="H227" s="278">
        <v>5</v>
      </c>
      <c r="I227" s="237">
        <v>5.8</v>
      </c>
      <c r="J227" s="237">
        <v>6</v>
      </c>
      <c r="K227" s="236">
        <v>6</v>
      </c>
      <c r="L227" s="237">
        <v>6</v>
      </c>
    </row>
    <row r="228" spans="1:13">
      <c r="A228" s="220"/>
      <c r="B228" s="224"/>
      <c r="C228" s="225">
        <v>637031</v>
      </c>
      <c r="D228" s="226" t="s">
        <v>582</v>
      </c>
      <c r="E228" s="237"/>
      <c r="F228" s="236">
        <v>16.100000000000001</v>
      </c>
      <c r="G228" s="238">
        <v>3.1</v>
      </c>
      <c r="H228" s="278">
        <v>18.100000000000001</v>
      </c>
      <c r="I228" s="237">
        <v>18.2</v>
      </c>
      <c r="J228" s="237">
        <v>2</v>
      </c>
      <c r="K228" s="236">
        <v>2</v>
      </c>
      <c r="L228" s="237">
        <v>2</v>
      </c>
    </row>
    <row r="229" spans="1:13">
      <c r="A229" s="220"/>
      <c r="B229" s="224"/>
      <c r="C229" s="225">
        <v>637035</v>
      </c>
      <c r="D229" s="226" t="s">
        <v>556</v>
      </c>
      <c r="E229" s="237"/>
      <c r="F229" s="236">
        <v>0.6</v>
      </c>
      <c r="G229" s="238">
        <v>24.3</v>
      </c>
      <c r="H229" s="278">
        <v>2</v>
      </c>
      <c r="I229" s="237">
        <v>1.1000000000000001</v>
      </c>
      <c r="J229" s="237">
        <v>2</v>
      </c>
      <c r="K229" s="236">
        <v>2</v>
      </c>
      <c r="L229" s="237">
        <v>2</v>
      </c>
    </row>
    <row r="230" spans="1:13">
      <c r="A230" s="220"/>
      <c r="B230" s="224"/>
      <c r="C230" s="225">
        <v>637035</v>
      </c>
      <c r="D230" s="226" t="s">
        <v>107</v>
      </c>
      <c r="E230" s="237"/>
      <c r="F230" s="236">
        <v>0</v>
      </c>
      <c r="G230" s="238">
        <v>1.2</v>
      </c>
      <c r="H230" s="278">
        <v>0</v>
      </c>
      <c r="I230" s="237">
        <v>0</v>
      </c>
      <c r="J230" s="237">
        <v>0</v>
      </c>
      <c r="K230" s="236">
        <v>0</v>
      </c>
      <c r="L230" s="237">
        <v>0</v>
      </c>
    </row>
    <row r="231" spans="1:13">
      <c r="A231" s="220"/>
      <c r="B231" s="224"/>
      <c r="C231" s="225">
        <v>637036</v>
      </c>
      <c r="D231" s="226" t="s">
        <v>748</v>
      </c>
      <c r="E231" s="236"/>
      <c r="F231" s="236">
        <v>0</v>
      </c>
      <c r="G231" s="238">
        <v>0</v>
      </c>
      <c r="H231" s="389">
        <v>0</v>
      </c>
      <c r="I231" s="237">
        <v>0.2</v>
      </c>
      <c r="J231" s="237">
        <v>0</v>
      </c>
      <c r="K231" s="236">
        <v>0</v>
      </c>
      <c r="L231" s="236">
        <v>0</v>
      </c>
    </row>
    <row r="232" spans="1:13">
      <c r="A232" s="220"/>
      <c r="B232" s="224"/>
      <c r="C232" s="225">
        <v>637037</v>
      </c>
      <c r="D232" s="226" t="s">
        <v>779</v>
      </c>
      <c r="E232" s="236"/>
      <c r="F232" s="236">
        <v>0</v>
      </c>
      <c r="G232" s="374">
        <v>0</v>
      </c>
      <c r="H232" s="389">
        <v>0</v>
      </c>
      <c r="I232" s="237">
        <v>0.3</v>
      </c>
      <c r="J232" s="237">
        <v>0</v>
      </c>
      <c r="K232" s="236">
        <v>0</v>
      </c>
      <c r="L232" s="236">
        <v>0</v>
      </c>
      <c r="M232" s="350"/>
    </row>
    <row r="233" spans="1:13">
      <c r="A233" s="220"/>
      <c r="C233" s="234"/>
      <c r="D233" s="235" t="s">
        <v>108</v>
      </c>
      <c r="E233" s="239"/>
      <c r="F233" s="239">
        <f>SUM(F235:F242)</f>
        <v>5</v>
      </c>
      <c r="G233" s="240">
        <f>SUM(G234:G243)</f>
        <v>4.6000000000000005</v>
      </c>
      <c r="H233" s="388">
        <f>SUM(H234:H242)</f>
        <v>7.3999999999999995</v>
      </c>
      <c r="I233" s="216">
        <f>SUM(I234:I242)</f>
        <v>5.6000000000000005</v>
      </c>
      <c r="J233" s="216">
        <f>SUM(J234:J242)</f>
        <v>20</v>
      </c>
      <c r="K233" s="239">
        <f>SUM(K234:K242)</f>
        <v>10.5</v>
      </c>
      <c r="L233" s="239">
        <f>SUM(L234:L242)</f>
        <v>9.1999999999999993</v>
      </c>
    </row>
    <row r="234" spans="1:13">
      <c r="A234" s="220"/>
      <c r="B234" s="224">
        <v>642</v>
      </c>
      <c r="C234" s="234"/>
      <c r="D234" s="226" t="s">
        <v>716</v>
      </c>
      <c r="E234" s="236"/>
      <c r="F234" s="236">
        <v>0</v>
      </c>
      <c r="G234" s="238">
        <v>0.1</v>
      </c>
      <c r="H234" s="389">
        <v>0.1</v>
      </c>
      <c r="I234" s="237">
        <v>0.1</v>
      </c>
      <c r="J234" s="237">
        <v>0.1</v>
      </c>
      <c r="K234" s="236">
        <v>0.1</v>
      </c>
      <c r="L234" s="236">
        <v>0.1</v>
      </c>
    </row>
    <row r="235" spans="1:13">
      <c r="A235" s="217"/>
      <c r="B235" s="224"/>
      <c r="C235" s="225">
        <v>641009</v>
      </c>
      <c r="D235" s="226" t="s">
        <v>109</v>
      </c>
      <c r="E235" s="237"/>
      <c r="F235" s="236">
        <v>0.1</v>
      </c>
      <c r="G235" s="238">
        <v>1.1000000000000001</v>
      </c>
      <c r="H235" s="278">
        <v>1.5</v>
      </c>
      <c r="I235" s="237">
        <v>0.1</v>
      </c>
      <c r="J235" s="237">
        <v>1.5</v>
      </c>
      <c r="K235" s="236">
        <v>1.5</v>
      </c>
      <c r="L235" s="237">
        <v>1.5</v>
      </c>
    </row>
    <row r="236" spans="1:13">
      <c r="A236" s="220"/>
      <c r="B236" s="224"/>
      <c r="C236" s="225">
        <v>642002</v>
      </c>
      <c r="D236" s="226" t="s">
        <v>749</v>
      </c>
      <c r="E236" s="237"/>
      <c r="F236" s="236">
        <v>0</v>
      </c>
      <c r="G236" s="238">
        <v>0</v>
      </c>
      <c r="H236" s="278">
        <v>0</v>
      </c>
      <c r="I236" s="237">
        <v>0.3</v>
      </c>
      <c r="J236" s="237">
        <v>0</v>
      </c>
      <c r="K236" s="236">
        <v>0</v>
      </c>
      <c r="L236" s="237">
        <v>0</v>
      </c>
    </row>
    <row r="237" spans="1:13">
      <c r="A237" s="220"/>
      <c r="B237" s="224"/>
      <c r="C237" s="225">
        <v>6420024</v>
      </c>
      <c r="D237" s="226" t="s">
        <v>284</v>
      </c>
      <c r="E237" s="237"/>
      <c r="F237" s="236">
        <v>0</v>
      </c>
      <c r="G237" s="238">
        <v>0.3</v>
      </c>
      <c r="H237" s="278">
        <v>0.5</v>
      </c>
      <c r="I237" s="237">
        <v>0</v>
      </c>
      <c r="J237" s="237">
        <v>0.5</v>
      </c>
      <c r="K237" s="236">
        <v>0.5</v>
      </c>
      <c r="L237" s="237">
        <v>0.5</v>
      </c>
    </row>
    <row r="238" spans="1:13">
      <c r="A238" s="220"/>
      <c r="B238" s="224"/>
      <c r="C238" s="225">
        <v>642001</v>
      </c>
      <c r="D238" s="226" t="s">
        <v>110</v>
      </c>
      <c r="E238" s="237"/>
      <c r="F238" s="236">
        <v>3</v>
      </c>
      <c r="G238" s="238">
        <v>2.2000000000000002</v>
      </c>
      <c r="H238" s="278">
        <v>2.4</v>
      </c>
      <c r="I238" s="237">
        <v>3</v>
      </c>
      <c r="J238" s="237">
        <v>2.4</v>
      </c>
      <c r="K238" s="236">
        <v>2.4</v>
      </c>
      <c r="L238" s="237">
        <v>2.4</v>
      </c>
    </row>
    <row r="239" spans="1:13">
      <c r="A239" s="220"/>
      <c r="B239" s="224"/>
      <c r="C239" s="225">
        <v>642006</v>
      </c>
      <c r="D239" s="226" t="s">
        <v>111</v>
      </c>
      <c r="E239" s="237"/>
      <c r="F239" s="236">
        <v>1.4</v>
      </c>
      <c r="G239" s="238">
        <v>0</v>
      </c>
      <c r="H239" s="278">
        <v>1.8</v>
      </c>
      <c r="I239" s="237">
        <v>0</v>
      </c>
      <c r="J239" s="237">
        <v>10</v>
      </c>
      <c r="K239" s="236">
        <v>3</v>
      </c>
      <c r="L239" s="237">
        <v>2</v>
      </c>
    </row>
    <row r="240" spans="1:13">
      <c r="A240" s="220"/>
      <c r="B240" s="224"/>
      <c r="C240" s="225">
        <v>642012</v>
      </c>
      <c r="D240" s="226" t="s">
        <v>289</v>
      </c>
      <c r="E240" s="237"/>
      <c r="F240" s="236">
        <v>0</v>
      </c>
      <c r="G240" s="238">
        <v>0</v>
      </c>
      <c r="H240" s="278">
        <v>0</v>
      </c>
      <c r="I240" s="237">
        <v>1.4</v>
      </c>
      <c r="J240" s="436">
        <v>0</v>
      </c>
      <c r="K240" s="437">
        <v>0</v>
      </c>
      <c r="L240" s="436">
        <v>0</v>
      </c>
    </row>
    <row r="241" spans="1:13">
      <c r="A241" s="220"/>
      <c r="B241" s="224"/>
      <c r="C241" s="225">
        <v>642013</v>
      </c>
      <c r="D241" s="226" t="s">
        <v>461</v>
      </c>
      <c r="E241" s="237"/>
      <c r="F241" s="236">
        <v>0</v>
      </c>
      <c r="G241" s="238">
        <v>0</v>
      </c>
      <c r="H241" s="278">
        <v>0.6</v>
      </c>
      <c r="I241" s="237">
        <v>0</v>
      </c>
      <c r="J241" s="237">
        <v>3.5</v>
      </c>
      <c r="K241" s="236">
        <v>1</v>
      </c>
      <c r="L241" s="237">
        <v>0.7</v>
      </c>
    </row>
    <row r="242" spans="1:13">
      <c r="A242" s="220"/>
      <c r="B242" s="224"/>
      <c r="C242" s="225"/>
      <c r="D242" s="226" t="s">
        <v>112</v>
      </c>
      <c r="E242" s="237"/>
      <c r="F242" s="236">
        <v>0.5</v>
      </c>
      <c r="G242" s="238">
        <v>0.9</v>
      </c>
      <c r="H242" s="278">
        <v>0.5</v>
      </c>
      <c r="I242" s="237">
        <v>0.7</v>
      </c>
      <c r="J242" s="237">
        <v>2</v>
      </c>
      <c r="K242" s="236">
        <v>2</v>
      </c>
      <c r="L242" s="237">
        <v>2</v>
      </c>
    </row>
    <row r="243" spans="1:13">
      <c r="A243" s="220"/>
      <c r="B243" s="224">
        <v>651</v>
      </c>
      <c r="C243" s="225">
        <v>642015</v>
      </c>
      <c r="D243" s="235" t="s">
        <v>750</v>
      </c>
      <c r="E243" s="239"/>
      <c r="F243" s="216">
        <f>SUM(F244)</f>
        <v>0</v>
      </c>
      <c r="G243" s="216">
        <f>SUM(G244)</f>
        <v>0</v>
      </c>
      <c r="H243" s="388">
        <f>SUM(H244)</f>
        <v>387.1</v>
      </c>
      <c r="I243" s="216">
        <f>I244</f>
        <v>253.4</v>
      </c>
      <c r="J243" s="216">
        <f>J244</f>
        <v>0</v>
      </c>
      <c r="K243" s="239">
        <f>K244</f>
        <v>0</v>
      </c>
      <c r="L243" s="239">
        <f>L244</f>
        <v>0</v>
      </c>
    </row>
    <row r="244" spans="1:13">
      <c r="A244" s="220"/>
      <c r="B244" s="224"/>
      <c r="C244" s="234"/>
      <c r="D244" s="226" t="s">
        <v>751</v>
      </c>
      <c r="E244" s="236"/>
      <c r="F244" s="236">
        <v>0</v>
      </c>
      <c r="G244" s="374">
        <v>0</v>
      </c>
      <c r="H244" s="389">
        <v>387.1</v>
      </c>
      <c r="I244" s="237">
        <v>253.4</v>
      </c>
      <c r="J244" s="237">
        <v>0</v>
      </c>
      <c r="K244" s="236">
        <v>0</v>
      </c>
      <c r="L244" s="236">
        <v>0</v>
      </c>
    </row>
    <row r="245" spans="1:13" s="414" customFormat="1">
      <c r="A245" s="406"/>
      <c r="B245" s="400" t="s">
        <v>114</v>
      </c>
      <c r="C245" s="411">
        <v>651004</v>
      </c>
      <c r="D245" s="351" t="s">
        <v>818</v>
      </c>
      <c r="E245" s="412" t="s">
        <v>807</v>
      </c>
      <c r="F245" s="354">
        <f t="shared" ref="F245:L245" si="29">SUM(F246:F249)</f>
        <v>25.8</v>
      </c>
      <c r="G245" s="402">
        <f t="shared" si="29"/>
        <v>25.7</v>
      </c>
      <c r="H245" s="403">
        <f t="shared" si="29"/>
        <v>29.7</v>
      </c>
      <c r="I245" s="355">
        <f t="shared" si="29"/>
        <v>26.700000000000003</v>
      </c>
      <c r="J245" s="355">
        <f t="shared" si="29"/>
        <v>31.3</v>
      </c>
      <c r="K245" s="354">
        <f t="shared" si="29"/>
        <v>31.599999999999998</v>
      </c>
      <c r="L245" s="354">
        <f t="shared" si="29"/>
        <v>32.200000000000003</v>
      </c>
      <c r="M245" s="413"/>
    </row>
    <row r="246" spans="1:13">
      <c r="A246" s="220"/>
      <c r="B246" s="224">
        <v>610</v>
      </c>
      <c r="C246" s="225"/>
      <c r="D246" s="226" t="s">
        <v>116</v>
      </c>
      <c r="E246" s="289"/>
      <c r="F246" s="236">
        <v>15.1</v>
      </c>
      <c r="G246" s="238">
        <v>15.6</v>
      </c>
      <c r="H246" s="278">
        <v>18.2</v>
      </c>
      <c r="I246" s="237">
        <v>15.9</v>
      </c>
      <c r="J246" s="237">
        <v>19</v>
      </c>
      <c r="K246" s="236">
        <v>19.5</v>
      </c>
      <c r="L246" s="237">
        <v>20</v>
      </c>
    </row>
    <row r="247" spans="1:13">
      <c r="A247" s="217"/>
      <c r="B247" s="224">
        <v>620</v>
      </c>
      <c r="C247" s="225"/>
      <c r="D247" s="226" t="s">
        <v>117</v>
      </c>
      <c r="E247" s="289"/>
      <c r="F247" s="236">
        <v>5.5</v>
      </c>
      <c r="G247" s="238">
        <v>5.6</v>
      </c>
      <c r="H247" s="278">
        <v>6.3</v>
      </c>
      <c r="I247" s="237">
        <v>5.7</v>
      </c>
      <c r="J247" s="237">
        <v>6.8</v>
      </c>
      <c r="K247" s="236">
        <v>6.9</v>
      </c>
      <c r="L247" s="237">
        <v>7</v>
      </c>
    </row>
    <row r="248" spans="1:13">
      <c r="A248" s="220"/>
      <c r="B248" s="224">
        <v>630</v>
      </c>
      <c r="C248" s="225"/>
      <c r="D248" s="226" t="s">
        <v>118</v>
      </c>
      <c r="E248" s="289"/>
      <c r="F248" s="236">
        <v>5.2</v>
      </c>
      <c r="G248" s="238">
        <v>4.5</v>
      </c>
      <c r="H248" s="278">
        <v>5</v>
      </c>
      <c r="I248" s="237">
        <v>5.0999999999999996</v>
      </c>
      <c r="J248" s="237">
        <v>5</v>
      </c>
      <c r="K248" s="236">
        <v>5</v>
      </c>
      <c r="L248" s="237">
        <v>5</v>
      </c>
    </row>
    <row r="249" spans="1:13">
      <c r="A249" s="220"/>
      <c r="B249" s="224">
        <v>642</v>
      </c>
      <c r="C249" s="225"/>
      <c r="D249" s="226" t="s">
        <v>112</v>
      </c>
      <c r="E249" s="289"/>
      <c r="F249" s="236">
        <v>0</v>
      </c>
      <c r="G249" s="238">
        <v>0</v>
      </c>
      <c r="H249" s="278">
        <v>0.2</v>
      </c>
      <c r="I249" s="237">
        <v>0</v>
      </c>
      <c r="J249" s="237">
        <v>0.5</v>
      </c>
      <c r="K249" s="236">
        <v>0.2</v>
      </c>
      <c r="L249" s="237">
        <v>0.2</v>
      </c>
    </row>
    <row r="250" spans="1:13" s="405" customFormat="1">
      <c r="A250" s="399"/>
      <c r="B250" s="400" t="s">
        <v>119</v>
      </c>
      <c r="C250" s="411"/>
      <c r="D250" s="351" t="s">
        <v>819</v>
      </c>
      <c r="E250" s="412" t="s">
        <v>808</v>
      </c>
      <c r="F250" s="354">
        <f t="shared" ref="F250:L250" si="30">SUM(F251)</f>
        <v>7.8</v>
      </c>
      <c r="G250" s="402">
        <f t="shared" si="30"/>
        <v>8.3000000000000007</v>
      </c>
      <c r="H250" s="403">
        <f t="shared" si="30"/>
        <v>27</v>
      </c>
      <c r="I250" s="355">
        <f t="shared" si="30"/>
        <v>25.8</v>
      </c>
      <c r="J250" s="355">
        <f t="shared" si="30"/>
        <v>5</v>
      </c>
      <c r="K250" s="354">
        <f t="shared" si="30"/>
        <v>0</v>
      </c>
      <c r="L250" s="354">
        <f t="shared" si="30"/>
        <v>0</v>
      </c>
      <c r="M250" s="404"/>
    </row>
    <row r="251" spans="1:13">
      <c r="A251" s="220"/>
      <c r="B251" s="224">
        <v>630</v>
      </c>
      <c r="C251" s="234"/>
      <c r="D251" s="226" t="s">
        <v>121</v>
      </c>
      <c r="E251" s="289"/>
      <c r="F251" s="236">
        <v>7.8</v>
      </c>
      <c r="G251" s="238">
        <v>8.3000000000000007</v>
      </c>
      <c r="H251" s="278">
        <v>27</v>
      </c>
      <c r="I251" s="237">
        <v>25.8</v>
      </c>
      <c r="J251" s="237">
        <v>5</v>
      </c>
      <c r="K251" s="236">
        <v>0</v>
      </c>
      <c r="L251" s="237">
        <v>0</v>
      </c>
    </row>
    <row r="252" spans="1:13" s="405" customFormat="1">
      <c r="A252" s="406"/>
      <c r="B252" s="400" t="s">
        <v>122</v>
      </c>
      <c r="C252" s="411"/>
      <c r="D252" s="351" t="s">
        <v>123</v>
      </c>
      <c r="E252" s="412" t="s">
        <v>809</v>
      </c>
      <c r="F252" s="354">
        <f t="shared" ref="F252:L252" si="31">SUM(F253:F254)</f>
        <v>17.5</v>
      </c>
      <c r="G252" s="402">
        <f t="shared" si="31"/>
        <v>26.2</v>
      </c>
      <c r="H252" s="403">
        <f t="shared" si="31"/>
        <v>42</v>
      </c>
      <c r="I252" s="355">
        <f t="shared" si="31"/>
        <v>34.700000000000003</v>
      </c>
      <c r="J252" s="355">
        <f t="shared" si="31"/>
        <v>40</v>
      </c>
      <c r="K252" s="354">
        <f t="shared" si="31"/>
        <v>40</v>
      </c>
      <c r="L252" s="354">
        <f t="shared" si="31"/>
        <v>40</v>
      </c>
      <c r="M252" s="404"/>
    </row>
    <row r="253" spans="1:13">
      <c r="A253" s="220"/>
      <c r="B253" s="224"/>
      <c r="C253" s="225">
        <v>651002</v>
      </c>
      <c r="D253" s="226" t="s">
        <v>124</v>
      </c>
      <c r="E253" s="289"/>
      <c r="F253" s="236">
        <v>15.7</v>
      </c>
      <c r="G253" s="238">
        <v>24</v>
      </c>
      <c r="H253" s="278">
        <v>36</v>
      </c>
      <c r="I253" s="237">
        <v>30.6</v>
      </c>
      <c r="J253" s="237">
        <v>36</v>
      </c>
      <c r="K253" s="236">
        <v>36</v>
      </c>
      <c r="L253" s="237">
        <v>36</v>
      </c>
    </row>
    <row r="254" spans="1:13">
      <c r="A254" s="217"/>
      <c r="B254" s="224"/>
      <c r="C254" s="225">
        <v>653001</v>
      </c>
      <c r="D254" s="226" t="s">
        <v>285</v>
      </c>
      <c r="E254" s="290"/>
      <c r="F254" s="236">
        <v>1.8</v>
      </c>
      <c r="G254" s="238">
        <v>2.2000000000000002</v>
      </c>
      <c r="H254" s="278">
        <v>6</v>
      </c>
      <c r="I254" s="237">
        <v>4.0999999999999996</v>
      </c>
      <c r="J254" s="237">
        <v>4</v>
      </c>
      <c r="K254" s="236">
        <v>4</v>
      </c>
      <c r="L254" s="237">
        <v>4</v>
      </c>
    </row>
    <row r="255" spans="1:13" s="405" customFormat="1">
      <c r="A255" s="399"/>
      <c r="B255" s="400" t="s">
        <v>125</v>
      </c>
      <c r="C255" s="411"/>
      <c r="D255" s="351" t="s">
        <v>820</v>
      </c>
      <c r="E255" s="412" t="s">
        <v>810</v>
      </c>
      <c r="F255" s="354">
        <f t="shared" ref="F255:L255" si="32">SUM(F256:F258)</f>
        <v>7.7</v>
      </c>
      <c r="G255" s="402">
        <f t="shared" si="32"/>
        <v>3.5</v>
      </c>
      <c r="H255" s="403">
        <f t="shared" si="32"/>
        <v>4.8</v>
      </c>
      <c r="I255" s="355">
        <f t="shared" si="32"/>
        <v>4.7</v>
      </c>
      <c r="J255" s="355">
        <f t="shared" si="32"/>
        <v>4.8</v>
      </c>
      <c r="K255" s="354">
        <f t="shared" si="32"/>
        <v>4.8</v>
      </c>
      <c r="L255" s="354">
        <f t="shared" si="32"/>
        <v>4.8</v>
      </c>
      <c r="M255" s="404"/>
    </row>
    <row r="256" spans="1:13">
      <c r="A256" s="220"/>
      <c r="B256" s="224"/>
      <c r="C256" s="234"/>
      <c r="D256" s="226" t="s">
        <v>127</v>
      </c>
      <c r="E256" s="289"/>
      <c r="F256" s="236">
        <v>0</v>
      </c>
      <c r="G256" s="238">
        <v>0</v>
      </c>
      <c r="H256" s="278">
        <v>0</v>
      </c>
      <c r="I256" s="237">
        <v>0.3</v>
      </c>
      <c r="J256" s="237">
        <v>0</v>
      </c>
      <c r="K256" s="236">
        <v>0</v>
      </c>
      <c r="L256" s="237">
        <v>0</v>
      </c>
    </row>
    <row r="257" spans="1:13">
      <c r="A257" s="217"/>
      <c r="B257" s="224"/>
      <c r="C257" s="225" t="s">
        <v>612</v>
      </c>
      <c r="D257" s="226" t="s">
        <v>294</v>
      </c>
      <c r="E257" s="289"/>
      <c r="F257" s="236">
        <v>0</v>
      </c>
      <c r="G257" s="238">
        <v>0.3</v>
      </c>
      <c r="H257" s="278">
        <v>0</v>
      </c>
      <c r="I257" s="237">
        <v>0.5</v>
      </c>
      <c r="J257" s="237">
        <v>0</v>
      </c>
      <c r="K257" s="236">
        <v>0</v>
      </c>
      <c r="L257" s="237">
        <v>0</v>
      </c>
    </row>
    <row r="258" spans="1:13">
      <c r="A258" s="220"/>
      <c r="B258" s="224"/>
      <c r="C258" s="225" t="s">
        <v>613</v>
      </c>
      <c r="D258" s="226" t="s">
        <v>273</v>
      </c>
      <c r="E258" s="289"/>
      <c r="F258" s="236">
        <v>7.7</v>
      </c>
      <c r="G258" s="238">
        <v>3.2</v>
      </c>
      <c r="H258" s="278">
        <v>4.8</v>
      </c>
      <c r="I258" s="237">
        <v>3.9</v>
      </c>
      <c r="J258" s="237">
        <v>4.8</v>
      </c>
      <c r="K258" s="236">
        <v>4.8</v>
      </c>
      <c r="L258" s="237">
        <v>4.8</v>
      </c>
    </row>
    <row r="259" spans="1:13" s="405" customFormat="1">
      <c r="A259" s="399"/>
      <c r="B259" s="400" t="s">
        <v>128</v>
      </c>
      <c r="C259" s="411" t="s">
        <v>611</v>
      </c>
      <c r="D259" s="351" t="s">
        <v>817</v>
      </c>
      <c r="E259" s="412" t="s">
        <v>811</v>
      </c>
      <c r="F259" s="354">
        <f t="shared" ref="F259:L259" si="33">SUM(F260+F261+F262)</f>
        <v>176</v>
      </c>
      <c r="G259" s="402">
        <f t="shared" si="33"/>
        <v>178.5</v>
      </c>
      <c r="H259" s="403">
        <f t="shared" si="33"/>
        <v>177.3</v>
      </c>
      <c r="I259" s="355">
        <f t="shared" si="33"/>
        <v>182.79999999999998</v>
      </c>
      <c r="J259" s="355">
        <f t="shared" si="33"/>
        <v>184.6</v>
      </c>
      <c r="K259" s="354">
        <f t="shared" si="33"/>
        <v>185.6</v>
      </c>
      <c r="L259" s="354">
        <f t="shared" si="33"/>
        <v>187.6</v>
      </c>
      <c r="M259" s="404"/>
    </row>
    <row r="260" spans="1:13">
      <c r="A260" s="220"/>
      <c r="B260" s="224">
        <v>610</v>
      </c>
      <c r="C260" s="225">
        <v>610</v>
      </c>
      <c r="D260" s="226" t="s">
        <v>116</v>
      </c>
      <c r="E260" s="237"/>
      <c r="F260" s="236">
        <v>114.8</v>
      </c>
      <c r="G260" s="238">
        <v>117.1</v>
      </c>
      <c r="H260" s="278">
        <v>117.3</v>
      </c>
      <c r="I260" s="237">
        <v>119.1</v>
      </c>
      <c r="J260" s="237">
        <v>120</v>
      </c>
      <c r="K260" s="236">
        <v>121</v>
      </c>
      <c r="L260" s="237">
        <v>122</v>
      </c>
    </row>
    <row r="261" spans="1:13">
      <c r="A261" s="217"/>
      <c r="B261" s="224">
        <v>620</v>
      </c>
      <c r="C261" s="225">
        <v>620</v>
      </c>
      <c r="D261" s="226" t="s">
        <v>117</v>
      </c>
      <c r="E261" s="237"/>
      <c r="F261" s="236">
        <v>41.3</v>
      </c>
      <c r="G261" s="238">
        <v>41.9</v>
      </c>
      <c r="H261" s="278">
        <v>41.1</v>
      </c>
      <c r="I261" s="237">
        <v>43</v>
      </c>
      <c r="J261" s="237">
        <v>45</v>
      </c>
      <c r="K261" s="236">
        <v>45</v>
      </c>
      <c r="L261" s="237">
        <v>46</v>
      </c>
    </row>
    <row r="262" spans="1:13">
      <c r="A262" s="220"/>
      <c r="B262" s="224">
        <v>630</v>
      </c>
      <c r="C262" s="225"/>
      <c r="D262" s="235" t="s">
        <v>118</v>
      </c>
      <c r="E262" s="239"/>
      <c r="F262" s="239">
        <f t="shared" ref="F262:L262" si="34">SUM(F263:F287)</f>
        <v>19.899999999999995</v>
      </c>
      <c r="G262" s="240">
        <f t="shared" si="34"/>
        <v>19.499999999999996</v>
      </c>
      <c r="H262" s="388">
        <f t="shared" si="34"/>
        <v>18.900000000000002</v>
      </c>
      <c r="I262" s="216">
        <f t="shared" si="34"/>
        <v>20.7</v>
      </c>
      <c r="J262" s="216">
        <f t="shared" si="34"/>
        <v>19.600000000000001</v>
      </c>
      <c r="K262" s="239">
        <f t="shared" si="34"/>
        <v>19.600000000000001</v>
      </c>
      <c r="L262" s="239">
        <f t="shared" si="34"/>
        <v>19.600000000000001</v>
      </c>
    </row>
    <row r="263" spans="1:13">
      <c r="A263" s="220"/>
      <c r="B263" s="224"/>
      <c r="C263" s="225">
        <v>631001</v>
      </c>
      <c r="D263" s="226" t="s">
        <v>130</v>
      </c>
      <c r="E263" s="237"/>
      <c r="F263" s="236">
        <v>0.7</v>
      </c>
      <c r="G263" s="238">
        <v>0.2</v>
      </c>
      <c r="H263" s="278">
        <v>0.1</v>
      </c>
      <c r="I263" s="237">
        <v>0.1</v>
      </c>
      <c r="J263" s="237">
        <v>0.1</v>
      </c>
      <c r="K263" s="236">
        <v>0.1</v>
      </c>
      <c r="L263" s="237">
        <v>0.1</v>
      </c>
    </row>
    <row r="264" spans="1:13">
      <c r="A264" s="220"/>
      <c r="B264" s="224"/>
      <c r="C264" s="225">
        <v>6320031</v>
      </c>
      <c r="D264" s="226" t="s">
        <v>131</v>
      </c>
      <c r="E264" s="237"/>
      <c r="F264" s="236">
        <v>1.4</v>
      </c>
      <c r="G264" s="238">
        <v>0.8</v>
      </c>
      <c r="H264" s="278">
        <v>1.5</v>
      </c>
      <c r="I264" s="237">
        <v>0.8</v>
      </c>
      <c r="J264" s="237">
        <v>1.5</v>
      </c>
      <c r="K264" s="236">
        <v>1.5</v>
      </c>
      <c r="L264" s="237">
        <v>1.5</v>
      </c>
    </row>
    <row r="265" spans="1:13">
      <c r="A265" s="220"/>
      <c r="B265" s="224"/>
      <c r="C265" s="225">
        <v>6320032</v>
      </c>
      <c r="D265" s="226" t="s">
        <v>132</v>
      </c>
      <c r="E265" s="237"/>
      <c r="F265" s="236">
        <v>0</v>
      </c>
      <c r="G265" s="238">
        <v>0</v>
      </c>
      <c r="H265" s="278">
        <v>0</v>
      </c>
      <c r="I265" s="237">
        <v>0</v>
      </c>
      <c r="J265" s="237">
        <v>0</v>
      </c>
      <c r="K265" s="236">
        <v>0</v>
      </c>
      <c r="L265" s="237">
        <v>0</v>
      </c>
    </row>
    <row r="266" spans="1:13">
      <c r="A266" s="220"/>
      <c r="B266" s="224"/>
      <c r="C266" s="225">
        <v>633001</v>
      </c>
      <c r="D266" s="226" t="s">
        <v>65</v>
      </c>
      <c r="E266" s="237"/>
      <c r="F266" s="236">
        <v>0.7</v>
      </c>
      <c r="G266" s="238">
        <v>0.6</v>
      </c>
      <c r="H266" s="278">
        <v>0.5</v>
      </c>
      <c r="I266" s="237">
        <v>0.2</v>
      </c>
      <c r="J266" s="237">
        <v>0.5</v>
      </c>
      <c r="K266" s="236">
        <v>0.5</v>
      </c>
      <c r="L266" s="237">
        <v>0.5</v>
      </c>
    </row>
    <row r="267" spans="1:13">
      <c r="A267" s="220"/>
      <c r="B267" s="224"/>
      <c r="C267" s="225">
        <v>633002</v>
      </c>
      <c r="D267" s="226" t="s">
        <v>133</v>
      </c>
      <c r="E267" s="237"/>
      <c r="F267" s="236">
        <v>0.4</v>
      </c>
      <c r="G267" s="238">
        <v>0.1</v>
      </c>
      <c r="H267" s="278">
        <v>0.6</v>
      </c>
      <c r="I267" s="237">
        <v>0.6</v>
      </c>
      <c r="J267" s="237">
        <v>0.6</v>
      </c>
      <c r="K267" s="236">
        <v>0.6</v>
      </c>
      <c r="L267" s="237">
        <v>0.6</v>
      </c>
    </row>
    <row r="268" spans="1:13">
      <c r="A268" s="220"/>
      <c r="B268" s="224"/>
      <c r="C268" s="225">
        <v>6330061</v>
      </c>
      <c r="D268" s="226" t="s">
        <v>434</v>
      </c>
      <c r="E268" s="237"/>
      <c r="F268" s="236">
        <v>0.2</v>
      </c>
      <c r="G268" s="238">
        <v>0.2</v>
      </c>
      <c r="H268" s="278">
        <v>0.5</v>
      </c>
      <c r="I268" s="237">
        <v>0.2</v>
      </c>
      <c r="J268" s="237">
        <v>0.5</v>
      </c>
      <c r="K268" s="236">
        <v>0.5</v>
      </c>
      <c r="L268" s="237">
        <v>0.5</v>
      </c>
    </row>
    <row r="269" spans="1:13">
      <c r="A269" s="220"/>
      <c r="B269" s="224"/>
      <c r="C269" s="225">
        <v>6330063</v>
      </c>
      <c r="D269" s="226" t="s">
        <v>134</v>
      </c>
      <c r="E269" s="237"/>
      <c r="F269" s="236">
        <v>0.1</v>
      </c>
      <c r="G269" s="238">
        <v>0.2</v>
      </c>
      <c r="H269" s="278">
        <v>0.2</v>
      </c>
      <c r="I269" s="237">
        <v>0.2</v>
      </c>
      <c r="J269" s="237">
        <v>0.2</v>
      </c>
      <c r="K269" s="236">
        <v>0.2</v>
      </c>
      <c r="L269" s="237">
        <v>0.2</v>
      </c>
    </row>
    <row r="270" spans="1:13">
      <c r="A270" s="220"/>
      <c r="B270" s="224"/>
      <c r="C270" s="225">
        <v>6330065</v>
      </c>
      <c r="D270" s="226" t="s">
        <v>135</v>
      </c>
      <c r="E270" s="237"/>
      <c r="F270" s="236">
        <v>0.3</v>
      </c>
      <c r="G270" s="238">
        <v>0.2</v>
      </c>
      <c r="H270" s="278">
        <v>0.3</v>
      </c>
      <c r="I270" s="237">
        <v>0.3</v>
      </c>
      <c r="J270" s="237">
        <v>0.3</v>
      </c>
      <c r="K270" s="236">
        <v>0.3</v>
      </c>
      <c r="L270" s="237">
        <v>0.3</v>
      </c>
    </row>
    <row r="271" spans="1:13">
      <c r="A271" s="220"/>
      <c r="B271" s="224"/>
      <c r="C271" s="225">
        <v>6330066</v>
      </c>
      <c r="D271" s="226" t="s">
        <v>136</v>
      </c>
      <c r="E271" s="237"/>
      <c r="F271" s="236">
        <v>0.1</v>
      </c>
      <c r="G271" s="238">
        <v>0.2</v>
      </c>
      <c r="H271" s="278">
        <v>0.2</v>
      </c>
      <c r="I271" s="237">
        <v>0.1</v>
      </c>
      <c r="J271" s="237">
        <v>0.2</v>
      </c>
      <c r="K271" s="236">
        <v>0.2</v>
      </c>
      <c r="L271" s="237">
        <v>0.2</v>
      </c>
    </row>
    <row r="272" spans="1:13">
      <c r="A272" s="220"/>
      <c r="B272" s="224"/>
      <c r="C272" s="225">
        <v>633010</v>
      </c>
      <c r="D272" s="226" t="s">
        <v>137</v>
      </c>
      <c r="E272" s="237"/>
      <c r="F272" s="236">
        <v>2.2999999999999998</v>
      </c>
      <c r="G272" s="238">
        <v>1.9</v>
      </c>
      <c r="H272" s="278">
        <v>1</v>
      </c>
      <c r="I272" s="237">
        <v>0.1</v>
      </c>
      <c r="J272" s="237">
        <v>1</v>
      </c>
      <c r="K272" s="236">
        <v>1</v>
      </c>
      <c r="L272" s="237">
        <v>1</v>
      </c>
    </row>
    <row r="273" spans="1:13">
      <c r="A273" s="220"/>
      <c r="B273" s="224"/>
      <c r="C273" s="225">
        <v>633013</v>
      </c>
      <c r="D273" s="226" t="s">
        <v>717</v>
      </c>
      <c r="E273" s="237"/>
      <c r="F273" s="236">
        <v>0</v>
      </c>
      <c r="G273" s="238">
        <v>0.5</v>
      </c>
      <c r="H273" s="278">
        <v>0</v>
      </c>
      <c r="I273" s="237">
        <v>0.1</v>
      </c>
      <c r="J273" s="237">
        <v>0</v>
      </c>
      <c r="K273" s="236">
        <v>0</v>
      </c>
      <c r="L273" s="237">
        <v>0</v>
      </c>
    </row>
    <row r="274" spans="1:13">
      <c r="A274" s="220"/>
      <c r="B274" s="224"/>
      <c r="C274" s="225">
        <v>634001</v>
      </c>
      <c r="D274" s="226" t="s">
        <v>138</v>
      </c>
      <c r="E274" s="237"/>
      <c r="F274" s="236">
        <v>2.7</v>
      </c>
      <c r="G274" s="238">
        <v>3.4</v>
      </c>
      <c r="H274" s="278">
        <v>3</v>
      </c>
      <c r="I274" s="237">
        <v>2.7</v>
      </c>
      <c r="J274" s="237">
        <v>3</v>
      </c>
      <c r="K274" s="236">
        <v>3</v>
      </c>
      <c r="L274" s="237">
        <v>3</v>
      </c>
    </row>
    <row r="275" spans="1:13">
      <c r="A275" s="220"/>
      <c r="B275" s="224"/>
      <c r="C275" s="225">
        <v>6340021</v>
      </c>
      <c r="D275" s="226" t="s">
        <v>79</v>
      </c>
      <c r="E275" s="237"/>
      <c r="F275" s="236">
        <v>0.4</v>
      </c>
      <c r="G275" s="238">
        <v>0.6</v>
      </c>
      <c r="H275" s="278">
        <v>0.9</v>
      </c>
      <c r="I275" s="237">
        <v>0.7</v>
      </c>
      <c r="J275" s="237">
        <v>0.9</v>
      </c>
      <c r="K275" s="236">
        <v>0.9</v>
      </c>
      <c r="L275" s="237">
        <v>0.9</v>
      </c>
    </row>
    <row r="276" spans="1:13">
      <c r="A276" s="220"/>
      <c r="B276" s="224"/>
      <c r="C276" s="225">
        <v>6340022</v>
      </c>
      <c r="D276" s="226" t="s">
        <v>80</v>
      </c>
      <c r="E276" s="237"/>
      <c r="F276" s="236">
        <v>0.2</v>
      </c>
      <c r="G276" s="238">
        <v>0.7</v>
      </c>
      <c r="H276" s="278">
        <v>0.8</v>
      </c>
      <c r="I276" s="237">
        <v>0.6</v>
      </c>
      <c r="J276" s="237">
        <v>0.8</v>
      </c>
      <c r="K276" s="236">
        <v>0.8</v>
      </c>
      <c r="L276" s="237">
        <v>0.8</v>
      </c>
    </row>
    <row r="277" spans="1:13">
      <c r="A277" s="220"/>
      <c r="B277" s="224"/>
      <c r="C277" s="225">
        <v>634003</v>
      </c>
      <c r="D277" s="226" t="s">
        <v>266</v>
      </c>
      <c r="E277" s="237"/>
      <c r="F277" s="236">
        <v>0.3</v>
      </c>
      <c r="G277" s="238">
        <v>0.3</v>
      </c>
      <c r="H277" s="278">
        <v>0.3</v>
      </c>
      <c r="I277" s="237">
        <v>0.3</v>
      </c>
      <c r="J277" s="237">
        <v>0.3</v>
      </c>
      <c r="K277" s="236">
        <v>0.3</v>
      </c>
      <c r="L277" s="237">
        <v>0.3</v>
      </c>
    </row>
    <row r="278" spans="1:13">
      <c r="A278" s="220"/>
      <c r="B278" s="224"/>
      <c r="C278" s="225">
        <v>635002</v>
      </c>
      <c r="D278" s="226" t="s">
        <v>139</v>
      </c>
      <c r="E278" s="237"/>
      <c r="F278" s="236">
        <v>0</v>
      </c>
      <c r="G278" s="238">
        <v>0.1</v>
      </c>
      <c r="H278" s="278">
        <v>0.2</v>
      </c>
      <c r="I278" s="237">
        <v>0.3</v>
      </c>
      <c r="J278" s="237">
        <v>0.2</v>
      </c>
      <c r="K278" s="236">
        <v>0.2</v>
      </c>
      <c r="L278" s="237">
        <v>0.2</v>
      </c>
    </row>
    <row r="279" spans="1:13">
      <c r="A279" s="220"/>
      <c r="B279" s="224"/>
      <c r="C279" s="225">
        <v>635004</v>
      </c>
      <c r="D279" s="226" t="s">
        <v>724</v>
      </c>
      <c r="E279" s="237"/>
      <c r="F279" s="236">
        <v>0.1</v>
      </c>
      <c r="G279" s="238">
        <v>0</v>
      </c>
      <c r="H279" s="278">
        <v>0</v>
      </c>
      <c r="I279" s="237">
        <v>0</v>
      </c>
      <c r="J279" s="237">
        <v>0</v>
      </c>
      <c r="K279" s="236">
        <v>0</v>
      </c>
      <c r="L279" s="237">
        <v>0</v>
      </c>
    </row>
    <row r="280" spans="1:13">
      <c r="A280" s="220"/>
      <c r="B280" s="224"/>
      <c r="C280" s="225">
        <v>637001</v>
      </c>
      <c r="D280" s="226" t="s">
        <v>90</v>
      </c>
      <c r="E280" s="237"/>
      <c r="F280" s="236">
        <v>1.4</v>
      </c>
      <c r="G280" s="238">
        <v>0.2</v>
      </c>
      <c r="H280" s="278">
        <v>0.4</v>
      </c>
      <c r="I280" s="237">
        <v>0.2</v>
      </c>
      <c r="J280" s="237">
        <v>0.4</v>
      </c>
      <c r="K280" s="236">
        <v>0.4</v>
      </c>
      <c r="L280" s="237">
        <v>0.4</v>
      </c>
    </row>
    <row r="281" spans="1:13">
      <c r="A281" s="220"/>
      <c r="B281" s="224"/>
      <c r="C281" s="225">
        <v>6370046</v>
      </c>
      <c r="D281" s="226" t="s">
        <v>435</v>
      </c>
      <c r="E281" s="237"/>
      <c r="F281" s="236">
        <v>0.1</v>
      </c>
      <c r="G281" s="238">
        <v>0.2</v>
      </c>
      <c r="H281" s="278">
        <v>0.1</v>
      </c>
      <c r="I281" s="237">
        <v>0</v>
      </c>
      <c r="J281" s="237">
        <v>0.1</v>
      </c>
      <c r="K281" s="236">
        <v>0.1</v>
      </c>
      <c r="L281" s="237">
        <v>0.1</v>
      </c>
    </row>
    <row r="282" spans="1:13">
      <c r="A282" s="220"/>
      <c r="B282" s="224"/>
      <c r="C282" s="225">
        <v>6370046</v>
      </c>
      <c r="D282" s="226" t="s">
        <v>699</v>
      </c>
      <c r="E282" s="237"/>
      <c r="F282" s="236">
        <v>0.2</v>
      </c>
      <c r="G282" s="238">
        <v>0.1</v>
      </c>
      <c r="H282" s="278">
        <v>0.2</v>
      </c>
      <c r="I282" s="237">
        <v>0.2</v>
      </c>
      <c r="J282" s="237">
        <v>0.2</v>
      </c>
      <c r="K282" s="236">
        <v>0.2</v>
      </c>
      <c r="L282" s="237">
        <v>0.2</v>
      </c>
    </row>
    <row r="283" spans="1:13">
      <c r="A283" s="220"/>
      <c r="B283" s="224"/>
      <c r="C283" s="225">
        <v>637014</v>
      </c>
      <c r="D283" s="226" t="s">
        <v>102</v>
      </c>
      <c r="E283" s="237"/>
      <c r="F283" s="236">
        <v>6.1</v>
      </c>
      <c r="G283" s="238">
        <v>6.8</v>
      </c>
      <c r="H283" s="278">
        <v>6.5</v>
      </c>
      <c r="I283" s="237">
        <v>6.8</v>
      </c>
      <c r="J283" s="237">
        <v>6.5</v>
      </c>
      <c r="K283" s="236">
        <v>6.5</v>
      </c>
      <c r="L283" s="237">
        <v>6.5</v>
      </c>
    </row>
    <row r="284" spans="1:13">
      <c r="A284" s="220"/>
      <c r="B284" s="224"/>
      <c r="C284" s="225">
        <v>637016</v>
      </c>
      <c r="D284" s="226" t="s">
        <v>104</v>
      </c>
      <c r="E284" s="237"/>
      <c r="F284" s="236">
        <v>1.3</v>
      </c>
      <c r="G284" s="238">
        <v>1.3</v>
      </c>
      <c r="H284" s="278">
        <v>1.3</v>
      </c>
      <c r="I284" s="237">
        <v>1.4</v>
      </c>
      <c r="J284" s="237">
        <v>1.3</v>
      </c>
      <c r="K284" s="236">
        <v>1.3</v>
      </c>
      <c r="L284" s="237">
        <v>1.3</v>
      </c>
    </row>
    <row r="285" spans="1:13">
      <c r="A285" s="220"/>
      <c r="B285" s="224"/>
      <c r="C285" s="225">
        <v>642006</v>
      </c>
      <c r="D285" s="226" t="s">
        <v>752</v>
      </c>
      <c r="E285" s="237"/>
      <c r="F285" s="236">
        <v>0</v>
      </c>
      <c r="G285" s="238">
        <v>0</v>
      </c>
      <c r="H285" s="278">
        <v>0</v>
      </c>
      <c r="I285" s="237">
        <v>0.1</v>
      </c>
      <c r="J285" s="237">
        <v>0</v>
      </c>
      <c r="K285" s="236">
        <v>0</v>
      </c>
      <c r="L285" s="237">
        <v>0</v>
      </c>
    </row>
    <row r="286" spans="1:13">
      <c r="A286" s="220"/>
      <c r="B286" s="224"/>
      <c r="C286" s="225">
        <v>642013</v>
      </c>
      <c r="D286" s="226" t="s">
        <v>780</v>
      </c>
      <c r="E286" s="237"/>
      <c r="F286" s="236">
        <v>0</v>
      </c>
      <c r="G286" s="238">
        <v>0</v>
      </c>
      <c r="H286" s="278">
        <v>0</v>
      </c>
      <c r="I286" s="237">
        <v>4.4000000000000004</v>
      </c>
      <c r="J286" s="237">
        <v>0</v>
      </c>
      <c r="K286" s="236">
        <v>0</v>
      </c>
      <c r="L286" s="237">
        <v>0</v>
      </c>
    </row>
    <row r="287" spans="1:13">
      <c r="A287" s="220"/>
      <c r="B287" s="224"/>
      <c r="C287" s="225">
        <v>642015</v>
      </c>
      <c r="D287" s="226" t="s">
        <v>521</v>
      </c>
      <c r="E287" s="237"/>
      <c r="F287" s="236">
        <v>0.9</v>
      </c>
      <c r="G287" s="238">
        <v>0.9</v>
      </c>
      <c r="H287" s="278">
        <v>0.3</v>
      </c>
      <c r="I287" s="237">
        <v>0.3</v>
      </c>
      <c r="J287" s="237">
        <v>1</v>
      </c>
      <c r="K287" s="236">
        <v>1</v>
      </c>
      <c r="L287" s="237">
        <v>1</v>
      </c>
    </row>
    <row r="288" spans="1:13" s="405" customFormat="1">
      <c r="A288" s="399"/>
      <c r="B288" s="400" t="s">
        <v>140</v>
      </c>
      <c r="C288" s="401"/>
      <c r="D288" s="351" t="s">
        <v>141</v>
      </c>
      <c r="E288" s="412" t="s">
        <v>812</v>
      </c>
      <c r="F288" s="354">
        <f t="shared" ref="F288:L288" si="35">SUM(F289)</f>
        <v>1</v>
      </c>
      <c r="G288" s="402">
        <f t="shared" si="35"/>
        <v>0.7</v>
      </c>
      <c r="H288" s="403">
        <f t="shared" si="35"/>
        <v>1</v>
      </c>
      <c r="I288" s="355">
        <f t="shared" si="35"/>
        <v>1</v>
      </c>
      <c r="J288" s="355">
        <f t="shared" si="35"/>
        <v>1</v>
      </c>
      <c r="K288" s="354">
        <f t="shared" si="35"/>
        <v>1</v>
      </c>
      <c r="L288" s="354">
        <f t="shared" si="35"/>
        <v>1</v>
      </c>
      <c r="M288" s="404"/>
    </row>
    <row r="289" spans="1:13">
      <c r="A289" s="220"/>
      <c r="B289" s="224"/>
      <c r="C289" s="225">
        <v>6370055</v>
      </c>
      <c r="D289" s="226" t="s">
        <v>142</v>
      </c>
      <c r="E289" s="289"/>
      <c r="F289" s="236">
        <v>1</v>
      </c>
      <c r="G289" s="238">
        <v>0.7</v>
      </c>
      <c r="H289" s="278">
        <v>1</v>
      </c>
      <c r="I289" s="237">
        <v>1</v>
      </c>
      <c r="J289" s="237">
        <v>1</v>
      </c>
      <c r="K289" s="236">
        <v>1</v>
      </c>
      <c r="L289" s="237">
        <v>1</v>
      </c>
    </row>
    <row r="290" spans="1:13" s="405" customFormat="1">
      <c r="A290" s="406"/>
      <c r="B290" s="400" t="s">
        <v>143</v>
      </c>
      <c r="C290" s="401"/>
      <c r="D290" s="351" t="s">
        <v>144</v>
      </c>
      <c r="E290" s="412" t="s">
        <v>813</v>
      </c>
      <c r="F290" s="354">
        <f>SUM(F291+F296)</f>
        <v>44.1</v>
      </c>
      <c r="G290" s="402">
        <f t="shared" ref="G290:L290" si="36">SUM(G291+ G296)</f>
        <v>45.900000000000006</v>
      </c>
      <c r="H290" s="402">
        <f t="shared" si="36"/>
        <v>61.1</v>
      </c>
      <c r="I290" s="402">
        <f t="shared" si="36"/>
        <v>45.6</v>
      </c>
      <c r="J290" s="402">
        <f t="shared" si="36"/>
        <v>47</v>
      </c>
      <c r="K290" s="402">
        <f t="shared" si="36"/>
        <v>48.5</v>
      </c>
      <c r="L290" s="402">
        <f t="shared" si="36"/>
        <v>50.5</v>
      </c>
      <c r="M290" s="404"/>
    </row>
    <row r="291" spans="1:13">
      <c r="A291" s="220"/>
      <c r="B291" s="224"/>
      <c r="C291" s="234"/>
      <c r="D291" s="235" t="s">
        <v>145</v>
      </c>
      <c r="E291" s="291"/>
      <c r="F291" s="239">
        <f t="shared" ref="F291:L291" si="37">SUM(F292:F295)</f>
        <v>44.1</v>
      </c>
      <c r="G291" s="240">
        <f t="shared" si="37"/>
        <v>32.400000000000006</v>
      </c>
      <c r="H291" s="388">
        <f t="shared" si="37"/>
        <v>52.2</v>
      </c>
      <c r="I291" s="216">
        <f t="shared" si="37"/>
        <v>45.6</v>
      </c>
      <c r="J291" s="216">
        <f t="shared" si="37"/>
        <v>47</v>
      </c>
      <c r="K291" s="239">
        <f t="shared" si="37"/>
        <v>48.5</v>
      </c>
      <c r="L291" s="239">
        <f t="shared" si="37"/>
        <v>50.5</v>
      </c>
    </row>
    <row r="292" spans="1:13">
      <c r="A292" s="217"/>
      <c r="B292" s="224">
        <v>610</v>
      </c>
      <c r="C292" s="225"/>
      <c r="D292" s="226" t="s">
        <v>116</v>
      </c>
      <c r="E292" s="289"/>
      <c r="F292" s="236">
        <v>22.3</v>
      </c>
      <c r="G292" s="238">
        <v>14.2</v>
      </c>
      <c r="H292" s="278">
        <v>16.5</v>
      </c>
      <c r="I292" s="237">
        <v>17.2</v>
      </c>
      <c r="J292" s="237">
        <v>18</v>
      </c>
      <c r="K292" s="236">
        <v>18.5</v>
      </c>
      <c r="L292" s="237">
        <v>20</v>
      </c>
    </row>
    <row r="293" spans="1:13">
      <c r="A293" s="217"/>
      <c r="B293" s="224">
        <v>620</v>
      </c>
      <c r="C293" s="225"/>
      <c r="D293" s="226" t="s">
        <v>117</v>
      </c>
      <c r="E293" s="289"/>
      <c r="F293" s="236">
        <v>7.8</v>
      </c>
      <c r="G293" s="238">
        <v>4.9000000000000004</v>
      </c>
      <c r="H293" s="278">
        <v>5.7</v>
      </c>
      <c r="I293" s="237">
        <v>6</v>
      </c>
      <c r="J293" s="237">
        <v>6</v>
      </c>
      <c r="K293" s="236">
        <v>7</v>
      </c>
      <c r="L293" s="237">
        <v>7.5</v>
      </c>
    </row>
    <row r="294" spans="1:13">
      <c r="A294" s="220"/>
      <c r="B294" s="224">
        <v>630</v>
      </c>
      <c r="C294" s="225"/>
      <c r="D294" s="226" t="s">
        <v>118</v>
      </c>
      <c r="E294" s="290"/>
      <c r="F294" s="236">
        <v>11.9</v>
      </c>
      <c r="G294" s="238">
        <v>11.8</v>
      </c>
      <c r="H294" s="278">
        <v>20</v>
      </c>
      <c r="I294" s="237">
        <v>19.7</v>
      </c>
      <c r="J294" s="237">
        <v>20</v>
      </c>
      <c r="K294" s="236">
        <v>20</v>
      </c>
      <c r="L294" s="237">
        <v>20</v>
      </c>
    </row>
    <row r="295" spans="1:13">
      <c r="A295" s="220"/>
      <c r="B295" s="224"/>
      <c r="C295" s="225"/>
      <c r="D295" s="226" t="s">
        <v>102</v>
      </c>
      <c r="E295" s="290"/>
      <c r="F295" s="236">
        <v>2.1</v>
      </c>
      <c r="G295" s="238">
        <v>1.5</v>
      </c>
      <c r="H295" s="278">
        <v>10</v>
      </c>
      <c r="I295" s="237">
        <v>2.7</v>
      </c>
      <c r="J295" s="237">
        <v>3</v>
      </c>
      <c r="K295" s="236">
        <v>3</v>
      </c>
      <c r="L295" s="237">
        <v>3</v>
      </c>
    </row>
    <row r="296" spans="1:13">
      <c r="A296" s="220"/>
      <c r="B296" s="224"/>
      <c r="C296" s="225"/>
      <c r="D296" s="235" t="s">
        <v>907</v>
      </c>
      <c r="E296" s="291"/>
      <c r="F296" s="239">
        <f t="shared" ref="F296:L296" si="38">SUM(F297:F299)</f>
        <v>0</v>
      </c>
      <c r="G296" s="240">
        <f t="shared" si="38"/>
        <v>13.5</v>
      </c>
      <c r="H296" s="388">
        <f t="shared" si="38"/>
        <v>8.9</v>
      </c>
      <c r="I296" s="216">
        <f t="shared" si="38"/>
        <v>0</v>
      </c>
      <c r="J296" s="216">
        <f t="shared" si="38"/>
        <v>0</v>
      </c>
      <c r="K296" s="239">
        <f t="shared" si="38"/>
        <v>0</v>
      </c>
      <c r="L296" s="239">
        <f t="shared" si="38"/>
        <v>0</v>
      </c>
    </row>
    <row r="297" spans="1:13">
      <c r="A297" s="220"/>
      <c r="B297" s="224">
        <v>610</v>
      </c>
      <c r="C297" s="225"/>
      <c r="D297" s="226" t="s">
        <v>116</v>
      </c>
      <c r="E297" s="289"/>
      <c r="F297" s="236">
        <v>0</v>
      </c>
      <c r="G297" s="374">
        <v>7.8</v>
      </c>
      <c r="H297" s="278">
        <v>4.7</v>
      </c>
      <c r="I297" s="237">
        <v>0</v>
      </c>
      <c r="J297" s="237">
        <v>0</v>
      </c>
      <c r="K297" s="236">
        <v>0</v>
      </c>
      <c r="L297" s="237">
        <v>0</v>
      </c>
    </row>
    <row r="298" spans="1:13">
      <c r="A298" s="220"/>
      <c r="B298" s="224">
        <v>620</v>
      </c>
      <c r="C298" s="225"/>
      <c r="D298" s="226" t="s">
        <v>117</v>
      </c>
      <c r="E298" s="289"/>
      <c r="F298" s="236">
        <v>0</v>
      </c>
      <c r="G298" s="374">
        <v>3.4</v>
      </c>
      <c r="H298" s="278">
        <v>2.2000000000000002</v>
      </c>
      <c r="I298" s="237">
        <v>0</v>
      </c>
      <c r="J298" s="237">
        <v>0</v>
      </c>
      <c r="K298" s="236">
        <v>0</v>
      </c>
      <c r="L298" s="237">
        <v>0</v>
      </c>
    </row>
    <row r="299" spans="1:13">
      <c r="A299" s="220"/>
      <c r="B299" s="224">
        <v>630</v>
      </c>
      <c r="C299" s="225"/>
      <c r="D299" s="226" t="s">
        <v>118</v>
      </c>
      <c r="E299" s="289"/>
      <c r="F299" s="236">
        <v>0</v>
      </c>
      <c r="G299" s="374">
        <v>2.2999999999999998</v>
      </c>
      <c r="H299" s="278">
        <v>2</v>
      </c>
      <c r="I299" s="237">
        <v>0</v>
      </c>
      <c r="J299" s="237">
        <v>0</v>
      </c>
      <c r="K299" s="236">
        <v>0</v>
      </c>
      <c r="L299" s="237">
        <v>0</v>
      </c>
    </row>
    <row r="300" spans="1:13" s="405" customFormat="1">
      <c r="A300" s="399"/>
      <c r="B300" s="400" t="s">
        <v>147</v>
      </c>
      <c r="C300" s="401"/>
      <c r="D300" s="351" t="s">
        <v>816</v>
      </c>
      <c r="E300" s="412" t="s">
        <v>814</v>
      </c>
      <c r="F300" s="354">
        <f>SUM(F301:F303)</f>
        <v>29</v>
      </c>
      <c r="G300" s="402">
        <f>SUM(G301:G303)</f>
        <v>28.5</v>
      </c>
      <c r="H300" s="403">
        <f>SUM(H301:H303)</f>
        <v>27.3</v>
      </c>
      <c r="I300" s="355">
        <f>SUM(I301:I303)</f>
        <v>28.4</v>
      </c>
      <c r="J300" s="355">
        <f>SUM(J301:J303)</f>
        <v>29</v>
      </c>
      <c r="K300" s="354">
        <v>29</v>
      </c>
      <c r="L300" s="354">
        <v>29</v>
      </c>
      <c r="M300" s="404"/>
    </row>
    <row r="301" spans="1:13">
      <c r="A301" s="220"/>
      <c r="B301" s="224">
        <v>610</v>
      </c>
      <c r="C301" s="225"/>
      <c r="D301" s="226" t="s">
        <v>116</v>
      </c>
      <c r="E301" s="237"/>
      <c r="F301" s="236">
        <v>13.1</v>
      </c>
      <c r="G301" s="238">
        <v>14.2</v>
      </c>
      <c r="H301" s="278">
        <v>15</v>
      </c>
      <c r="I301" s="237">
        <v>17.3</v>
      </c>
      <c r="J301" s="237">
        <v>16</v>
      </c>
      <c r="K301" s="236">
        <v>16</v>
      </c>
      <c r="L301" s="237">
        <v>16</v>
      </c>
    </row>
    <row r="302" spans="1:13">
      <c r="A302" s="217"/>
      <c r="B302" s="224">
        <v>620</v>
      </c>
      <c r="C302" s="225"/>
      <c r="D302" s="226" t="s">
        <v>117</v>
      </c>
      <c r="E302" s="237"/>
      <c r="F302" s="236">
        <v>4.5999999999999996</v>
      </c>
      <c r="G302" s="238">
        <v>5</v>
      </c>
      <c r="H302" s="278">
        <v>5.5</v>
      </c>
      <c r="I302" s="237">
        <v>6</v>
      </c>
      <c r="J302" s="237">
        <v>6</v>
      </c>
      <c r="K302" s="236">
        <v>6</v>
      </c>
      <c r="L302" s="237">
        <v>6</v>
      </c>
    </row>
    <row r="303" spans="1:13">
      <c r="A303" s="220"/>
      <c r="B303" s="224">
        <v>630</v>
      </c>
      <c r="C303" s="225"/>
      <c r="D303" s="226" t="s">
        <v>118</v>
      </c>
      <c r="E303" s="237"/>
      <c r="F303" s="236">
        <v>11.3</v>
      </c>
      <c r="G303" s="238">
        <v>9.3000000000000007</v>
      </c>
      <c r="H303" s="278">
        <v>6.8</v>
      </c>
      <c r="I303" s="237">
        <v>5.0999999999999996</v>
      </c>
      <c r="J303" s="237">
        <v>7</v>
      </c>
      <c r="K303" s="236">
        <v>7</v>
      </c>
      <c r="L303" s="237">
        <v>7</v>
      </c>
    </row>
    <row r="304" spans="1:13" s="405" customFormat="1">
      <c r="A304" s="399"/>
      <c r="B304" s="400" t="s">
        <v>913</v>
      </c>
      <c r="C304" s="411"/>
      <c r="D304" s="351" t="s">
        <v>815</v>
      </c>
      <c r="E304" s="412" t="s">
        <v>821</v>
      </c>
      <c r="F304" s="354">
        <f t="shared" ref="F304:L304" si="39">SUM(F305:F307)</f>
        <v>23.799999999999997</v>
      </c>
      <c r="G304" s="402">
        <f t="shared" si="39"/>
        <v>26.599999999999998</v>
      </c>
      <c r="H304" s="403">
        <f>SUM(H305+H306+H307)</f>
        <v>29.799999999999997</v>
      </c>
      <c r="I304" s="355">
        <f t="shared" si="39"/>
        <v>14.399999999999999</v>
      </c>
      <c r="J304" s="355">
        <f t="shared" si="39"/>
        <v>29.9</v>
      </c>
      <c r="K304" s="354">
        <f t="shared" si="39"/>
        <v>29.9</v>
      </c>
      <c r="L304" s="354">
        <f t="shared" si="39"/>
        <v>29.9</v>
      </c>
      <c r="M304" s="404"/>
    </row>
    <row r="305" spans="1:13">
      <c r="A305" s="220"/>
      <c r="B305" s="224">
        <v>610</v>
      </c>
      <c r="C305" s="225"/>
      <c r="D305" s="226" t="s">
        <v>116</v>
      </c>
      <c r="E305" s="236"/>
      <c r="F305" s="236">
        <v>0</v>
      </c>
      <c r="G305" s="374">
        <v>0</v>
      </c>
      <c r="H305" s="389">
        <v>0.4</v>
      </c>
      <c r="I305" s="237">
        <v>0.2</v>
      </c>
      <c r="J305" s="237">
        <v>0.4</v>
      </c>
      <c r="K305" s="236">
        <v>0.4</v>
      </c>
      <c r="L305" s="236">
        <v>0.4</v>
      </c>
    </row>
    <row r="306" spans="1:13">
      <c r="A306" s="217"/>
      <c r="B306" s="224">
        <v>620</v>
      </c>
      <c r="C306" s="225"/>
      <c r="D306" s="226" t="s">
        <v>117</v>
      </c>
      <c r="E306" s="236"/>
      <c r="F306" s="236">
        <v>0</v>
      </c>
      <c r="G306" s="374">
        <v>0</v>
      </c>
      <c r="H306" s="389">
        <v>0</v>
      </c>
      <c r="I306" s="237">
        <v>0.1</v>
      </c>
      <c r="J306" s="237">
        <v>0.1</v>
      </c>
      <c r="K306" s="236">
        <v>0.1</v>
      </c>
      <c r="L306" s="236">
        <v>0.1</v>
      </c>
    </row>
    <row r="307" spans="1:13">
      <c r="A307" s="220"/>
      <c r="B307" s="224">
        <v>630</v>
      </c>
      <c r="C307" s="225"/>
      <c r="D307" s="235" t="s">
        <v>118</v>
      </c>
      <c r="E307" s="236"/>
      <c r="F307" s="239">
        <f t="shared" ref="F307:L307" si="40">SUM(F308:F317)</f>
        <v>23.799999999999997</v>
      </c>
      <c r="G307" s="240">
        <f t="shared" si="40"/>
        <v>26.599999999999998</v>
      </c>
      <c r="H307" s="388">
        <f t="shared" si="40"/>
        <v>29.4</v>
      </c>
      <c r="I307" s="216">
        <f t="shared" si="40"/>
        <v>14.099999999999998</v>
      </c>
      <c r="J307" s="216">
        <f t="shared" si="40"/>
        <v>29.4</v>
      </c>
      <c r="K307" s="239">
        <f t="shared" si="40"/>
        <v>29.4</v>
      </c>
      <c r="L307" s="239">
        <f t="shared" si="40"/>
        <v>29.4</v>
      </c>
    </row>
    <row r="308" spans="1:13">
      <c r="A308" s="217"/>
      <c r="B308" s="229"/>
      <c r="C308" s="225">
        <v>633004</v>
      </c>
      <c r="D308" s="226" t="s">
        <v>718</v>
      </c>
      <c r="E308" s="289"/>
      <c r="F308" s="236">
        <v>0</v>
      </c>
      <c r="G308" s="238">
        <v>0.2</v>
      </c>
      <c r="H308" s="278">
        <v>0.2</v>
      </c>
      <c r="I308" s="237">
        <v>0.1</v>
      </c>
      <c r="J308" s="237">
        <v>0.2</v>
      </c>
      <c r="K308" s="236">
        <v>0.2</v>
      </c>
      <c r="L308" s="237">
        <v>0.2</v>
      </c>
    </row>
    <row r="309" spans="1:13">
      <c r="A309" s="220"/>
      <c r="B309" s="224"/>
      <c r="C309" s="225">
        <v>633006</v>
      </c>
      <c r="D309" s="226" t="s">
        <v>135</v>
      </c>
      <c r="E309" s="289"/>
      <c r="F309" s="236">
        <v>12.7</v>
      </c>
      <c r="G309" s="238">
        <v>8.1999999999999993</v>
      </c>
      <c r="H309" s="278">
        <v>12</v>
      </c>
      <c r="I309" s="237">
        <v>1.6</v>
      </c>
      <c r="J309" s="237">
        <v>12</v>
      </c>
      <c r="K309" s="236">
        <v>12</v>
      </c>
      <c r="L309" s="237">
        <v>12</v>
      </c>
    </row>
    <row r="310" spans="1:13">
      <c r="A310" s="220"/>
      <c r="B310" s="224"/>
      <c r="C310" s="225">
        <v>634004</v>
      </c>
      <c r="D310" s="226" t="s">
        <v>81</v>
      </c>
      <c r="E310" s="289"/>
      <c r="F310" s="236">
        <v>0</v>
      </c>
      <c r="G310" s="238">
        <v>0</v>
      </c>
      <c r="H310" s="278">
        <v>0.5</v>
      </c>
      <c r="I310" s="237">
        <v>0</v>
      </c>
      <c r="J310" s="237">
        <v>0.5</v>
      </c>
      <c r="K310" s="236">
        <v>0.5</v>
      </c>
      <c r="L310" s="237">
        <v>0.5</v>
      </c>
    </row>
    <row r="311" spans="1:13">
      <c r="A311" s="220"/>
      <c r="B311" s="224"/>
      <c r="C311" s="225">
        <v>635006</v>
      </c>
      <c r="D311" s="226" t="s">
        <v>151</v>
      </c>
      <c r="E311" s="290"/>
      <c r="F311" s="236">
        <v>8.1</v>
      </c>
      <c r="G311" s="238">
        <v>17.7</v>
      </c>
      <c r="H311" s="278">
        <v>15</v>
      </c>
      <c r="I311" s="237">
        <v>12.2</v>
      </c>
      <c r="J311" s="237">
        <v>15</v>
      </c>
      <c r="K311" s="236">
        <v>15</v>
      </c>
      <c r="L311" s="237">
        <v>15</v>
      </c>
    </row>
    <row r="312" spans="1:13">
      <c r="A312" s="220"/>
      <c r="B312" s="224"/>
      <c r="C312" s="225">
        <v>636001</v>
      </c>
      <c r="D312" s="226" t="s">
        <v>557</v>
      </c>
      <c r="E312" s="289"/>
      <c r="F312" s="236">
        <v>0.2</v>
      </c>
      <c r="G312" s="238">
        <v>0.2</v>
      </c>
      <c r="H312" s="278">
        <v>0.2</v>
      </c>
      <c r="I312" s="237">
        <v>0</v>
      </c>
      <c r="J312" s="237">
        <v>0.2</v>
      </c>
      <c r="K312" s="236">
        <v>0.2</v>
      </c>
      <c r="L312" s="237">
        <v>0.2</v>
      </c>
    </row>
    <row r="313" spans="1:13">
      <c r="A313" s="220"/>
      <c r="B313" s="224"/>
      <c r="C313" s="225">
        <v>636002</v>
      </c>
      <c r="D313" s="226" t="s">
        <v>645</v>
      </c>
      <c r="E313" s="289"/>
      <c r="F313" s="236">
        <v>1.5</v>
      </c>
      <c r="G313" s="238">
        <v>0.2</v>
      </c>
      <c r="H313" s="278">
        <v>0.4</v>
      </c>
      <c r="I313" s="237">
        <v>0</v>
      </c>
      <c r="J313" s="237">
        <v>0.4</v>
      </c>
      <c r="K313" s="236">
        <v>0.4</v>
      </c>
      <c r="L313" s="237">
        <v>0.4</v>
      </c>
    </row>
    <row r="314" spans="1:13">
      <c r="A314" s="220"/>
      <c r="B314" s="224"/>
      <c r="C314" s="225">
        <v>637004</v>
      </c>
      <c r="D314" s="226" t="s">
        <v>622</v>
      </c>
      <c r="E314" s="289"/>
      <c r="F314" s="236">
        <v>0.1</v>
      </c>
      <c r="G314" s="238">
        <v>0</v>
      </c>
      <c r="H314" s="278">
        <v>0.1</v>
      </c>
      <c r="I314" s="237">
        <v>0</v>
      </c>
      <c r="J314" s="237">
        <v>0.1</v>
      </c>
      <c r="K314" s="236">
        <v>0.1</v>
      </c>
      <c r="L314" s="237">
        <v>0.1</v>
      </c>
    </row>
    <row r="315" spans="1:13">
      <c r="A315" s="220"/>
      <c r="B315" s="224"/>
      <c r="C315" s="225">
        <v>637011</v>
      </c>
      <c r="D315" s="226" t="s">
        <v>436</v>
      </c>
      <c r="E315" s="289"/>
      <c r="F315" s="236">
        <v>0.5</v>
      </c>
      <c r="G315" s="238">
        <v>0.1</v>
      </c>
      <c r="H315" s="278">
        <v>0.5</v>
      </c>
      <c r="I315" s="237">
        <v>0.2</v>
      </c>
      <c r="J315" s="237">
        <v>0.5</v>
      </c>
      <c r="K315" s="236">
        <v>0.5</v>
      </c>
      <c r="L315" s="237">
        <v>0.5</v>
      </c>
    </row>
    <row r="316" spans="1:13">
      <c r="A316" s="220"/>
      <c r="B316" s="224"/>
      <c r="C316" s="225">
        <v>637027</v>
      </c>
      <c r="D316" s="226" t="s">
        <v>646</v>
      </c>
      <c r="E316" s="289"/>
      <c r="F316" s="236">
        <v>0.7</v>
      </c>
      <c r="G316" s="238">
        <v>0</v>
      </c>
      <c r="H316" s="278">
        <v>0.5</v>
      </c>
      <c r="I316" s="237">
        <v>0</v>
      </c>
      <c r="J316" s="237">
        <v>0.5</v>
      </c>
      <c r="K316" s="236">
        <v>0.5</v>
      </c>
      <c r="L316" s="237">
        <v>0.5</v>
      </c>
    </row>
    <row r="317" spans="1:13">
      <c r="A317" s="220"/>
      <c r="B317" s="224"/>
      <c r="C317" s="225">
        <v>644001</v>
      </c>
      <c r="D317" s="226" t="s">
        <v>152</v>
      </c>
      <c r="E317" s="289"/>
      <c r="F317" s="236">
        <v>0</v>
      </c>
      <c r="G317" s="238">
        <v>0</v>
      </c>
      <c r="H317" s="278">
        <v>0</v>
      </c>
      <c r="I317" s="237">
        <v>0</v>
      </c>
      <c r="J317" s="237">
        <v>0</v>
      </c>
      <c r="K317" s="236">
        <v>0</v>
      </c>
      <c r="L317" s="237">
        <v>0</v>
      </c>
    </row>
    <row r="318" spans="1:13" s="405" customFormat="1">
      <c r="A318" s="399"/>
      <c r="B318" s="412" t="s">
        <v>912</v>
      </c>
      <c r="C318" s="401"/>
      <c r="D318" s="351" t="s">
        <v>909</v>
      </c>
      <c r="E318" s="412" t="s">
        <v>912</v>
      </c>
      <c r="F318" s="354">
        <f t="shared" ref="F318:L318" si="41">SUM(F319:F338)</f>
        <v>196</v>
      </c>
      <c r="G318" s="402">
        <f t="shared" si="41"/>
        <v>206.3</v>
      </c>
      <c r="H318" s="403">
        <f t="shared" si="41"/>
        <v>299.7</v>
      </c>
      <c r="I318" s="355">
        <f t="shared" si="41"/>
        <v>261.2</v>
      </c>
      <c r="J318" s="355">
        <f t="shared" si="41"/>
        <v>222.2</v>
      </c>
      <c r="K318" s="354">
        <f t="shared" si="41"/>
        <v>200.49999999999997</v>
      </c>
      <c r="L318" s="354">
        <f t="shared" si="41"/>
        <v>201.99999999999997</v>
      </c>
      <c r="M318" s="404"/>
    </row>
    <row r="319" spans="1:13">
      <c r="A319" s="220"/>
      <c r="B319" s="224"/>
      <c r="C319" s="225">
        <v>610</v>
      </c>
      <c r="D319" s="226" t="s">
        <v>312</v>
      </c>
      <c r="E319" s="289"/>
      <c r="F319" s="236">
        <v>12.4</v>
      </c>
      <c r="G319" s="238">
        <v>13.4</v>
      </c>
      <c r="H319" s="278">
        <v>16</v>
      </c>
      <c r="I319" s="237">
        <v>14.7</v>
      </c>
      <c r="J319" s="237">
        <v>16.8</v>
      </c>
      <c r="K319" s="236">
        <v>17</v>
      </c>
      <c r="L319" s="237">
        <v>18</v>
      </c>
    </row>
    <row r="320" spans="1:13">
      <c r="A320" s="217"/>
      <c r="B320" s="224"/>
      <c r="C320" s="225">
        <v>620</v>
      </c>
      <c r="D320" s="226" t="s">
        <v>461</v>
      </c>
      <c r="E320" s="289"/>
      <c r="F320" s="236">
        <v>4.4000000000000004</v>
      </c>
      <c r="G320" s="238">
        <v>4.8</v>
      </c>
      <c r="H320" s="278">
        <v>6</v>
      </c>
      <c r="I320" s="237">
        <v>5.4</v>
      </c>
      <c r="J320" s="237">
        <v>5.9</v>
      </c>
      <c r="K320" s="236">
        <v>6</v>
      </c>
      <c r="L320" s="237">
        <v>6.5</v>
      </c>
    </row>
    <row r="321" spans="1:12">
      <c r="A321" s="220"/>
      <c r="B321" s="224"/>
      <c r="C321" s="225">
        <v>631001</v>
      </c>
      <c r="D321" s="226" t="s">
        <v>753</v>
      </c>
      <c r="E321" s="289"/>
      <c r="F321" s="236">
        <v>0</v>
      </c>
      <c r="G321" s="238">
        <v>6.7</v>
      </c>
      <c r="H321" s="278">
        <v>0</v>
      </c>
      <c r="I321" s="237">
        <v>0.1</v>
      </c>
      <c r="J321" s="237">
        <v>0.1</v>
      </c>
      <c r="K321" s="236">
        <v>0.1</v>
      </c>
      <c r="L321" s="237">
        <v>0.1</v>
      </c>
    </row>
    <row r="322" spans="1:12">
      <c r="A322" s="220"/>
      <c r="B322" s="224"/>
      <c r="C322" s="225">
        <v>6320035</v>
      </c>
      <c r="D322" s="226" t="s">
        <v>437</v>
      </c>
      <c r="E322" s="289"/>
      <c r="F322" s="236">
        <v>7.9</v>
      </c>
      <c r="G322" s="238">
        <v>0.2</v>
      </c>
      <c r="H322" s="278">
        <v>8</v>
      </c>
      <c r="I322" s="237">
        <v>7.6</v>
      </c>
      <c r="J322" s="237">
        <v>8</v>
      </c>
      <c r="K322" s="236">
        <v>8</v>
      </c>
      <c r="L322" s="237">
        <v>8</v>
      </c>
    </row>
    <row r="323" spans="1:12">
      <c r="A323" s="220"/>
      <c r="B323" s="224"/>
      <c r="C323" s="225">
        <v>633004</v>
      </c>
      <c r="D323" s="226" t="s">
        <v>805</v>
      </c>
      <c r="E323" s="289"/>
      <c r="F323" s="236">
        <v>0</v>
      </c>
      <c r="G323" s="238">
        <v>1</v>
      </c>
      <c r="H323" s="278">
        <v>0.5</v>
      </c>
      <c r="I323" s="237">
        <v>0</v>
      </c>
      <c r="J323" s="237">
        <v>0.5</v>
      </c>
      <c r="K323" s="236">
        <v>0.5</v>
      </c>
      <c r="L323" s="237">
        <v>0.5</v>
      </c>
    </row>
    <row r="324" spans="1:12">
      <c r="A324" s="220"/>
      <c r="B324" s="224"/>
      <c r="C324" s="225">
        <v>633006</v>
      </c>
      <c r="D324" s="226" t="s">
        <v>614</v>
      </c>
      <c r="E324" s="289"/>
      <c r="F324" s="236">
        <v>3.6</v>
      </c>
      <c r="G324" s="238">
        <v>0.3</v>
      </c>
      <c r="H324" s="278">
        <v>9.5</v>
      </c>
      <c r="I324" s="237">
        <v>3.2</v>
      </c>
      <c r="J324" s="237">
        <v>3</v>
      </c>
      <c r="K324" s="236">
        <v>1</v>
      </c>
      <c r="L324" s="237">
        <v>1</v>
      </c>
    </row>
    <row r="325" spans="1:12">
      <c r="A325" s="220"/>
      <c r="B325" s="224"/>
      <c r="C325" s="225">
        <v>6330062</v>
      </c>
      <c r="D325" s="226" t="s">
        <v>558</v>
      </c>
      <c r="E325" s="289"/>
      <c r="F325" s="236">
        <v>0.1</v>
      </c>
      <c r="G325" s="238">
        <v>1.9</v>
      </c>
      <c r="H325" s="278">
        <v>0.1</v>
      </c>
      <c r="I325" s="237">
        <v>0</v>
      </c>
      <c r="J325" s="237">
        <v>0.1</v>
      </c>
      <c r="K325" s="236">
        <v>0.1</v>
      </c>
      <c r="L325" s="237">
        <v>0.1</v>
      </c>
    </row>
    <row r="326" spans="1:12">
      <c r="A326" s="220"/>
      <c r="B326" s="224"/>
      <c r="C326" s="225">
        <v>6330063</v>
      </c>
      <c r="D326" s="226" t="s">
        <v>708</v>
      </c>
      <c r="E326" s="289"/>
      <c r="F326" s="236">
        <v>0</v>
      </c>
      <c r="G326" s="238">
        <v>1.9</v>
      </c>
      <c r="H326" s="278">
        <v>0</v>
      </c>
      <c r="I326" s="237">
        <v>0</v>
      </c>
      <c r="J326" s="237">
        <v>0</v>
      </c>
      <c r="K326" s="236">
        <v>0</v>
      </c>
      <c r="L326" s="237">
        <v>0</v>
      </c>
    </row>
    <row r="327" spans="1:12">
      <c r="A327" s="220"/>
      <c r="B327" s="224"/>
      <c r="C327" s="225">
        <v>6330064</v>
      </c>
      <c r="D327" s="226" t="s">
        <v>135</v>
      </c>
      <c r="E327" s="289"/>
      <c r="F327" s="236">
        <v>0</v>
      </c>
      <c r="G327" s="238">
        <v>0.2</v>
      </c>
      <c r="H327" s="278">
        <v>0.5</v>
      </c>
      <c r="I327" s="237">
        <v>0.4</v>
      </c>
      <c r="J327" s="237">
        <v>0.5</v>
      </c>
      <c r="K327" s="236">
        <v>0.5</v>
      </c>
      <c r="L327" s="237">
        <v>0.5</v>
      </c>
    </row>
    <row r="328" spans="1:12">
      <c r="A328" s="220"/>
      <c r="B328" s="224"/>
      <c r="C328" s="225">
        <v>634004</v>
      </c>
      <c r="D328" s="226" t="s">
        <v>769</v>
      </c>
      <c r="E328" s="292"/>
      <c r="F328" s="236">
        <v>0</v>
      </c>
      <c r="G328" s="238">
        <v>0.1</v>
      </c>
      <c r="H328" s="391">
        <v>0</v>
      </c>
      <c r="I328" s="238">
        <v>0</v>
      </c>
      <c r="J328" s="238">
        <v>0</v>
      </c>
      <c r="K328" s="374">
        <v>0</v>
      </c>
      <c r="L328" s="238">
        <v>0</v>
      </c>
    </row>
    <row r="329" spans="1:12">
      <c r="A329" s="220"/>
      <c r="B329" s="224"/>
      <c r="C329" s="225">
        <v>637001</v>
      </c>
      <c r="D329" s="226" t="s">
        <v>90</v>
      </c>
      <c r="E329" s="289"/>
      <c r="F329" s="236">
        <v>0</v>
      </c>
      <c r="G329" s="238">
        <v>0</v>
      </c>
      <c r="H329" s="278">
        <v>0</v>
      </c>
      <c r="I329" s="237">
        <v>0.2</v>
      </c>
      <c r="J329" s="237">
        <v>0</v>
      </c>
      <c r="K329" s="236">
        <v>0</v>
      </c>
      <c r="L329" s="237">
        <v>0</v>
      </c>
    </row>
    <row r="330" spans="1:12">
      <c r="A330" s="220"/>
      <c r="B330" s="224"/>
      <c r="C330" s="225">
        <v>637004</v>
      </c>
      <c r="D330" s="226" t="s">
        <v>615</v>
      </c>
      <c r="E330" s="290"/>
      <c r="F330" s="236">
        <v>146</v>
      </c>
      <c r="G330" s="238">
        <v>149.30000000000001</v>
      </c>
      <c r="H330" s="278">
        <v>137.5</v>
      </c>
      <c r="I330" s="237">
        <v>216.5</v>
      </c>
      <c r="J330" s="237">
        <v>140</v>
      </c>
      <c r="K330" s="236">
        <v>140</v>
      </c>
      <c r="L330" s="237">
        <v>140</v>
      </c>
    </row>
    <row r="331" spans="1:12">
      <c r="A331" s="220"/>
      <c r="B331" s="224"/>
      <c r="C331" s="225">
        <v>637004</v>
      </c>
      <c r="D331" s="226" t="s">
        <v>910</v>
      </c>
      <c r="E331" s="289"/>
      <c r="F331" s="236">
        <v>0</v>
      </c>
      <c r="G331" s="238">
        <v>0</v>
      </c>
      <c r="H331" s="278">
        <v>99.6</v>
      </c>
      <c r="I331" s="237"/>
      <c r="J331" s="237">
        <v>20</v>
      </c>
      <c r="K331" s="236">
        <v>0</v>
      </c>
      <c r="L331" s="237">
        <v>0</v>
      </c>
    </row>
    <row r="332" spans="1:12">
      <c r="A332" s="220"/>
      <c r="B332" s="224"/>
      <c r="C332" s="225" t="s">
        <v>616</v>
      </c>
      <c r="D332" s="226" t="s">
        <v>911</v>
      </c>
      <c r="E332" s="289"/>
      <c r="F332" s="236">
        <v>20.6</v>
      </c>
      <c r="G332" s="238">
        <v>25</v>
      </c>
      <c r="H332" s="278">
        <v>15</v>
      </c>
      <c r="I332" s="237">
        <v>10.9</v>
      </c>
      <c r="J332" s="237">
        <v>15</v>
      </c>
      <c r="K332" s="236">
        <v>15</v>
      </c>
      <c r="L332" s="237">
        <v>15</v>
      </c>
    </row>
    <row r="333" spans="1:12">
      <c r="A333" s="220"/>
      <c r="B333" s="224"/>
      <c r="C333" s="225" t="s">
        <v>617</v>
      </c>
      <c r="D333" s="226" t="s">
        <v>535</v>
      </c>
      <c r="E333" s="289"/>
      <c r="F333" s="236">
        <v>0.9</v>
      </c>
      <c r="G333" s="238">
        <v>0.3</v>
      </c>
      <c r="H333" s="278">
        <v>5</v>
      </c>
      <c r="I333" s="237">
        <v>0</v>
      </c>
      <c r="J333" s="237">
        <v>10</v>
      </c>
      <c r="K333" s="236">
        <v>10</v>
      </c>
      <c r="L333" s="237">
        <v>10</v>
      </c>
    </row>
    <row r="334" spans="1:12">
      <c r="A334" s="220"/>
      <c r="B334" s="224"/>
      <c r="C334" s="225">
        <v>637005</v>
      </c>
      <c r="D334" s="226" t="s">
        <v>265</v>
      </c>
      <c r="E334" s="289"/>
      <c r="F334" s="236">
        <v>0</v>
      </c>
      <c r="G334" s="238">
        <v>0</v>
      </c>
      <c r="H334" s="278">
        <v>1</v>
      </c>
      <c r="I334" s="237">
        <v>0.1</v>
      </c>
      <c r="J334" s="237">
        <v>1</v>
      </c>
      <c r="K334" s="236">
        <v>1</v>
      </c>
      <c r="L334" s="237">
        <v>1</v>
      </c>
    </row>
    <row r="335" spans="1:12">
      <c r="A335" s="220"/>
      <c r="B335" s="224"/>
      <c r="C335" s="225">
        <v>637014</v>
      </c>
      <c r="D335" s="226" t="s">
        <v>566</v>
      </c>
      <c r="E335" s="293"/>
      <c r="F335" s="236">
        <v>0</v>
      </c>
      <c r="G335" s="374">
        <v>0.9</v>
      </c>
      <c r="H335" s="389">
        <v>0.7</v>
      </c>
      <c r="I335" s="237">
        <v>0.9</v>
      </c>
      <c r="J335" s="237">
        <v>1</v>
      </c>
      <c r="K335" s="236">
        <v>1</v>
      </c>
      <c r="L335" s="236">
        <v>1</v>
      </c>
    </row>
    <row r="336" spans="1:12">
      <c r="A336" s="220"/>
      <c r="B336" s="224"/>
      <c r="C336" s="225">
        <v>637016</v>
      </c>
      <c r="D336" s="226" t="s">
        <v>104</v>
      </c>
      <c r="E336" s="293"/>
      <c r="F336" s="236">
        <v>0.1</v>
      </c>
      <c r="G336" s="374">
        <v>0.2</v>
      </c>
      <c r="H336" s="389">
        <v>0.2</v>
      </c>
      <c r="I336" s="237">
        <v>0.2</v>
      </c>
      <c r="J336" s="237">
        <v>0.2</v>
      </c>
      <c r="K336" s="236">
        <v>0.2</v>
      </c>
      <c r="L336" s="236">
        <v>0.2</v>
      </c>
    </row>
    <row r="337" spans="1:13">
      <c r="A337" s="220"/>
      <c r="B337" s="224"/>
      <c r="C337" s="225">
        <v>637031</v>
      </c>
      <c r="D337" s="226" t="s">
        <v>754</v>
      </c>
      <c r="E337" s="293"/>
      <c r="F337" s="236">
        <v>0</v>
      </c>
      <c r="G337" s="374">
        <v>0</v>
      </c>
      <c r="H337" s="389">
        <v>0</v>
      </c>
      <c r="I337" s="237">
        <v>1</v>
      </c>
      <c r="J337" s="237">
        <v>0</v>
      </c>
      <c r="K337" s="236">
        <v>0</v>
      </c>
      <c r="L337" s="236">
        <v>0</v>
      </c>
    </row>
    <row r="338" spans="1:13">
      <c r="A338" s="220"/>
      <c r="B338" s="224"/>
      <c r="C338" s="225">
        <v>642015</v>
      </c>
      <c r="D338" s="226" t="s">
        <v>719</v>
      </c>
      <c r="E338" s="293"/>
      <c r="F338" s="236">
        <v>0</v>
      </c>
      <c r="G338" s="374">
        <v>0.1</v>
      </c>
      <c r="H338" s="389">
        <v>0.1</v>
      </c>
      <c r="I338" s="237">
        <v>0</v>
      </c>
      <c r="J338" s="237">
        <v>0.1</v>
      </c>
      <c r="K338" s="236">
        <v>0.1</v>
      </c>
      <c r="L338" s="236">
        <v>0.1</v>
      </c>
    </row>
    <row r="339" spans="1:13" s="405" customFormat="1">
      <c r="A339" s="399"/>
      <c r="B339" s="400" t="s">
        <v>156</v>
      </c>
      <c r="C339" s="401"/>
      <c r="D339" s="351" t="s">
        <v>914</v>
      </c>
      <c r="E339" s="400" t="s">
        <v>822</v>
      </c>
      <c r="F339" s="354">
        <f>SUM(F340:F349)</f>
        <v>52.300000000000004</v>
      </c>
      <c r="G339" s="402">
        <f>SUM(G340:G348)</f>
        <v>42.7</v>
      </c>
      <c r="H339" s="403">
        <f>SUM(H340:H349)</f>
        <v>49.7</v>
      </c>
      <c r="I339" s="355">
        <f>SUM(I340:I349)</f>
        <v>44.500000000000007</v>
      </c>
      <c r="J339" s="355">
        <f>SUM(J340:J349)</f>
        <v>42.7</v>
      </c>
      <c r="K339" s="354">
        <f>SUM(K340:K349)</f>
        <v>42.7</v>
      </c>
      <c r="L339" s="354">
        <f>SUM(L340:L349)</f>
        <v>42.7</v>
      </c>
      <c r="M339" s="404"/>
    </row>
    <row r="340" spans="1:13">
      <c r="A340" s="220"/>
      <c r="B340" s="224"/>
      <c r="C340" s="225">
        <v>632001</v>
      </c>
      <c r="D340" s="226" t="s">
        <v>415</v>
      </c>
      <c r="E340" s="289"/>
      <c r="F340" s="236">
        <v>1.5</v>
      </c>
      <c r="G340" s="238">
        <v>1.7</v>
      </c>
      <c r="H340" s="278">
        <v>1.5</v>
      </c>
      <c r="I340" s="237">
        <v>1.2</v>
      </c>
      <c r="J340" s="237">
        <v>0.5</v>
      </c>
      <c r="K340" s="236">
        <v>0.5</v>
      </c>
      <c r="L340" s="237">
        <v>0.5</v>
      </c>
    </row>
    <row r="341" spans="1:13">
      <c r="A341" s="217"/>
      <c r="B341" s="224"/>
      <c r="C341" s="225">
        <v>632002</v>
      </c>
      <c r="D341" s="226" t="s">
        <v>537</v>
      </c>
      <c r="E341" s="289"/>
      <c r="F341" s="236">
        <v>35.799999999999997</v>
      </c>
      <c r="G341" s="238">
        <v>37.9</v>
      </c>
      <c r="H341" s="278">
        <v>36</v>
      </c>
      <c r="I341" s="237">
        <v>36.299999999999997</v>
      </c>
      <c r="J341" s="237">
        <v>36</v>
      </c>
      <c r="K341" s="236">
        <v>36</v>
      </c>
      <c r="L341" s="237">
        <v>36</v>
      </c>
    </row>
    <row r="342" spans="1:13">
      <c r="A342" s="220"/>
      <c r="B342" s="224"/>
      <c r="C342" s="225">
        <v>633006</v>
      </c>
      <c r="D342" s="226" t="s">
        <v>135</v>
      </c>
      <c r="E342" s="289"/>
      <c r="F342" s="236">
        <v>1.2</v>
      </c>
      <c r="G342" s="238">
        <v>0.6</v>
      </c>
      <c r="H342" s="278">
        <v>3</v>
      </c>
      <c r="I342" s="237">
        <v>0</v>
      </c>
      <c r="J342" s="237">
        <v>2</v>
      </c>
      <c r="K342" s="236">
        <v>2</v>
      </c>
      <c r="L342" s="237">
        <v>2</v>
      </c>
    </row>
    <row r="343" spans="1:13">
      <c r="A343" s="220"/>
      <c r="B343" s="224"/>
      <c r="C343" s="225">
        <v>634001</v>
      </c>
      <c r="D343" s="226" t="s">
        <v>536</v>
      </c>
      <c r="E343" s="289"/>
      <c r="F343" s="236">
        <v>0.1</v>
      </c>
      <c r="G343" s="238">
        <v>0</v>
      </c>
      <c r="H343" s="278">
        <v>0.2</v>
      </c>
      <c r="I343" s="237">
        <v>0.1</v>
      </c>
      <c r="J343" s="237">
        <v>0.2</v>
      </c>
      <c r="K343" s="236">
        <v>0.2</v>
      </c>
      <c r="L343" s="237">
        <v>0.2</v>
      </c>
    </row>
    <row r="344" spans="1:13">
      <c r="A344" s="220"/>
      <c r="B344" s="224"/>
      <c r="C344" s="225">
        <v>63500614</v>
      </c>
      <c r="D344" s="226" t="s">
        <v>158</v>
      </c>
      <c r="E344" s="289"/>
      <c r="F344" s="236">
        <v>6.2</v>
      </c>
      <c r="G344" s="238">
        <v>1.5</v>
      </c>
      <c r="H344" s="278">
        <v>3</v>
      </c>
      <c r="I344" s="237">
        <v>1.1000000000000001</v>
      </c>
      <c r="J344" s="237">
        <v>2</v>
      </c>
      <c r="K344" s="236">
        <v>2</v>
      </c>
      <c r="L344" s="237">
        <v>2</v>
      </c>
    </row>
    <row r="345" spans="1:13">
      <c r="A345" s="220"/>
      <c r="B345" s="224"/>
      <c r="C345" s="225">
        <v>637004</v>
      </c>
      <c r="D345" s="226" t="s">
        <v>618</v>
      </c>
      <c r="E345" s="289"/>
      <c r="F345" s="236">
        <v>7.1</v>
      </c>
      <c r="G345" s="238">
        <v>1</v>
      </c>
      <c r="H345" s="278">
        <v>2</v>
      </c>
      <c r="I345" s="237">
        <v>0.1</v>
      </c>
      <c r="J345" s="237">
        <v>2</v>
      </c>
      <c r="K345" s="236">
        <v>2</v>
      </c>
      <c r="L345" s="237">
        <v>2</v>
      </c>
    </row>
    <row r="346" spans="1:13">
      <c r="A346" s="220"/>
      <c r="B346" s="224"/>
      <c r="C346" s="225">
        <v>637011</v>
      </c>
      <c r="D346" s="226" t="s">
        <v>416</v>
      </c>
      <c r="E346" s="289"/>
      <c r="F346" s="236">
        <v>0.4</v>
      </c>
      <c r="G346" s="238">
        <v>0</v>
      </c>
      <c r="H346" s="278">
        <v>2</v>
      </c>
      <c r="I346" s="237">
        <v>3</v>
      </c>
      <c r="J346" s="237">
        <v>0</v>
      </c>
      <c r="K346" s="236">
        <v>0</v>
      </c>
      <c r="L346" s="237">
        <v>0</v>
      </c>
    </row>
    <row r="347" spans="1:13">
      <c r="A347" s="220"/>
      <c r="B347" s="224"/>
      <c r="C347" s="225">
        <v>6370114</v>
      </c>
      <c r="D347" s="226" t="s">
        <v>781</v>
      </c>
      <c r="E347" s="289"/>
      <c r="F347" s="236">
        <v>0</v>
      </c>
      <c r="G347" s="238">
        <v>0</v>
      </c>
      <c r="H347" s="278">
        <v>0</v>
      </c>
      <c r="I347" s="237">
        <v>2.5</v>
      </c>
      <c r="J347" s="237">
        <v>0</v>
      </c>
      <c r="K347" s="236">
        <v>0</v>
      </c>
      <c r="L347" s="237">
        <v>0</v>
      </c>
    </row>
    <row r="348" spans="1:13">
      <c r="A348" s="220"/>
      <c r="B348" s="224"/>
      <c r="C348" s="225">
        <v>637012</v>
      </c>
      <c r="D348" s="226" t="s">
        <v>647</v>
      </c>
      <c r="E348" s="289"/>
      <c r="F348" s="236">
        <v>0</v>
      </c>
      <c r="G348" s="238">
        <v>0</v>
      </c>
      <c r="H348" s="278">
        <v>2</v>
      </c>
      <c r="I348" s="237">
        <v>0</v>
      </c>
      <c r="J348" s="237">
        <v>0</v>
      </c>
      <c r="K348" s="236">
        <v>0</v>
      </c>
      <c r="L348" s="237">
        <v>0</v>
      </c>
    </row>
    <row r="349" spans="1:13">
      <c r="A349" s="220"/>
      <c r="B349" s="224"/>
      <c r="C349" s="225">
        <v>637027</v>
      </c>
      <c r="D349" s="226" t="s">
        <v>755</v>
      </c>
      <c r="E349" s="293"/>
      <c r="F349" s="236">
        <v>0</v>
      </c>
      <c r="G349" s="374">
        <v>0</v>
      </c>
      <c r="H349" s="389">
        <v>0</v>
      </c>
      <c r="I349" s="237">
        <v>0.2</v>
      </c>
      <c r="J349" s="237">
        <v>0</v>
      </c>
      <c r="K349" s="236">
        <v>0</v>
      </c>
      <c r="L349" s="236">
        <v>0</v>
      </c>
    </row>
    <row r="350" spans="1:13" s="405" customFormat="1">
      <c r="A350" s="399"/>
      <c r="B350" s="400" t="s">
        <v>159</v>
      </c>
      <c r="C350" s="401"/>
      <c r="D350" s="351" t="s">
        <v>160</v>
      </c>
      <c r="E350" s="400" t="s">
        <v>829</v>
      </c>
      <c r="F350" s="354">
        <f t="shared" ref="F350:L350" si="42">SUM(F351:F359)</f>
        <v>5.8999999999999995</v>
      </c>
      <c r="G350" s="402">
        <f t="shared" si="42"/>
        <v>7.7</v>
      </c>
      <c r="H350" s="403">
        <f t="shared" si="42"/>
        <v>2.2000000000000002</v>
      </c>
      <c r="I350" s="355">
        <f t="shared" si="42"/>
        <v>1.2</v>
      </c>
      <c r="J350" s="355">
        <f t="shared" si="42"/>
        <v>2.2000000000000002</v>
      </c>
      <c r="K350" s="354">
        <f t="shared" si="42"/>
        <v>2.2000000000000002</v>
      </c>
      <c r="L350" s="354">
        <f t="shared" si="42"/>
        <v>2.2000000000000002</v>
      </c>
      <c r="M350" s="404"/>
    </row>
    <row r="351" spans="1:13">
      <c r="A351" s="220"/>
      <c r="B351" s="229"/>
      <c r="C351" s="225">
        <v>632001</v>
      </c>
      <c r="D351" s="226" t="s">
        <v>363</v>
      </c>
      <c r="E351" s="293"/>
      <c r="F351" s="236">
        <v>0</v>
      </c>
      <c r="G351" s="374">
        <v>0</v>
      </c>
      <c r="H351" s="389">
        <v>0.2</v>
      </c>
      <c r="I351" s="237">
        <v>0</v>
      </c>
      <c r="J351" s="237">
        <v>0.2</v>
      </c>
      <c r="K351" s="236">
        <v>0.2</v>
      </c>
      <c r="L351" s="236">
        <v>0.2</v>
      </c>
    </row>
    <row r="352" spans="1:13">
      <c r="A352" s="217"/>
      <c r="B352" s="224"/>
      <c r="C352" s="225">
        <v>633006</v>
      </c>
      <c r="D352" s="226" t="s">
        <v>562</v>
      </c>
      <c r="E352" s="289"/>
      <c r="F352" s="236">
        <v>0.2</v>
      </c>
      <c r="G352" s="238">
        <v>0.3</v>
      </c>
      <c r="H352" s="278">
        <v>0.2</v>
      </c>
      <c r="I352" s="237">
        <v>0</v>
      </c>
      <c r="J352" s="237">
        <v>0.2</v>
      </c>
      <c r="K352" s="236">
        <v>0.2</v>
      </c>
      <c r="L352" s="237">
        <v>0.2</v>
      </c>
    </row>
    <row r="353" spans="1:13">
      <c r="A353" s="220"/>
      <c r="B353" s="224"/>
      <c r="C353" s="225">
        <v>63500610</v>
      </c>
      <c r="D353" s="226" t="s">
        <v>340</v>
      </c>
      <c r="E353" s="289"/>
      <c r="F353" s="236">
        <v>0</v>
      </c>
      <c r="G353" s="238">
        <v>0</v>
      </c>
      <c r="H353" s="278">
        <v>0.3</v>
      </c>
      <c r="I353" s="237">
        <v>0</v>
      </c>
      <c r="J353" s="237">
        <v>0.3</v>
      </c>
      <c r="K353" s="236">
        <v>0.3</v>
      </c>
      <c r="L353" s="237">
        <v>0.3</v>
      </c>
    </row>
    <row r="354" spans="1:13">
      <c r="A354" s="220"/>
      <c r="B354" s="224"/>
      <c r="C354" s="225">
        <v>653001</v>
      </c>
      <c r="D354" s="226" t="s">
        <v>268</v>
      </c>
      <c r="E354" s="289"/>
      <c r="F354" s="236">
        <v>0</v>
      </c>
      <c r="G354" s="238">
        <v>0</v>
      </c>
      <c r="H354" s="278">
        <v>0</v>
      </c>
      <c r="I354" s="237">
        <v>0</v>
      </c>
      <c r="J354" s="237">
        <v>0</v>
      </c>
      <c r="K354" s="236">
        <v>0</v>
      </c>
      <c r="L354" s="237">
        <v>0</v>
      </c>
    </row>
    <row r="355" spans="1:13">
      <c r="A355" s="220"/>
      <c r="B355" s="224"/>
      <c r="C355" s="225">
        <v>653001</v>
      </c>
      <c r="D355" s="226" t="s">
        <v>267</v>
      </c>
      <c r="E355" s="289"/>
      <c r="F355" s="236">
        <v>0.9</v>
      </c>
      <c r="G355" s="238">
        <v>0</v>
      </c>
      <c r="H355" s="278">
        <v>0</v>
      </c>
      <c r="I355" s="237">
        <v>0</v>
      </c>
      <c r="J355" s="237">
        <v>0</v>
      </c>
      <c r="K355" s="236">
        <v>0</v>
      </c>
      <c r="L355" s="237">
        <v>0</v>
      </c>
    </row>
    <row r="356" spans="1:13">
      <c r="A356" s="220"/>
      <c r="B356" s="224"/>
      <c r="C356" s="225">
        <v>637011</v>
      </c>
      <c r="D356" s="226" t="s">
        <v>648</v>
      </c>
      <c r="E356" s="289"/>
      <c r="F356" s="236">
        <v>0</v>
      </c>
      <c r="G356" s="238">
        <v>3.4</v>
      </c>
      <c r="H356" s="278">
        <v>0</v>
      </c>
      <c r="I356" s="237">
        <v>0</v>
      </c>
      <c r="J356" s="237">
        <v>0</v>
      </c>
      <c r="K356" s="236">
        <v>0</v>
      </c>
      <c r="L356" s="237">
        <v>0</v>
      </c>
    </row>
    <row r="357" spans="1:13">
      <c r="A357" s="220" t="s">
        <v>447</v>
      </c>
      <c r="B357" s="224"/>
      <c r="C357" s="225">
        <v>637015</v>
      </c>
      <c r="D357" s="226" t="s">
        <v>421</v>
      </c>
      <c r="E357" s="289"/>
      <c r="F357" s="236">
        <v>0.7</v>
      </c>
      <c r="G357" s="238">
        <v>1.1000000000000001</v>
      </c>
      <c r="H357" s="278">
        <v>1.5</v>
      </c>
      <c r="I357" s="237">
        <v>1.2</v>
      </c>
      <c r="J357" s="237">
        <v>1.5</v>
      </c>
      <c r="K357" s="236">
        <v>1.5</v>
      </c>
      <c r="L357" s="237">
        <v>1.5</v>
      </c>
    </row>
    <row r="358" spans="1:13">
      <c r="A358" s="220"/>
      <c r="B358" s="229"/>
      <c r="C358" s="225">
        <v>637027</v>
      </c>
      <c r="D358" s="226" t="s">
        <v>172</v>
      </c>
      <c r="E358" s="289"/>
      <c r="F358" s="236">
        <v>4.0999999999999996</v>
      </c>
      <c r="G358" s="238">
        <v>2.2000000000000002</v>
      </c>
      <c r="H358" s="278">
        <v>0</v>
      </c>
      <c r="I358" s="237">
        <v>0</v>
      </c>
      <c r="J358" s="237">
        <v>0</v>
      </c>
      <c r="K358" s="236">
        <v>0</v>
      </c>
      <c r="L358" s="237">
        <v>0</v>
      </c>
    </row>
    <row r="359" spans="1:13">
      <c r="A359" s="220"/>
      <c r="B359" s="229"/>
      <c r="C359" s="225">
        <v>620</v>
      </c>
      <c r="D359" s="226" t="s">
        <v>709</v>
      </c>
      <c r="E359" s="293"/>
      <c r="F359" s="236">
        <v>0</v>
      </c>
      <c r="G359" s="374">
        <v>0.7</v>
      </c>
      <c r="H359" s="389">
        <v>0</v>
      </c>
      <c r="I359" s="237">
        <v>0</v>
      </c>
      <c r="J359" s="237">
        <v>0</v>
      </c>
      <c r="K359" s="236">
        <v>0</v>
      </c>
      <c r="L359" s="236">
        <v>0</v>
      </c>
    </row>
    <row r="360" spans="1:13" s="405" customFormat="1">
      <c r="A360" s="399"/>
      <c r="B360" s="400" t="s">
        <v>161</v>
      </c>
      <c r="C360" s="401"/>
      <c r="D360" s="351" t="s">
        <v>162</v>
      </c>
      <c r="E360" s="400" t="s">
        <v>830</v>
      </c>
      <c r="F360" s="354">
        <f t="shared" ref="F360:L360" si="43">SUM(F361:F363)</f>
        <v>197.99999999999997</v>
      </c>
      <c r="G360" s="402">
        <f t="shared" si="43"/>
        <v>167.8</v>
      </c>
      <c r="H360" s="403">
        <f t="shared" si="43"/>
        <v>190.09999999999997</v>
      </c>
      <c r="I360" s="355">
        <f t="shared" si="43"/>
        <v>150</v>
      </c>
      <c r="J360" s="355">
        <f t="shared" si="43"/>
        <v>180.59999999999997</v>
      </c>
      <c r="K360" s="354">
        <f t="shared" si="43"/>
        <v>183.59999999999997</v>
      </c>
      <c r="L360" s="354">
        <f t="shared" si="43"/>
        <v>186.59999999999997</v>
      </c>
      <c r="M360" s="404"/>
    </row>
    <row r="361" spans="1:13">
      <c r="A361" s="220"/>
      <c r="B361" s="224">
        <v>610</v>
      </c>
      <c r="C361" s="225"/>
      <c r="D361" s="226" t="s">
        <v>116</v>
      </c>
      <c r="E361" s="289"/>
      <c r="F361" s="236">
        <v>89.4</v>
      </c>
      <c r="G361" s="238">
        <v>71.099999999999994</v>
      </c>
      <c r="H361" s="278">
        <v>75.400000000000006</v>
      </c>
      <c r="I361" s="237">
        <v>69.5</v>
      </c>
      <c r="J361" s="237">
        <v>75</v>
      </c>
      <c r="K361" s="236">
        <v>77</v>
      </c>
      <c r="L361" s="237">
        <v>79</v>
      </c>
    </row>
    <row r="362" spans="1:13">
      <c r="A362" s="217"/>
      <c r="B362" s="224">
        <v>620</v>
      </c>
      <c r="C362" s="225"/>
      <c r="D362" s="226" t="s">
        <v>117</v>
      </c>
      <c r="E362" s="289"/>
      <c r="F362" s="236">
        <v>31.7</v>
      </c>
      <c r="G362" s="238">
        <v>25.5</v>
      </c>
      <c r="H362" s="278">
        <v>26.3</v>
      </c>
      <c r="I362" s="237">
        <v>24.8</v>
      </c>
      <c r="J362" s="237">
        <v>27</v>
      </c>
      <c r="K362" s="236">
        <v>28</v>
      </c>
      <c r="L362" s="237">
        <v>29</v>
      </c>
    </row>
    <row r="363" spans="1:13">
      <c r="A363" s="220"/>
      <c r="B363" s="224">
        <v>630</v>
      </c>
      <c r="C363" s="234"/>
      <c r="D363" s="235" t="s">
        <v>163</v>
      </c>
      <c r="E363" s="291"/>
      <c r="F363" s="239">
        <f t="shared" ref="F363:L363" si="44">SUM(F364:F410)</f>
        <v>76.899999999999963</v>
      </c>
      <c r="G363" s="240">
        <f t="shared" si="44"/>
        <v>71.200000000000017</v>
      </c>
      <c r="H363" s="388">
        <f t="shared" si="44"/>
        <v>88.399999999999963</v>
      </c>
      <c r="I363" s="216">
        <f t="shared" si="44"/>
        <v>55.699999999999996</v>
      </c>
      <c r="J363" s="216">
        <f t="shared" si="44"/>
        <v>78.599999999999966</v>
      </c>
      <c r="K363" s="239">
        <f t="shared" si="44"/>
        <v>78.599999999999966</v>
      </c>
      <c r="L363" s="239">
        <f t="shared" si="44"/>
        <v>78.599999999999966</v>
      </c>
    </row>
    <row r="364" spans="1:13">
      <c r="A364" s="220"/>
      <c r="B364" s="229"/>
      <c r="C364" s="225">
        <v>631</v>
      </c>
      <c r="D364" s="226" t="s">
        <v>130</v>
      </c>
      <c r="E364" s="289"/>
      <c r="F364" s="236">
        <v>0</v>
      </c>
      <c r="G364" s="374">
        <v>0.1</v>
      </c>
      <c r="H364" s="278">
        <v>0.5</v>
      </c>
      <c r="I364" s="237">
        <v>0</v>
      </c>
      <c r="J364" s="237">
        <v>0.5</v>
      </c>
      <c r="K364" s="236">
        <v>0.5</v>
      </c>
      <c r="L364" s="237">
        <v>0.5</v>
      </c>
    </row>
    <row r="365" spans="1:13">
      <c r="A365" s="217"/>
      <c r="B365" s="224"/>
      <c r="C365" s="225">
        <v>6320011</v>
      </c>
      <c r="D365" s="226" t="s">
        <v>57</v>
      </c>
      <c r="E365" s="289"/>
      <c r="F365" s="236">
        <v>2.6</v>
      </c>
      <c r="G365" s="238">
        <v>1.9</v>
      </c>
      <c r="H365" s="278">
        <v>2.6</v>
      </c>
      <c r="I365" s="237">
        <v>2.2000000000000002</v>
      </c>
      <c r="J365" s="237">
        <v>2.6</v>
      </c>
      <c r="K365" s="236">
        <v>2.6</v>
      </c>
      <c r="L365" s="237">
        <v>2.6</v>
      </c>
    </row>
    <row r="366" spans="1:13">
      <c r="A366" s="220"/>
      <c r="B366" s="224"/>
      <c r="C366" s="225">
        <v>6320013</v>
      </c>
      <c r="D366" s="226" t="s">
        <v>164</v>
      </c>
      <c r="E366" s="289"/>
      <c r="F366" s="236">
        <v>1.9</v>
      </c>
      <c r="G366" s="238">
        <v>1.4</v>
      </c>
      <c r="H366" s="278">
        <v>2</v>
      </c>
      <c r="I366" s="237">
        <v>1.5</v>
      </c>
      <c r="J366" s="237">
        <v>2</v>
      </c>
      <c r="K366" s="236">
        <v>2</v>
      </c>
      <c r="L366" s="237">
        <v>2</v>
      </c>
    </row>
    <row r="367" spans="1:13">
      <c r="A367" s="220"/>
      <c r="B367" s="224"/>
      <c r="C367" s="225">
        <v>632002</v>
      </c>
      <c r="D367" s="226" t="s">
        <v>165</v>
      </c>
      <c r="E367" s="289"/>
      <c r="F367" s="236">
        <v>0.7</v>
      </c>
      <c r="G367" s="238">
        <v>0.7</v>
      </c>
      <c r="H367" s="278">
        <v>0.8</v>
      </c>
      <c r="I367" s="237">
        <v>0.5</v>
      </c>
      <c r="J367" s="237">
        <v>0.8</v>
      </c>
      <c r="K367" s="236">
        <v>0.8</v>
      </c>
      <c r="L367" s="237">
        <v>0.8</v>
      </c>
    </row>
    <row r="368" spans="1:13">
      <c r="A368" s="220"/>
      <c r="B368" s="224"/>
      <c r="C368" s="225">
        <v>6320031</v>
      </c>
      <c r="D368" s="226" t="s">
        <v>131</v>
      </c>
      <c r="E368" s="289"/>
      <c r="F368" s="236">
        <v>1</v>
      </c>
      <c r="G368" s="238">
        <v>0.7</v>
      </c>
      <c r="H368" s="278">
        <v>1.1000000000000001</v>
      </c>
      <c r="I368" s="237">
        <v>0.6</v>
      </c>
      <c r="J368" s="237">
        <v>0.5</v>
      </c>
      <c r="K368" s="236">
        <v>0.5</v>
      </c>
      <c r="L368" s="237">
        <v>0.5</v>
      </c>
    </row>
    <row r="369" spans="1:12">
      <c r="A369" s="220"/>
      <c r="B369" s="224"/>
      <c r="C369" s="225">
        <v>632004</v>
      </c>
      <c r="D369" s="226" t="s">
        <v>63</v>
      </c>
      <c r="E369" s="289"/>
      <c r="F369" s="236">
        <v>0.1</v>
      </c>
      <c r="G369" s="238">
        <v>0.2</v>
      </c>
      <c r="H369" s="278">
        <v>0.2</v>
      </c>
      <c r="I369" s="237">
        <v>0.2</v>
      </c>
      <c r="J369" s="237">
        <v>0</v>
      </c>
      <c r="K369" s="236">
        <v>0</v>
      </c>
      <c r="L369" s="237">
        <v>0</v>
      </c>
    </row>
    <row r="370" spans="1:12">
      <c r="A370" s="220"/>
      <c r="B370" s="224"/>
      <c r="C370" s="225">
        <v>633002</v>
      </c>
      <c r="D370" s="226" t="s">
        <v>133</v>
      </c>
      <c r="E370" s="289"/>
      <c r="F370" s="236">
        <v>0.1</v>
      </c>
      <c r="G370" s="238">
        <v>0.1</v>
      </c>
      <c r="H370" s="278">
        <v>0.1</v>
      </c>
      <c r="I370" s="237">
        <v>0</v>
      </c>
      <c r="J370" s="237">
        <v>0.1</v>
      </c>
      <c r="K370" s="236">
        <v>0.1</v>
      </c>
      <c r="L370" s="237">
        <v>0.1</v>
      </c>
    </row>
    <row r="371" spans="1:12">
      <c r="A371" s="220"/>
      <c r="B371" s="224"/>
      <c r="C371" s="225">
        <v>633004</v>
      </c>
      <c r="D371" s="226" t="s">
        <v>619</v>
      </c>
      <c r="E371" s="289"/>
      <c r="F371" s="236">
        <v>0.3</v>
      </c>
      <c r="G371" s="238">
        <v>1.5</v>
      </c>
      <c r="H371" s="278">
        <v>1</v>
      </c>
      <c r="I371" s="237">
        <v>0.3</v>
      </c>
      <c r="J371" s="237">
        <v>1</v>
      </c>
      <c r="K371" s="236">
        <v>1</v>
      </c>
      <c r="L371" s="237">
        <v>1</v>
      </c>
    </row>
    <row r="372" spans="1:12">
      <c r="A372" s="220"/>
      <c r="B372" s="224"/>
      <c r="C372" s="225">
        <v>63300610</v>
      </c>
      <c r="D372" s="226" t="s">
        <v>621</v>
      </c>
      <c r="E372" s="289"/>
      <c r="F372" s="236">
        <v>1.4</v>
      </c>
      <c r="G372" s="238">
        <v>0.3</v>
      </c>
      <c r="H372" s="278">
        <v>5</v>
      </c>
      <c r="I372" s="237">
        <v>0.2</v>
      </c>
      <c r="J372" s="237">
        <v>5</v>
      </c>
      <c r="K372" s="236">
        <v>5</v>
      </c>
      <c r="L372" s="237">
        <v>5</v>
      </c>
    </row>
    <row r="373" spans="1:12">
      <c r="A373" s="220"/>
      <c r="B373" s="224"/>
      <c r="C373" s="225">
        <v>63300611</v>
      </c>
      <c r="D373" s="226" t="s">
        <v>166</v>
      </c>
      <c r="E373" s="289"/>
      <c r="F373" s="236">
        <v>5.7</v>
      </c>
      <c r="G373" s="238">
        <v>8.1</v>
      </c>
      <c r="H373" s="278">
        <v>7</v>
      </c>
      <c r="I373" s="237">
        <v>6.2</v>
      </c>
      <c r="J373" s="237">
        <v>8</v>
      </c>
      <c r="K373" s="236">
        <v>8</v>
      </c>
      <c r="L373" s="237">
        <v>8</v>
      </c>
    </row>
    <row r="374" spans="1:12">
      <c r="A374" s="220"/>
      <c r="B374" s="224"/>
      <c r="C374" s="225">
        <v>63300612</v>
      </c>
      <c r="D374" s="226" t="s">
        <v>295</v>
      </c>
      <c r="E374" s="289"/>
      <c r="F374" s="236">
        <v>3</v>
      </c>
      <c r="G374" s="238">
        <v>1</v>
      </c>
      <c r="H374" s="278">
        <v>7</v>
      </c>
      <c r="I374" s="237">
        <v>0</v>
      </c>
      <c r="J374" s="237">
        <v>0</v>
      </c>
      <c r="K374" s="236">
        <v>0</v>
      </c>
      <c r="L374" s="237">
        <v>0</v>
      </c>
    </row>
    <row r="375" spans="1:12">
      <c r="A375" s="220"/>
      <c r="B375" s="224"/>
      <c r="C375" s="225">
        <v>6330064</v>
      </c>
      <c r="D375" s="226" t="s">
        <v>342</v>
      </c>
      <c r="E375" s="289"/>
      <c r="F375" s="236">
        <v>0</v>
      </c>
      <c r="G375" s="238">
        <v>0.1</v>
      </c>
      <c r="H375" s="278">
        <v>3</v>
      </c>
      <c r="I375" s="237">
        <v>0.4</v>
      </c>
      <c r="J375" s="237">
        <v>1</v>
      </c>
      <c r="K375" s="236">
        <v>1</v>
      </c>
      <c r="L375" s="237">
        <v>1</v>
      </c>
    </row>
    <row r="376" spans="1:12">
      <c r="A376" s="220"/>
      <c r="B376" s="224"/>
      <c r="C376" s="225">
        <v>6330065</v>
      </c>
      <c r="D376" s="226" t="s">
        <v>135</v>
      </c>
      <c r="E376" s="289"/>
      <c r="F376" s="236">
        <v>7.4</v>
      </c>
      <c r="G376" s="238">
        <v>7</v>
      </c>
      <c r="H376" s="278">
        <v>7</v>
      </c>
      <c r="I376" s="237">
        <v>3.1</v>
      </c>
      <c r="J376" s="237">
        <v>7</v>
      </c>
      <c r="K376" s="236">
        <v>7</v>
      </c>
      <c r="L376" s="237">
        <v>7</v>
      </c>
    </row>
    <row r="377" spans="1:12">
      <c r="A377" s="220"/>
      <c r="B377" s="224"/>
      <c r="C377" s="225">
        <v>633010</v>
      </c>
      <c r="D377" s="226" t="s">
        <v>301</v>
      </c>
      <c r="E377" s="289"/>
      <c r="F377" s="236">
        <v>0.4</v>
      </c>
      <c r="G377" s="238">
        <v>1.5</v>
      </c>
      <c r="H377" s="278">
        <v>0.5</v>
      </c>
      <c r="I377" s="237">
        <v>0.4</v>
      </c>
      <c r="J377" s="237">
        <v>0.5</v>
      </c>
      <c r="K377" s="236">
        <v>0.5</v>
      </c>
      <c r="L377" s="237">
        <v>0.5</v>
      </c>
    </row>
    <row r="378" spans="1:12">
      <c r="A378" s="220"/>
      <c r="B378" s="224"/>
      <c r="C378" s="225">
        <v>634001</v>
      </c>
      <c r="D378" s="226" t="s">
        <v>138</v>
      </c>
      <c r="E378" s="290"/>
      <c r="F378" s="236">
        <v>18.600000000000001</v>
      </c>
      <c r="G378" s="238">
        <v>16.600000000000001</v>
      </c>
      <c r="H378" s="278">
        <v>16</v>
      </c>
      <c r="I378" s="237">
        <v>15.2</v>
      </c>
      <c r="J378" s="237">
        <v>16</v>
      </c>
      <c r="K378" s="236">
        <v>16</v>
      </c>
      <c r="L378" s="237">
        <v>16</v>
      </c>
    </row>
    <row r="379" spans="1:12">
      <c r="A379" s="220"/>
      <c r="B379" s="224"/>
      <c r="C379" s="225">
        <v>634002</v>
      </c>
      <c r="D379" s="226" t="s">
        <v>620</v>
      </c>
      <c r="E379" s="289"/>
      <c r="F379" s="236">
        <v>11.2</v>
      </c>
      <c r="G379" s="238">
        <v>8.3000000000000007</v>
      </c>
      <c r="H379" s="278">
        <v>5</v>
      </c>
      <c r="I379" s="237">
        <v>6.1</v>
      </c>
      <c r="J379" s="237">
        <v>5</v>
      </c>
      <c r="K379" s="236">
        <v>5</v>
      </c>
      <c r="L379" s="237">
        <v>5</v>
      </c>
    </row>
    <row r="380" spans="1:12">
      <c r="A380" s="220"/>
      <c r="B380" s="224"/>
      <c r="C380" s="225">
        <v>634003</v>
      </c>
      <c r="D380" s="226" t="s">
        <v>266</v>
      </c>
      <c r="E380" s="290"/>
      <c r="F380" s="236">
        <v>2.4</v>
      </c>
      <c r="G380" s="238">
        <v>2.1</v>
      </c>
      <c r="H380" s="278">
        <v>2.1</v>
      </c>
      <c r="I380" s="237">
        <v>1.6</v>
      </c>
      <c r="J380" s="237">
        <v>2.1</v>
      </c>
      <c r="K380" s="236">
        <v>2.1</v>
      </c>
      <c r="L380" s="237">
        <v>2.1</v>
      </c>
    </row>
    <row r="381" spans="1:12">
      <c r="A381" s="220"/>
      <c r="B381" s="224"/>
      <c r="C381" s="225">
        <v>634004</v>
      </c>
      <c r="D381" s="226" t="s">
        <v>81</v>
      </c>
      <c r="E381" s="289"/>
      <c r="F381" s="236">
        <v>0.3</v>
      </c>
      <c r="G381" s="238">
        <v>0.1</v>
      </c>
      <c r="H381" s="278">
        <v>0.3</v>
      </c>
      <c r="I381" s="237">
        <v>0</v>
      </c>
      <c r="J381" s="237">
        <v>0.3</v>
      </c>
      <c r="K381" s="236">
        <v>0.3</v>
      </c>
      <c r="L381" s="237">
        <v>0.3</v>
      </c>
    </row>
    <row r="382" spans="1:12">
      <c r="A382" s="220"/>
      <c r="B382" s="224"/>
      <c r="C382" s="225">
        <v>634005</v>
      </c>
      <c r="D382" s="226" t="s">
        <v>698</v>
      </c>
      <c r="E382" s="289"/>
      <c r="F382" s="236">
        <v>0.1</v>
      </c>
      <c r="G382" s="238">
        <v>0</v>
      </c>
      <c r="H382" s="278">
        <v>0.3</v>
      </c>
      <c r="I382" s="237">
        <v>0.2</v>
      </c>
      <c r="J382" s="237">
        <v>0.3</v>
      </c>
      <c r="K382" s="236">
        <v>0.3</v>
      </c>
      <c r="L382" s="237">
        <v>0.3</v>
      </c>
    </row>
    <row r="383" spans="1:12">
      <c r="A383" s="220"/>
      <c r="B383" s="224"/>
      <c r="C383" s="225">
        <v>635004</v>
      </c>
      <c r="D383" s="226" t="s">
        <v>365</v>
      </c>
      <c r="E383" s="289"/>
      <c r="F383" s="236">
        <v>0.1</v>
      </c>
      <c r="G383" s="238">
        <v>0.5</v>
      </c>
      <c r="H383" s="278">
        <v>0.3</v>
      </c>
      <c r="I383" s="237">
        <v>0.1</v>
      </c>
      <c r="J383" s="237">
        <v>0.3</v>
      </c>
      <c r="K383" s="236">
        <v>0.3</v>
      </c>
      <c r="L383" s="237">
        <v>0.3</v>
      </c>
    </row>
    <row r="384" spans="1:12">
      <c r="A384" s="220"/>
      <c r="B384" s="224"/>
      <c r="C384" s="225">
        <v>63500611</v>
      </c>
      <c r="D384" s="226" t="s">
        <v>168</v>
      </c>
      <c r="E384" s="289"/>
      <c r="F384" s="236">
        <v>0.8</v>
      </c>
      <c r="G384" s="238">
        <v>2.6</v>
      </c>
      <c r="H384" s="278">
        <v>2.6</v>
      </c>
      <c r="I384" s="237">
        <v>1.9</v>
      </c>
      <c r="J384" s="237">
        <v>2.6</v>
      </c>
      <c r="K384" s="236">
        <v>2.6</v>
      </c>
      <c r="L384" s="237">
        <v>2.6</v>
      </c>
    </row>
    <row r="385" spans="1:12">
      <c r="A385" s="220"/>
      <c r="B385" s="224"/>
      <c r="C385" s="225">
        <v>63500612</v>
      </c>
      <c r="D385" s="226" t="s">
        <v>169</v>
      </c>
      <c r="E385" s="289"/>
      <c r="F385" s="236">
        <v>0</v>
      </c>
      <c r="G385" s="238">
        <v>0</v>
      </c>
      <c r="H385" s="278">
        <v>0.5</v>
      </c>
      <c r="I385" s="237">
        <v>0.1</v>
      </c>
      <c r="J385" s="237">
        <v>0.5</v>
      </c>
      <c r="K385" s="236">
        <v>0.5</v>
      </c>
      <c r="L385" s="237">
        <v>0.5</v>
      </c>
    </row>
    <row r="386" spans="1:12">
      <c r="A386" s="220"/>
      <c r="B386" s="224"/>
      <c r="C386" s="225">
        <v>63500616</v>
      </c>
      <c r="D386" s="226" t="s">
        <v>655</v>
      </c>
      <c r="E386" s="290"/>
      <c r="F386" s="236">
        <v>0</v>
      </c>
      <c r="G386" s="238">
        <v>0.4</v>
      </c>
      <c r="H386" s="278">
        <v>0.4</v>
      </c>
      <c r="I386" s="237">
        <v>0</v>
      </c>
      <c r="J386" s="237">
        <v>1</v>
      </c>
      <c r="K386" s="236">
        <v>1</v>
      </c>
      <c r="L386" s="237">
        <v>1</v>
      </c>
    </row>
    <row r="387" spans="1:12">
      <c r="A387" s="220"/>
      <c r="B387" s="224"/>
      <c r="C387" s="225">
        <v>63500619</v>
      </c>
      <c r="D387" s="226" t="s">
        <v>649</v>
      </c>
      <c r="E387" s="290"/>
      <c r="F387" s="236">
        <v>0.3</v>
      </c>
      <c r="G387" s="238">
        <v>1.2</v>
      </c>
      <c r="H387" s="278">
        <v>1</v>
      </c>
      <c r="I387" s="237">
        <v>0.1</v>
      </c>
      <c r="J387" s="237">
        <v>0.5</v>
      </c>
      <c r="K387" s="236">
        <v>0.5</v>
      </c>
      <c r="L387" s="237">
        <v>0.5</v>
      </c>
    </row>
    <row r="388" spans="1:12">
      <c r="A388" s="220"/>
      <c r="B388" s="224"/>
      <c r="C388" s="225">
        <v>63500620</v>
      </c>
      <c r="D388" s="226" t="s">
        <v>171</v>
      </c>
      <c r="E388" s="290"/>
      <c r="F388" s="236">
        <v>0</v>
      </c>
      <c r="G388" s="238">
        <v>0.1</v>
      </c>
      <c r="H388" s="278">
        <v>0.5</v>
      </c>
      <c r="I388" s="237">
        <v>0</v>
      </c>
      <c r="J388" s="237">
        <v>2</v>
      </c>
      <c r="K388" s="236">
        <v>2</v>
      </c>
      <c r="L388" s="237">
        <v>2</v>
      </c>
    </row>
    <row r="389" spans="1:12">
      <c r="A389" s="220"/>
      <c r="B389" s="224"/>
      <c r="C389" s="225">
        <v>636002</v>
      </c>
      <c r="D389" s="226" t="s">
        <v>559</v>
      </c>
      <c r="E389" s="290"/>
      <c r="F389" s="236">
        <v>1.1000000000000001</v>
      </c>
      <c r="G389" s="238">
        <v>1.9</v>
      </c>
      <c r="H389" s="278">
        <v>5.6</v>
      </c>
      <c r="I389" s="237">
        <v>3.8</v>
      </c>
      <c r="J389" s="237">
        <v>4</v>
      </c>
      <c r="K389" s="236">
        <v>4</v>
      </c>
      <c r="L389" s="237">
        <v>4</v>
      </c>
    </row>
    <row r="390" spans="1:12">
      <c r="A390" s="220"/>
      <c r="B390" s="224"/>
      <c r="C390" s="225">
        <v>6360011</v>
      </c>
      <c r="D390" s="226" t="s">
        <v>417</v>
      </c>
      <c r="E390" s="289"/>
      <c r="F390" s="236">
        <v>1.8</v>
      </c>
      <c r="G390" s="238">
        <v>0.1</v>
      </c>
      <c r="H390" s="278">
        <v>2</v>
      </c>
      <c r="I390" s="237">
        <v>0.4</v>
      </c>
      <c r="J390" s="237">
        <v>0.5</v>
      </c>
      <c r="K390" s="236">
        <v>0.5</v>
      </c>
      <c r="L390" s="237">
        <v>0.5</v>
      </c>
    </row>
    <row r="391" spans="1:12">
      <c r="A391" s="220"/>
      <c r="B391" s="224"/>
      <c r="C391" s="225">
        <v>637001</v>
      </c>
      <c r="D391" s="226" t="s">
        <v>90</v>
      </c>
      <c r="E391" s="289"/>
      <c r="F391" s="236">
        <v>0.3</v>
      </c>
      <c r="G391" s="238">
        <v>0.1</v>
      </c>
      <c r="H391" s="278">
        <v>0.5</v>
      </c>
      <c r="I391" s="237">
        <v>0</v>
      </c>
      <c r="J391" s="237">
        <v>0.5</v>
      </c>
      <c r="K391" s="236">
        <v>0.5</v>
      </c>
      <c r="L391" s="237">
        <v>0.5</v>
      </c>
    </row>
    <row r="392" spans="1:12">
      <c r="A392" s="220"/>
      <c r="B392" s="224"/>
      <c r="C392" s="225">
        <v>637004</v>
      </c>
      <c r="D392" s="226" t="s">
        <v>762</v>
      </c>
      <c r="E392" s="289"/>
      <c r="F392" s="236">
        <v>0</v>
      </c>
      <c r="G392" s="238">
        <v>0</v>
      </c>
      <c r="H392" s="278">
        <v>0</v>
      </c>
      <c r="I392" s="237">
        <v>0</v>
      </c>
      <c r="J392" s="237">
        <v>0</v>
      </c>
      <c r="K392" s="236">
        <v>0</v>
      </c>
      <c r="L392" s="237">
        <v>0</v>
      </c>
    </row>
    <row r="393" spans="1:12">
      <c r="A393" s="220"/>
      <c r="B393" s="224"/>
      <c r="C393" s="225">
        <v>637004</v>
      </c>
      <c r="D393" s="226" t="s">
        <v>624</v>
      </c>
      <c r="E393" s="289"/>
      <c r="F393" s="236">
        <v>0.1</v>
      </c>
      <c r="G393" s="238">
        <v>0.7</v>
      </c>
      <c r="H393" s="278">
        <v>1</v>
      </c>
      <c r="I393" s="237">
        <v>0.1</v>
      </c>
      <c r="J393" s="237">
        <v>1</v>
      </c>
      <c r="K393" s="236">
        <v>1</v>
      </c>
      <c r="L393" s="237">
        <v>1</v>
      </c>
    </row>
    <row r="394" spans="1:12">
      <c r="A394" s="220"/>
      <c r="B394" s="224"/>
      <c r="C394" s="225">
        <v>6370042</v>
      </c>
      <c r="D394" s="226" t="s">
        <v>300</v>
      </c>
      <c r="E394" s="289"/>
      <c r="F394" s="236">
        <v>1.8</v>
      </c>
      <c r="G394" s="238">
        <v>1.1000000000000001</v>
      </c>
      <c r="H394" s="278">
        <v>1</v>
      </c>
      <c r="I394" s="237">
        <v>1.3</v>
      </c>
      <c r="J394" s="237">
        <v>1</v>
      </c>
      <c r="K394" s="236">
        <v>1</v>
      </c>
      <c r="L394" s="237">
        <v>1</v>
      </c>
    </row>
    <row r="395" spans="1:12">
      <c r="A395" s="220"/>
      <c r="B395" s="224"/>
      <c r="C395" s="225">
        <v>6370043</v>
      </c>
      <c r="D395" s="226" t="s">
        <v>92</v>
      </c>
      <c r="E395" s="289"/>
      <c r="F395" s="236">
        <v>1.2</v>
      </c>
      <c r="G395" s="238">
        <v>0.1</v>
      </c>
      <c r="H395" s="278">
        <v>0.5</v>
      </c>
      <c r="I395" s="237">
        <v>0.2</v>
      </c>
      <c r="J395" s="237">
        <v>0.5</v>
      </c>
      <c r="K395" s="236">
        <v>0.5</v>
      </c>
      <c r="L395" s="237">
        <v>0.5</v>
      </c>
    </row>
    <row r="396" spans="1:12">
      <c r="A396" s="220"/>
      <c r="B396" s="224"/>
      <c r="C396" s="225">
        <v>6370046</v>
      </c>
      <c r="D396" s="226" t="s">
        <v>623</v>
      </c>
      <c r="E396" s="290"/>
      <c r="F396" s="236">
        <v>1.6</v>
      </c>
      <c r="G396" s="238">
        <v>0</v>
      </c>
      <c r="H396" s="278">
        <v>0</v>
      </c>
      <c r="I396" s="237">
        <v>0</v>
      </c>
      <c r="J396" s="237">
        <v>0</v>
      </c>
      <c r="K396" s="236">
        <v>0</v>
      </c>
      <c r="L396" s="237">
        <v>0</v>
      </c>
    </row>
    <row r="397" spans="1:12">
      <c r="A397" s="220"/>
      <c r="B397" s="224"/>
      <c r="C397" s="225">
        <v>637005</v>
      </c>
      <c r="D397" s="226" t="s">
        <v>142</v>
      </c>
      <c r="E397" s="289"/>
      <c r="F397" s="236">
        <v>0.1</v>
      </c>
      <c r="G397" s="238">
        <v>0.2</v>
      </c>
      <c r="H397" s="278">
        <v>0.3</v>
      </c>
      <c r="I397" s="237">
        <v>0.4</v>
      </c>
      <c r="J397" s="237">
        <v>0.3</v>
      </c>
      <c r="K397" s="236">
        <v>0.3</v>
      </c>
      <c r="L397" s="237">
        <v>0.3</v>
      </c>
    </row>
    <row r="398" spans="1:12">
      <c r="A398" s="220"/>
      <c r="B398" s="224"/>
      <c r="C398" s="225">
        <v>637006</v>
      </c>
      <c r="D398" s="226" t="s">
        <v>699</v>
      </c>
      <c r="E398" s="289"/>
      <c r="F398" s="236">
        <v>0.2</v>
      </c>
      <c r="G398" s="238">
        <v>0</v>
      </c>
      <c r="H398" s="278">
        <v>0.1</v>
      </c>
      <c r="I398" s="237">
        <v>0</v>
      </c>
      <c r="J398" s="237">
        <v>0.1</v>
      </c>
      <c r="K398" s="236">
        <v>0.1</v>
      </c>
      <c r="L398" s="237">
        <v>0.1</v>
      </c>
    </row>
    <row r="399" spans="1:12">
      <c r="A399" s="220"/>
      <c r="B399" s="224"/>
      <c r="C399" s="225">
        <v>637011</v>
      </c>
      <c r="D399" s="226" t="s">
        <v>360</v>
      </c>
      <c r="E399" s="289"/>
      <c r="F399" s="236">
        <v>0.4</v>
      </c>
      <c r="G399" s="238">
        <v>2.1</v>
      </c>
      <c r="H399" s="278">
        <v>1</v>
      </c>
      <c r="I399" s="237">
        <v>0.4</v>
      </c>
      <c r="J399" s="237">
        <v>1</v>
      </c>
      <c r="K399" s="236">
        <v>1</v>
      </c>
      <c r="L399" s="237">
        <v>1</v>
      </c>
    </row>
    <row r="400" spans="1:12">
      <c r="A400" s="220"/>
      <c r="B400" s="224"/>
      <c r="C400" s="225">
        <v>637012</v>
      </c>
      <c r="D400" s="226" t="s">
        <v>584</v>
      </c>
      <c r="E400" s="289"/>
      <c r="F400" s="236">
        <v>0.1</v>
      </c>
      <c r="G400" s="238">
        <v>0.1</v>
      </c>
      <c r="H400" s="278">
        <v>0.1</v>
      </c>
      <c r="I400" s="237">
        <v>0</v>
      </c>
      <c r="J400" s="237">
        <v>0.1</v>
      </c>
      <c r="K400" s="236">
        <v>0.1</v>
      </c>
      <c r="L400" s="237">
        <v>0.1</v>
      </c>
    </row>
    <row r="401" spans="1:13">
      <c r="A401" s="220"/>
      <c r="B401" s="224"/>
      <c r="C401" s="225">
        <v>637014</v>
      </c>
      <c r="D401" s="226" t="s">
        <v>102</v>
      </c>
      <c r="E401" s="289"/>
      <c r="F401" s="236">
        <v>5.5</v>
      </c>
      <c r="G401" s="238">
        <v>4.9000000000000004</v>
      </c>
      <c r="H401" s="278">
        <v>5</v>
      </c>
      <c r="I401" s="237">
        <v>4.9000000000000004</v>
      </c>
      <c r="J401" s="237">
        <v>5</v>
      </c>
      <c r="K401" s="236">
        <v>5</v>
      </c>
      <c r="L401" s="237">
        <v>5</v>
      </c>
    </row>
    <row r="402" spans="1:13">
      <c r="A402" s="220"/>
      <c r="B402" s="224"/>
      <c r="C402" s="225">
        <v>637016</v>
      </c>
      <c r="D402" s="226" t="s">
        <v>104</v>
      </c>
      <c r="E402" s="289"/>
      <c r="F402" s="236">
        <v>1</v>
      </c>
      <c r="G402" s="238">
        <v>0.8</v>
      </c>
      <c r="H402" s="278">
        <v>1.3</v>
      </c>
      <c r="I402" s="237">
        <v>0.8</v>
      </c>
      <c r="J402" s="237">
        <v>1.3</v>
      </c>
      <c r="K402" s="236">
        <v>1.3</v>
      </c>
      <c r="L402" s="237">
        <v>1.3</v>
      </c>
    </row>
    <row r="403" spans="1:13">
      <c r="A403" s="220"/>
      <c r="B403" s="224"/>
      <c r="C403" s="225">
        <v>637023</v>
      </c>
      <c r="D403" s="226" t="s">
        <v>496</v>
      </c>
      <c r="E403" s="289"/>
      <c r="F403" s="236">
        <v>0.1</v>
      </c>
      <c r="G403" s="238">
        <v>0</v>
      </c>
      <c r="H403" s="278">
        <v>0.1</v>
      </c>
      <c r="I403" s="237">
        <v>0</v>
      </c>
      <c r="J403" s="237">
        <v>0.1</v>
      </c>
      <c r="K403" s="236">
        <v>0.1</v>
      </c>
      <c r="L403" s="237">
        <v>0.1</v>
      </c>
    </row>
    <row r="404" spans="1:13">
      <c r="A404" s="220"/>
      <c r="B404" s="224"/>
      <c r="C404" s="225">
        <v>637027</v>
      </c>
      <c r="D404" s="226" t="s">
        <v>172</v>
      </c>
      <c r="E404" s="289"/>
      <c r="F404" s="236">
        <v>0.1</v>
      </c>
      <c r="G404" s="238">
        <v>2.6</v>
      </c>
      <c r="H404" s="278">
        <v>2.6</v>
      </c>
      <c r="I404" s="237">
        <v>1.9</v>
      </c>
      <c r="J404" s="237">
        <v>2.6</v>
      </c>
      <c r="K404" s="236">
        <v>2.6</v>
      </c>
      <c r="L404" s="237">
        <v>2.6</v>
      </c>
    </row>
    <row r="405" spans="1:13">
      <c r="A405" s="220"/>
      <c r="B405" s="224"/>
      <c r="C405" s="225">
        <v>637029</v>
      </c>
      <c r="D405" s="226" t="s">
        <v>650</v>
      </c>
      <c r="E405" s="289"/>
      <c r="F405" s="236">
        <v>0.1</v>
      </c>
      <c r="G405" s="238">
        <v>0</v>
      </c>
      <c r="H405" s="278">
        <v>0</v>
      </c>
      <c r="I405" s="237">
        <v>0</v>
      </c>
      <c r="J405" s="237">
        <v>0</v>
      </c>
      <c r="K405" s="236">
        <v>0</v>
      </c>
      <c r="L405" s="237">
        <v>0</v>
      </c>
    </row>
    <row r="406" spans="1:13">
      <c r="A406" s="220"/>
      <c r="B406" s="224"/>
      <c r="C406" s="225">
        <v>637035</v>
      </c>
      <c r="D406" s="226" t="s">
        <v>107</v>
      </c>
      <c r="E406" s="289"/>
      <c r="F406" s="236">
        <v>0</v>
      </c>
      <c r="G406" s="238">
        <v>0</v>
      </c>
      <c r="H406" s="278">
        <v>0</v>
      </c>
      <c r="I406" s="237">
        <v>0</v>
      </c>
      <c r="J406" s="237">
        <v>0</v>
      </c>
      <c r="K406" s="236">
        <v>0</v>
      </c>
      <c r="L406" s="237">
        <v>0</v>
      </c>
    </row>
    <row r="407" spans="1:13">
      <c r="A407" s="220"/>
      <c r="B407" s="224"/>
      <c r="C407" s="225">
        <v>642012</v>
      </c>
      <c r="D407" s="226" t="s">
        <v>450</v>
      </c>
      <c r="E407" s="289"/>
      <c r="F407" s="236">
        <v>2.4</v>
      </c>
      <c r="G407" s="238">
        <v>0</v>
      </c>
      <c r="H407" s="278">
        <v>0</v>
      </c>
      <c r="I407" s="237">
        <v>0</v>
      </c>
      <c r="J407" s="237">
        <v>0</v>
      </c>
      <c r="K407" s="236">
        <v>0</v>
      </c>
      <c r="L407" s="237">
        <v>0</v>
      </c>
    </row>
    <row r="408" spans="1:13">
      <c r="A408" s="220"/>
      <c r="B408" s="224"/>
      <c r="C408" s="225">
        <v>642015</v>
      </c>
      <c r="D408" s="226" t="s">
        <v>112</v>
      </c>
      <c r="E408" s="289"/>
      <c r="F408" s="236">
        <v>0.6</v>
      </c>
      <c r="G408" s="238">
        <v>0</v>
      </c>
      <c r="H408" s="278">
        <v>0.5</v>
      </c>
      <c r="I408" s="237">
        <v>0.6</v>
      </c>
      <c r="J408" s="237">
        <v>1</v>
      </c>
      <c r="K408" s="236">
        <v>1</v>
      </c>
      <c r="L408" s="237">
        <v>1</v>
      </c>
    </row>
    <row r="409" spans="1:13">
      <c r="A409" s="220"/>
      <c r="B409" s="224"/>
      <c r="C409" s="225">
        <v>651004</v>
      </c>
      <c r="D409" s="226" t="s">
        <v>113</v>
      </c>
      <c r="E409" s="289"/>
      <c r="F409" s="236">
        <v>0</v>
      </c>
      <c r="G409" s="238">
        <v>0</v>
      </c>
      <c r="H409" s="278">
        <v>0</v>
      </c>
      <c r="I409" s="237">
        <v>0</v>
      </c>
      <c r="J409" s="237">
        <v>0</v>
      </c>
      <c r="K409" s="236">
        <v>0</v>
      </c>
      <c r="L409" s="237">
        <v>0</v>
      </c>
    </row>
    <row r="410" spans="1:13">
      <c r="A410" s="220"/>
      <c r="B410" s="224"/>
      <c r="C410" s="225">
        <v>653001</v>
      </c>
      <c r="D410" s="226" t="s">
        <v>173</v>
      </c>
      <c r="E410" s="289"/>
      <c r="F410" s="236">
        <v>0</v>
      </c>
      <c r="G410" s="238">
        <v>0</v>
      </c>
      <c r="H410" s="278">
        <v>0</v>
      </c>
      <c r="I410" s="237">
        <v>0</v>
      </c>
      <c r="J410" s="237">
        <v>0</v>
      </c>
      <c r="K410" s="236">
        <v>0</v>
      </c>
      <c r="L410" s="237">
        <v>0</v>
      </c>
    </row>
    <row r="411" spans="1:13" s="405" customFormat="1">
      <c r="A411" s="399"/>
      <c r="B411" s="400" t="s">
        <v>174</v>
      </c>
      <c r="C411" s="401"/>
      <c r="D411" s="351" t="s">
        <v>175</v>
      </c>
      <c r="E411" s="400" t="s">
        <v>831</v>
      </c>
      <c r="F411" s="354">
        <f t="shared" ref="F411:L411" si="45">SUM(F412:F418)</f>
        <v>52.2</v>
      </c>
      <c r="G411" s="402">
        <f t="shared" si="45"/>
        <v>46.6</v>
      </c>
      <c r="H411" s="403">
        <f t="shared" si="45"/>
        <v>47.6</v>
      </c>
      <c r="I411" s="355">
        <f t="shared" si="45"/>
        <v>46.400000000000006</v>
      </c>
      <c r="J411" s="355">
        <f t="shared" si="45"/>
        <v>45.7</v>
      </c>
      <c r="K411" s="354">
        <f t="shared" si="45"/>
        <v>45.7</v>
      </c>
      <c r="L411" s="354">
        <f t="shared" si="45"/>
        <v>45.7</v>
      </c>
      <c r="M411" s="404"/>
    </row>
    <row r="412" spans="1:13">
      <c r="A412" s="217"/>
      <c r="B412" s="224"/>
      <c r="C412" s="225">
        <v>632001</v>
      </c>
      <c r="D412" s="226" t="s">
        <v>176</v>
      </c>
      <c r="E412" s="289"/>
      <c r="F412" s="236">
        <v>46.7</v>
      </c>
      <c r="G412" s="238">
        <v>39.9</v>
      </c>
      <c r="H412" s="278">
        <v>42</v>
      </c>
      <c r="I412" s="237">
        <v>43</v>
      </c>
      <c r="J412" s="237">
        <v>42</v>
      </c>
      <c r="K412" s="236">
        <v>42</v>
      </c>
      <c r="L412" s="237">
        <v>42</v>
      </c>
    </row>
    <row r="413" spans="1:13">
      <c r="A413" s="220"/>
      <c r="B413" s="224"/>
      <c r="C413" s="225">
        <v>63300614</v>
      </c>
      <c r="D413" s="226" t="s">
        <v>438</v>
      </c>
      <c r="E413" s="289"/>
      <c r="F413" s="236">
        <v>0.1</v>
      </c>
      <c r="G413" s="238">
        <v>0.3</v>
      </c>
      <c r="H413" s="278">
        <v>0.6</v>
      </c>
      <c r="I413" s="237">
        <v>0.1</v>
      </c>
      <c r="J413" s="237">
        <v>0.6</v>
      </c>
      <c r="K413" s="236">
        <v>0.6</v>
      </c>
      <c r="L413" s="237">
        <v>0.6</v>
      </c>
    </row>
    <row r="414" spans="1:13">
      <c r="A414" s="220"/>
      <c r="B414" s="224"/>
      <c r="C414" s="225">
        <v>6330065</v>
      </c>
      <c r="D414" s="226" t="s">
        <v>135</v>
      </c>
      <c r="E414" s="289"/>
      <c r="F414" s="236">
        <v>2.9</v>
      </c>
      <c r="G414" s="238">
        <v>2</v>
      </c>
      <c r="H414" s="278">
        <v>1.5</v>
      </c>
      <c r="I414" s="237">
        <v>1.1000000000000001</v>
      </c>
      <c r="J414" s="237">
        <v>1.5</v>
      </c>
      <c r="K414" s="236">
        <v>1.5</v>
      </c>
      <c r="L414" s="237">
        <v>1.5</v>
      </c>
    </row>
    <row r="415" spans="1:13">
      <c r="A415" s="220"/>
      <c r="B415" s="224"/>
      <c r="C415" s="225">
        <v>63500612</v>
      </c>
      <c r="D415" s="226" t="s">
        <v>177</v>
      </c>
      <c r="E415" s="289"/>
      <c r="F415" s="236">
        <v>0</v>
      </c>
      <c r="G415" s="238">
        <v>1.5</v>
      </c>
      <c r="H415" s="278">
        <v>1.1000000000000001</v>
      </c>
      <c r="I415" s="237">
        <v>2</v>
      </c>
      <c r="J415" s="237">
        <v>1.1000000000000001</v>
      </c>
      <c r="K415" s="236">
        <v>1.1000000000000001</v>
      </c>
      <c r="L415" s="237">
        <v>1.1000000000000001</v>
      </c>
    </row>
    <row r="416" spans="1:13">
      <c r="A416" s="224"/>
      <c r="B416" s="224"/>
      <c r="C416" s="225">
        <v>636004</v>
      </c>
      <c r="D416" s="226" t="s">
        <v>559</v>
      </c>
      <c r="E416" s="289"/>
      <c r="F416" s="236">
        <v>1.3</v>
      </c>
      <c r="G416" s="238">
        <v>1.7</v>
      </c>
      <c r="H416" s="278">
        <v>1.1000000000000001</v>
      </c>
      <c r="I416" s="237">
        <v>0.2</v>
      </c>
      <c r="J416" s="237">
        <v>0.5</v>
      </c>
      <c r="K416" s="236">
        <v>0.5</v>
      </c>
      <c r="L416" s="237">
        <v>0.5</v>
      </c>
    </row>
    <row r="417" spans="1:13">
      <c r="A417" s="224"/>
      <c r="B417" s="224"/>
      <c r="C417" s="225">
        <v>637004</v>
      </c>
      <c r="D417" s="226" t="s">
        <v>422</v>
      </c>
      <c r="E417" s="289"/>
      <c r="F417" s="236">
        <v>0</v>
      </c>
      <c r="G417" s="238">
        <v>0</v>
      </c>
      <c r="H417" s="278">
        <v>0</v>
      </c>
      <c r="I417" s="237">
        <v>0</v>
      </c>
      <c r="J417" s="237">
        <v>0</v>
      </c>
      <c r="K417" s="236">
        <v>0</v>
      </c>
      <c r="L417" s="237">
        <v>0</v>
      </c>
    </row>
    <row r="418" spans="1:13">
      <c r="A418" s="224"/>
      <c r="B418" s="224"/>
      <c r="C418" s="225">
        <v>637012</v>
      </c>
      <c r="D418" s="226" t="s">
        <v>560</v>
      </c>
      <c r="E418" s="293"/>
      <c r="F418" s="236">
        <v>1.2</v>
      </c>
      <c r="G418" s="374">
        <v>1.2</v>
      </c>
      <c r="H418" s="389">
        <v>1.3</v>
      </c>
      <c r="I418" s="237">
        <v>0</v>
      </c>
      <c r="J418" s="237">
        <v>0</v>
      </c>
      <c r="K418" s="236">
        <v>0</v>
      </c>
      <c r="L418" s="236">
        <v>0</v>
      </c>
    </row>
    <row r="419" spans="1:13" s="405" customFormat="1">
      <c r="A419" s="400"/>
      <c r="B419" s="415" t="s">
        <v>234</v>
      </c>
      <c r="C419" s="416"/>
      <c r="D419" s="351" t="s">
        <v>509</v>
      </c>
      <c r="E419" s="415" t="s">
        <v>832</v>
      </c>
      <c r="F419" s="354">
        <f t="shared" ref="F419:L419" si="46">SUM(F420:F422)</f>
        <v>425.59999999999991</v>
      </c>
      <c r="G419" s="402">
        <f t="shared" si="46"/>
        <v>385.4</v>
      </c>
      <c r="H419" s="403">
        <f t="shared" si="46"/>
        <v>348</v>
      </c>
      <c r="I419" s="355">
        <f t="shared" si="46"/>
        <v>337.4</v>
      </c>
      <c r="J419" s="355">
        <f t="shared" si="46"/>
        <v>345.5</v>
      </c>
      <c r="K419" s="354">
        <f t="shared" si="46"/>
        <v>349</v>
      </c>
      <c r="L419" s="354">
        <f t="shared" si="46"/>
        <v>352.5</v>
      </c>
      <c r="M419" s="404"/>
    </row>
    <row r="420" spans="1:13">
      <c r="A420" s="224"/>
      <c r="B420" s="224">
        <v>610</v>
      </c>
      <c r="C420" s="225"/>
      <c r="D420" s="226" t="s">
        <v>464</v>
      </c>
      <c r="E420" s="289"/>
      <c r="F420" s="236">
        <v>49.8</v>
      </c>
      <c r="G420" s="374">
        <v>51.6</v>
      </c>
      <c r="H420" s="278">
        <v>54.5</v>
      </c>
      <c r="I420" s="237">
        <v>54.3</v>
      </c>
      <c r="J420" s="237">
        <v>55</v>
      </c>
      <c r="K420" s="236">
        <v>56.5</v>
      </c>
      <c r="L420" s="237">
        <v>58</v>
      </c>
    </row>
    <row r="421" spans="1:13">
      <c r="A421" s="217"/>
      <c r="B421" s="224">
        <v>620</v>
      </c>
      <c r="C421" s="225"/>
      <c r="D421" s="226" t="s">
        <v>462</v>
      </c>
      <c r="E421" s="289"/>
      <c r="F421" s="236">
        <v>18.3</v>
      </c>
      <c r="G421" s="374">
        <v>18.3</v>
      </c>
      <c r="H421" s="278">
        <v>19.8</v>
      </c>
      <c r="I421" s="237">
        <v>19.899999999999999</v>
      </c>
      <c r="J421" s="237">
        <v>20</v>
      </c>
      <c r="K421" s="236">
        <v>21</v>
      </c>
      <c r="L421" s="237">
        <v>22</v>
      </c>
    </row>
    <row r="422" spans="1:13">
      <c r="A422" s="217"/>
      <c r="B422" s="224">
        <v>630</v>
      </c>
      <c r="C422" s="234"/>
      <c r="D422" s="235" t="s">
        <v>163</v>
      </c>
      <c r="E422" s="290"/>
      <c r="F422" s="216">
        <f t="shared" ref="F422:L422" si="47">SUM(F423:F454)</f>
        <v>357.49999999999994</v>
      </c>
      <c r="G422" s="376">
        <f t="shared" si="47"/>
        <v>315.5</v>
      </c>
      <c r="H422" s="279">
        <f t="shared" si="47"/>
        <v>273.7</v>
      </c>
      <c r="I422" s="216">
        <f t="shared" si="47"/>
        <v>263.2</v>
      </c>
      <c r="J422" s="216">
        <f t="shared" si="47"/>
        <v>270.5</v>
      </c>
      <c r="K422" s="216">
        <f t="shared" si="47"/>
        <v>271.5</v>
      </c>
      <c r="L422" s="216">
        <f t="shared" si="47"/>
        <v>272.5</v>
      </c>
    </row>
    <row r="423" spans="1:13">
      <c r="A423" s="217"/>
      <c r="B423" s="224"/>
      <c r="C423" s="225">
        <v>632001</v>
      </c>
      <c r="D423" s="226" t="s">
        <v>512</v>
      </c>
      <c r="E423" s="289"/>
      <c r="F423" s="237">
        <v>147.1</v>
      </c>
      <c r="G423" s="238">
        <v>87.2</v>
      </c>
      <c r="H423" s="278">
        <v>87</v>
      </c>
      <c r="I423" s="237">
        <v>82.1</v>
      </c>
      <c r="J423" s="237">
        <v>88</v>
      </c>
      <c r="K423" s="236">
        <v>89</v>
      </c>
      <c r="L423" s="237">
        <v>90</v>
      </c>
    </row>
    <row r="424" spans="1:13" s="244" customFormat="1">
      <c r="A424" s="217"/>
      <c r="B424" s="357"/>
      <c r="C424" s="225">
        <v>632002</v>
      </c>
      <c r="D424" s="226" t="s">
        <v>513</v>
      </c>
      <c r="E424" s="358"/>
      <c r="F424" s="237">
        <v>97</v>
      </c>
      <c r="G424" s="238">
        <v>95.5</v>
      </c>
      <c r="H424" s="278">
        <v>80</v>
      </c>
      <c r="I424" s="237">
        <v>82.4</v>
      </c>
      <c r="J424" s="237">
        <v>80</v>
      </c>
      <c r="K424" s="236">
        <v>80</v>
      </c>
      <c r="L424" s="237">
        <v>80</v>
      </c>
      <c r="M424" s="295"/>
    </row>
    <row r="425" spans="1:13">
      <c r="A425" s="217"/>
      <c r="B425" s="224"/>
      <c r="C425" s="225">
        <v>632003</v>
      </c>
      <c r="D425" s="226" t="s">
        <v>561</v>
      </c>
      <c r="E425" s="289"/>
      <c r="F425" s="236">
        <v>1.2</v>
      </c>
      <c r="G425" s="374">
        <v>1.2</v>
      </c>
      <c r="H425" s="278">
        <v>1.1000000000000001</v>
      </c>
      <c r="I425" s="237">
        <v>1.1000000000000001</v>
      </c>
      <c r="J425" s="237">
        <v>1.1000000000000001</v>
      </c>
      <c r="K425" s="236">
        <v>1.1000000000000001</v>
      </c>
      <c r="L425" s="237">
        <v>1.1000000000000001</v>
      </c>
    </row>
    <row r="426" spans="1:13">
      <c r="A426" s="224"/>
      <c r="B426" s="224"/>
      <c r="C426" s="225">
        <v>632000</v>
      </c>
      <c r="D426" s="226" t="s">
        <v>517</v>
      </c>
      <c r="E426" s="290"/>
      <c r="F426" s="236">
        <v>0</v>
      </c>
      <c r="G426" s="374">
        <v>0</v>
      </c>
      <c r="H426" s="278">
        <v>0</v>
      </c>
      <c r="I426" s="237">
        <v>0</v>
      </c>
      <c r="J426" s="237">
        <v>0</v>
      </c>
      <c r="K426" s="236">
        <v>0</v>
      </c>
      <c r="L426" s="237">
        <v>0</v>
      </c>
    </row>
    <row r="427" spans="1:13">
      <c r="A427" s="224"/>
      <c r="B427" s="224"/>
      <c r="C427" s="225">
        <v>633003</v>
      </c>
      <c r="D427" s="226" t="s">
        <v>651</v>
      </c>
      <c r="E427" s="289"/>
      <c r="F427" s="236">
        <v>0.6</v>
      </c>
      <c r="G427" s="374">
        <v>0</v>
      </c>
      <c r="H427" s="278">
        <v>0</v>
      </c>
      <c r="I427" s="237">
        <v>0</v>
      </c>
      <c r="J427" s="237">
        <v>0</v>
      </c>
      <c r="K427" s="236">
        <v>0</v>
      </c>
      <c r="L427" s="237">
        <v>0</v>
      </c>
    </row>
    <row r="428" spans="1:13">
      <c r="A428" s="224"/>
      <c r="B428" s="224"/>
      <c r="C428" s="225">
        <v>633006</v>
      </c>
      <c r="D428" s="226" t="s">
        <v>562</v>
      </c>
      <c r="E428" s="289"/>
      <c r="F428" s="236">
        <v>0</v>
      </c>
      <c r="G428" s="238">
        <v>0</v>
      </c>
      <c r="H428" s="278">
        <v>5</v>
      </c>
      <c r="I428" s="237">
        <v>0</v>
      </c>
      <c r="J428" s="237">
        <v>5</v>
      </c>
      <c r="K428" s="236">
        <v>5</v>
      </c>
      <c r="L428" s="237">
        <v>5</v>
      </c>
    </row>
    <row r="429" spans="1:13">
      <c r="A429" s="224"/>
      <c r="B429" s="224"/>
      <c r="C429" s="225">
        <v>6330061</v>
      </c>
      <c r="D429" s="226" t="s">
        <v>135</v>
      </c>
      <c r="E429" s="289"/>
      <c r="F429" s="236">
        <v>5.4</v>
      </c>
      <c r="G429" s="238">
        <v>10.3</v>
      </c>
      <c r="H429" s="278">
        <v>10</v>
      </c>
      <c r="I429" s="237">
        <v>10.199999999999999</v>
      </c>
      <c r="J429" s="237">
        <v>10</v>
      </c>
      <c r="K429" s="236">
        <v>10</v>
      </c>
      <c r="L429" s="237">
        <v>10</v>
      </c>
    </row>
    <row r="430" spans="1:13">
      <c r="A430" s="224"/>
      <c r="B430" s="224"/>
      <c r="C430" s="225">
        <v>6330065</v>
      </c>
      <c r="D430" s="226" t="s">
        <v>563</v>
      </c>
      <c r="E430" s="289"/>
      <c r="F430" s="236">
        <v>0.4</v>
      </c>
      <c r="G430" s="238">
        <v>0.5</v>
      </c>
      <c r="H430" s="278">
        <v>0.3</v>
      </c>
      <c r="I430" s="237">
        <v>0.2</v>
      </c>
      <c r="J430" s="237">
        <v>0.3</v>
      </c>
      <c r="K430" s="236">
        <v>0.3</v>
      </c>
      <c r="L430" s="237">
        <v>0.3</v>
      </c>
    </row>
    <row r="431" spans="1:13">
      <c r="A431" s="224"/>
      <c r="B431" s="224"/>
      <c r="C431" s="225">
        <v>633009</v>
      </c>
      <c r="D431" s="226" t="s">
        <v>564</v>
      </c>
      <c r="E431" s="289"/>
      <c r="F431" s="236">
        <v>0.2</v>
      </c>
      <c r="G431" s="238">
        <v>0</v>
      </c>
      <c r="H431" s="278">
        <v>0.1</v>
      </c>
      <c r="I431" s="237">
        <v>0</v>
      </c>
      <c r="J431" s="237">
        <v>0.1</v>
      </c>
      <c r="K431" s="236">
        <v>0.1</v>
      </c>
      <c r="L431" s="237">
        <v>0.1</v>
      </c>
    </row>
    <row r="432" spans="1:13">
      <c r="A432" s="224"/>
      <c r="B432" s="224"/>
      <c r="C432" s="225">
        <v>634001</v>
      </c>
      <c r="D432" s="226" t="s">
        <v>514</v>
      </c>
      <c r="E432" s="289"/>
      <c r="F432" s="236">
        <v>0.7</v>
      </c>
      <c r="G432" s="238">
        <v>0.6</v>
      </c>
      <c r="H432" s="278">
        <v>1</v>
      </c>
      <c r="I432" s="237">
        <v>0.5</v>
      </c>
      <c r="J432" s="237">
        <v>1</v>
      </c>
      <c r="K432" s="236">
        <v>1</v>
      </c>
      <c r="L432" s="237">
        <v>1</v>
      </c>
    </row>
    <row r="433" spans="1:12">
      <c r="A433" s="224"/>
      <c r="B433" s="224"/>
      <c r="C433" s="225">
        <v>6340021</v>
      </c>
      <c r="D433" s="226" t="s">
        <v>79</v>
      </c>
      <c r="E433" s="289"/>
      <c r="F433" s="236">
        <v>0</v>
      </c>
      <c r="G433" s="238">
        <v>0.2</v>
      </c>
      <c r="H433" s="278">
        <v>0.7</v>
      </c>
      <c r="I433" s="237">
        <v>0.2</v>
      </c>
      <c r="J433" s="237">
        <v>0.7</v>
      </c>
      <c r="K433" s="236">
        <v>0.7</v>
      </c>
      <c r="L433" s="237">
        <v>0.7</v>
      </c>
    </row>
    <row r="434" spans="1:12">
      <c r="A434" s="224"/>
      <c r="B434" s="224"/>
      <c r="C434" s="225">
        <v>6340022</v>
      </c>
      <c r="D434" s="226" t="s">
        <v>80</v>
      </c>
      <c r="E434" s="289"/>
      <c r="F434" s="236">
        <v>0.1</v>
      </c>
      <c r="G434" s="238">
        <v>0</v>
      </c>
      <c r="H434" s="278">
        <v>0.1</v>
      </c>
      <c r="I434" s="237">
        <v>0</v>
      </c>
      <c r="J434" s="237">
        <v>0.1</v>
      </c>
      <c r="K434" s="236">
        <v>0.1</v>
      </c>
      <c r="L434" s="237">
        <v>0.1</v>
      </c>
    </row>
    <row r="435" spans="1:12">
      <c r="A435" s="224"/>
      <c r="B435" s="224"/>
      <c r="C435" s="225">
        <v>634003</v>
      </c>
      <c r="D435" s="226" t="s">
        <v>677</v>
      </c>
      <c r="E435" s="289"/>
      <c r="F435" s="236">
        <v>0.3</v>
      </c>
      <c r="G435" s="238">
        <v>0.1</v>
      </c>
      <c r="H435" s="278">
        <v>0.3</v>
      </c>
      <c r="I435" s="237">
        <v>0.1</v>
      </c>
      <c r="J435" s="237">
        <v>0.3</v>
      </c>
      <c r="K435" s="236">
        <v>0.3</v>
      </c>
      <c r="L435" s="237">
        <v>0.3</v>
      </c>
    </row>
    <row r="436" spans="1:12">
      <c r="A436" s="224"/>
      <c r="B436" s="224"/>
      <c r="C436" s="225">
        <v>635002</v>
      </c>
      <c r="D436" s="226" t="s">
        <v>84</v>
      </c>
      <c r="E436" s="289"/>
      <c r="F436" s="236">
        <v>0.1</v>
      </c>
      <c r="G436" s="238">
        <v>0.2</v>
      </c>
      <c r="H436" s="278">
        <v>1</v>
      </c>
      <c r="I436" s="237">
        <v>0</v>
      </c>
      <c r="J436" s="237">
        <v>1</v>
      </c>
      <c r="K436" s="236">
        <v>1</v>
      </c>
      <c r="L436" s="237">
        <v>1</v>
      </c>
    </row>
    <row r="437" spans="1:12">
      <c r="A437" s="224"/>
      <c r="B437" s="224"/>
      <c r="C437" s="225">
        <v>635006</v>
      </c>
      <c r="D437" s="226" t="s">
        <v>565</v>
      </c>
      <c r="E437" s="289"/>
      <c r="F437" s="236">
        <v>12.2</v>
      </c>
      <c r="G437" s="238">
        <v>12.3</v>
      </c>
      <c r="H437" s="278">
        <v>12</v>
      </c>
      <c r="I437" s="237">
        <v>6.2</v>
      </c>
      <c r="J437" s="237">
        <v>7</v>
      </c>
      <c r="K437" s="236">
        <v>7</v>
      </c>
      <c r="L437" s="237">
        <v>7</v>
      </c>
    </row>
    <row r="438" spans="1:12">
      <c r="A438" s="224"/>
      <c r="B438" s="224"/>
      <c r="C438" s="225">
        <v>636001</v>
      </c>
      <c r="D438" s="226" t="s">
        <v>625</v>
      </c>
      <c r="E438" s="289"/>
      <c r="F438" s="236">
        <v>1.1000000000000001</v>
      </c>
      <c r="G438" s="238">
        <v>1.7</v>
      </c>
      <c r="H438" s="278">
        <v>1.7</v>
      </c>
      <c r="I438" s="237">
        <v>1.6</v>
      </c>
      <c r="J438" s="237">
        <v>1.7</v>
      </c>
      <c r="K438" s="236">
        <v>1.7</v>
      </c>
      <c r="L438" s="237">
        <v>1.7</v>
      </c>
    </row>
    <row r="439" spans="1:12">
      <c r="A439" s="224"/>
      <c r="B439" s="224"/>
      <c r="C439" s="225">
        <v>637004</v>
      </c>
      <c r="D439" s="226" t="s">
        <v>459</v>
      </c>
      <c r="E439" s="289"/>
      <c r="F439" s="236">
        <v>0</v>
      </c>
      <c r="G439" s="238">
        <v>0</v>
      </c>
      <c r="H439" s="278">
        <v>1.5</v>
      </c>
      <c r="I439" s="237">
        <v>6.8</v>
      </c>
      <c r="J439" s="237">
        <v>0</v>
      </c>
      <c r="K439" s="236">
        <v>0</v>
      </c>
      <c r="L439" s="237">
        <v>0</v>
      </c>
    </row>
    <row r="440" spans="1:12">
      <c r="A440" s="224"/>
      <c r="B440" s="224"/>
      <c r="C440" s="225">
        <v>6370041</v>
      </c>
      <c r="D440" s="226" t="s">
        <v>700</v>
      </c>
      <c r="E440" s="289"/>
      <c r="F440" s="236">
        <v>2</v>
      </c>
      <c r="G440" s="238">
        <v>1.8</v>
      </c>
      <c r="H440" s="278">
        <v>1.8</v>
      </c>
      <c r="I440" s="237">
        <v>1.5</v>
      </c>
      <c r="J440" s="237">
        <v>1.8</v>
      </c>
      <c r="K440" s="236">
        <v>1.8</v>
      </c>
      <c r="L440" s="237">
        <v>1.8</v>
      </c>
    </row>
    <row r="441" spans="1:12">
      <c r="A441" s="217"/>
      <c r="B441" s="224"/>
      <c r="C441" s="225">
        <v>63700499</v>
      </c>
      <c r="D441" s="226" t="s">
        <v>92</v>
      </c>
      <c r="E441" s="289"/>
      <c r="F441" s="236">
        <v>9.6</v>
      </c>
      <c r="G441" s="238">
        <v>26.5</v>
      </c>
      <c r="H441" s="278">
        <v>18</v>
      </c>
      <c r="I441" s="237">
        <v>17.600000000000001</v>
      </c>
      <c r="J441" s="237">
        <v>20</v>
      </c>
      <c r="K441" s="236">
        <v>20</v>
      </c>
      <c r="L441" s="237">
        <v>20</v>
      </c>
    </row>
    <row r="442" spans="1:12">
      <c r="A442" s="217"/>
      <c r="B442" s="224"/>
      <c r="C442" s="225">
        <v>6370051</v>
      </c>
      <c r="D442" s="226" t="s">
        <v>96</v>
      </c>
      <c r="E442" s="289"/>
      <c r="F442" s="236">
        <v>2.8</v>
      </c>
      <c r="G442" s="238">
        <v>3</v>
      </c>
      <c r="H442" s="278">
        <v>3</v>
      </c>
      <c r="I442" s="237">
        <v>3</v>
      </c>
      <c r="J442" s="237">
        <v>3</v>
      </c>
      <c r="K442" s="236">
        <v>3</v>
      </c>
      <c r="L442" s="237">
        <v>3</v>
      </c>
    </row>
    <row r="443" spans="1:12">
      <c r="A443" s="217"/>
      <c r="B443" s="224"/>
      <c r="C443" s="225">
        <v>6370055</v>
      </c>
      <c r="D443" s="226" t="s">
        <v>99</v>
      </c>
      <c r="E443" s="289"/>
      <c r="F443" s="236">
        <v>0.4</v>
      </c>
      <c r="G443" s="238">
        <v>1.6</v>
      </c>
      <c r="H443" s="278">
        <v>1.6</v>
      </c>
      <c r="I443" s="237">
        <v>1.6</v>
      </c>
      <c r="J443" s="237">
        <v>1.6</v>
      </c>
      <c r="K443" s="236">
        <v>1.6</v>
      </c>
      <c r="L443" s="237">
        <v>1.6</v>
      </c>
    </row>
    <row r="444" spans="1:12">
      <c r="A444" s="217"/>
      <c r="B444" s="224"/>
      <c r="C444" s="225">
        <v>637012</v>
      </c>
      <c r="D444" s="226" t="s">
        <v>681</v>
      </c>
      <c r="E444" s="289"/>
      <c r="F444" s="236">
        <v>1.4</v>
      </c>
      <c r="G444" s="238">
        <v>0.7</v>
      </c>
      <c r="H444" s="278">
        <v>0.7</v>
      </c>
      <c r="I444" s="237">
        <v>0.7</v>
      </c>
      <c r="J444" s="237">
        <v>0.7</v>
      </c>
      <c r="K444" s="236">
        <v>0.7</v>
      </c>
      <c r="L444" s="237">
        <v>0.7</v>
      </c>
    </row>
    <row r="445" spans="1:12">
      <c r="A445" s="217"/>
      <c r="B445" s="224"/>
      <c r="C445" s="225">
        <v>637014</v>
      </c>
      <c r="D445" s="226" t="s">
        <v>566</v>
      </c>
      <c r="E445" s="289"/>
      <c r="F445" s="236">
        <v>3.5</v>
      </c>
      <c r="G445" s="238">
        <v>4</v>
      </c>
      <c r="H445" s="278">
        <v>3.7</v>
      </c>
      <c r="I445" s="237">
        <v>3.8</v>
      </c>
      <c r="J445" s="237">
        <v>3.7</v>
      </c>
      <c r="K445" s="236">
        <v>3.7</v>
      </c>
      <c r="L445" s="237">
        <v>3.7</v>
      </c>
    </row>
    <row r="446" spans="1:12">
      <c r="A446" s="217"/>
      <c r="B446" s="224"/>
      <c r="C446" s="225">
        <v>637015</v>
      </c>
      <c r="D446" s="226" t="s">
        <v>103</v>
      </c>
      <c r="E446" s="289"/>
      <c r="F446" s="236">
        <v>3.1</v>
      </c>
      <c r="G446" s="238">
        <v>2</v>
      </c>
      <c r="H446" s="278">
        <v>2</v>
      </c>
      <c r="I446" s="237">
        <v>2.5</v>
      </c>
      <c r="J446" s="237">
        <v>2</v>
      </c>
      <c r="K446" s="236">
        <v>2</v>
      </c>
      <c r="L446" s="237">
        <v>2</v>
      </c>
    </row>
    <row r="447" spans="1:12">
      <c r="A447" s="217"/>
      <c r="B447" s="224"/>
      <c r="C447" s="225">
        <v>637016</v>
      </c>
      <c r="D447" s="226" t="s">
        <v>567</v>
      </c>
      <c r="E447" s="289"/>
      <c r="F447" s="236">
        <v>0.5</v>
      </c>
      <c r="G447" s="238">
        <v>0.5</v>
      </c>
      <c r="H447" s="278">
        <v>0.6</v>
      </c>
      <c r="I447" s="237">
        <v>0.6</v>
      </c>
      <c r="J447" s="237">
        <v>0.7</v>
      </c>
      <c r="K447" s="236">
        <v>0.7</v>
      </c>
      <c r="L447" s="237">
        <v>0.7</v>
      </c>
    </row>
    <row r="448" spans="1:12">
      <c r="A448" s="217"/>
      <c r="B448" s="224"/>
      <c r="C448" s="225">
        <v>637018</v>
      </c>
      <c r="D448" s="226" t="s">
        <v>431</v>
      </c>
      <c r="E448" s="290"/>
      <c r="F448" s="236">
        <v>62.9</v>
      </c>
      <c r="G448" s="238">
        <v>62.3</v>
      </c>
      <c r="H448" s="278">
        <v>37.799999999999997</v>
      </c>
      <c r="I448" s="237">
        <v>38.9</v>
      </c>
      <c r="J448" s="237">
        <v>38</v>
      </c>
      <c r="K448" s="236">
        <v>38</v>
      </c>
      <c r="L448" s="237">
        <v>38</v>
      </c>
    </row>
    <row r="449" spans="1:13">
      <c r="A449" s="217"/>
      <c r="B449" s="224"/>
      <c r="C449" s="225">
        <v>637023</v>
      </c>
      <c r="D449" s="226" t="s">
        <v>568</v>
      </c>
      <c r="E449" s="289"/>
      <c r="F449" s="236">
        <v>0.4</v>
      </c>
      <c r="G449" s="238">
        <v>0.3</v>
      </c>
      <c r="H449" s="278">
        <v>0.2</v>
      </c>
      <c r="I449" s="237">
        <v>0.1</v>
      </c>
      <c r="J449" s="237">
        <v>0.2</v>
      </c>
      <c r="K449" s="236">
        <v>0.2</v>
      </c>
      <c r="L449" s="237">
        <v>0.2</v>
      </c>
    </row>
    <row r="450" spans="1:13">
      <c r="A450" s="217"/>
      <c r="B450" s="224"/>
      <c r="C450" s="225">
        <v>637026</v>
      </c>
      <c r="D450" s="226" t="s">
        <v>569</v>
      </c>
      <c r="E450" s="289"/>
      <c r="F450" s="236">
        <v>3.2</v>
      </c>
      <c r="G450" s="238">
        <v>1.6</v>
      </c>
      <c r="H450" s="278">
        <v>1.6</v>
      </c>
      <c r="I450" s="237">
        <v>1.3</v>
      </c>
      <c r="J450" s="237">
        <v>1.6</v>
      </c>
      <c r="K450" s="236">
        <v>1.6</v>
      </c>
      <c r="L450" s="237">
        <v>1.6</v>
      </c>
    </row>
    <row r="451" spans="1:13">
      <c r="A451" s="217"/>
      <c r="B451" s="224"/>
      <c r="C451" s="225">
        <v>637027</v>
      </c>
      <c r="D451" s="226" t="s">
        <v>570</v>
      </c>
      <c r="E451" s="289"/>
      <c r="F451" s="236">
        <v>0.8</v>
      </c>
      <c r="G451" s="238">
        <v>0.1</v>
      </c>
      <c r="H451" s="278">
        <v>0.5</v>
      </c>
      <c r="I451" s="237">
        <v>0</v>
      </c>
      <c r="J451" s="237">
        <v>0.5</v>
      </c>
      <c r="K451" s="236">
        <v>0.5</v>
      </c>
      <c r="L451" s="237">
        <v>0.5</v>
      </c>
    </row>
    <row r="452" spans="1:13">
      <c r="A452" s="217"/>
      <c r="B452" s="224"/>
      <c r="C452" s="225">
        <v>637035</v>
      </c>
      <c r="D452" s="226" t="s">
        <v>710</v>
      </c>
      <c r="E452" s="289"/>
      <c r="F452" s="236">
        <v>0</v>
      </c>
      <c r="G452" s="238">
        <v>0.1</v>
      </c>
      <c r="H452" s="278">
        <v>0.1</v>
      </c>
      <c r="I452" s="237">
        <v>0.1</v>
      </c>
      <c r="J452" s="237">
        <v>0.1</v>
      </c>
      <c r="K452" s="236">
        <v>0.1</v>
      </c>
      <c r="L452" s="237">
        <v>0.1</v>
      </c>
    </row>
    <row r="453" spans="1:13">
      <c r="A453" s="217"/>
      <c r="B453" s="224"/>
      <c r="C453" s="225">
        <v>642013</v>
      </c>
      <c r="D453" s="226" t="s">
        <v>711</v>
      </c>
      <c r="E453" s="289"/>
      <c r="F453" s="236">
        <v>0</v>
      </c>
      <c r="G453" s="238">
        <v>1.2</v>
      </c>
      <c r="H453" s="278">
        <v>0</v>
      </c>
      <c r="I453" s="237">
        <v>0</v>
      </c>
      <c r="J453" s="237">
        <v>0</v>
      </c>
      <c r="K453" s="236">
        <v>0</v>
      </c>
      <c r="L453" s="237">
        <v>0</v>
      </c>
    </row>
    <row r="454" spans="1:13">
      <c r="A454" s="217"/>
      <c r="B454" s="224"/>
      <c r="C454" s="225">
        <v>642015</v>
      </c>
      <c r="D454" s="226" t="s">
        <v>112</v>
      </c>
      <c r="E454" s="289"/>
      <c r="F454" s="236">
        <v>0.5</v>
      </c>
      <c r="G454" s="238">
        <v>0</v>
      </c>
      <c r="H454" s="278">
        <v>0.3</v>
      </c>
      <c r="I454" s="237">
        <v>0.1</v>
      </c>
      <c r="J454" s="237">
        <v>0.3</v>
      </c>
      <c r="K454" s="236">
        <v>0.3</v>
      </c>
      <c r="L454" s="237">
        <v>0.3</v>
      </c>
    </row>
    <row r="455" spans="1:13" s="405" customFormat="1">
      <c r="A455" s="406"/>
      <c r="B455" s="412" t="s">
        <v>952</v>
      </c>
      <c r="C455" s="401"/>
      <c r="D455" s="351" t="s">
        <v>942</v>
      </c>
      <c r="E455" s="412"/>
      <c r="F455" s="354">
        <v>6.3</v>
      </c>
      <c r="G455" s="402">
        <v>5.7</v>
      </c>
      <c r="H455" s="403">
        <f>SUM(H456)</f>
        <v>5</v>
      </c>
      <c r="I455" s="355">
        <f>SUM(I456)</f>
        <v>5.8</v>
      </c>
      <c r="J455" s="355">
        <f>SUM(J456)</f>
        <v>5.2</v>
      </c>
      <c r="K455" s="355">
        <f>SUM(K456)</f>
        <v>5.4</v>
      </c>
      <c r="L455" s="355">
        <f>SUM(L456)</f>
        <v>5.6</v>
      </c>
      <c r="M455" s="404"/>
    </row>
    <row r="456" spans="1:13">
      <c r="A456" s="217"/>
      <c r="B456" s="224">
        <v>630</v>
      </c>
      <c r="C456" s="225"/>
      <c r="D456" s="226" t="s">
        <v>163</v>
      </c>
      <c r="E456" s="296"/>
      <c r="F456" s="236">
        <v>0</v>
      </c>
      <c r="G456" s="374">
        <v>0</v>
      </c>
      <c r="H456" s="389">
        <v>5</v>
      </c>
      <c r="I456" s="237">
        <v>5.8</v>
      </c>
      <c r="J456" s="237">
        <v>5.2</v>
      </c>
      <c r="K456" s="236">
        <v>5.4</v>
      </c>
      <c r="L456" s="236">
        <v>5.6</v>
      </c>
    </row>
    <row r="457" spans="1:13" s="405" customFormat="1">
      <c r="A457" s="406"/>
      <c r="B457" s="412" t="s">
        <v>828</v>
      </c>
      <c r="C457" s="411"/>
      <c r="D457" s="351" t="s">
        <v>915</v>
      </c>
      <c r="E457" s="400" t="s">
        <v>828</v>
      </c>
      <c r="F457" s="354">
        <f t="shared" ref="F457:L457" si="48">SUM(F458)</f>
        <v>0</v>
      </c>
      <c r="G457" s="402">
        <f t="shared" si="48"/>
        <v>0</v>
      </c>
      <c r="H457" s="403">
        <f t="shared" si="48"/>
        <v>0</v>
      </c>
      <c r="I457" s="355">
        <f t="shared" si="48"/>
        <v>0</v>
      </c>
      <c r="J457" s="355">
        <f t="shared" si="48"/>
        <v>0</v>
      </c>
      <c r="K457" s="354">
        <f t="shared" si="48"/>
        <v>0</v>
      </c>
      <c r="L457" s="354">
        <f t="shared" si="48"/>
        <v>0</v>
      </c>
      <c r="M457" s="404"/>
    </row>
    <row r="458" spans="1:13">
      <c r="A458" s="217"/>
      <c r="B458" s="224"/>
      <c r="C458" s="225">
        <v>6370046</v>
      </c>
      <c r="D458" s="226" t="s">
        <v>699</v>
      </c>
      <c r="E458" s="293"/>
      <c r="F458" s="361">
        <v>0</v>
      </c>
      <c r="G458" s="377">
        <v>0</v>
      </c>
      <c r="H458" s="392">
        <v>0</v>
      </c>
      <c r="I458" s="443">
        <v>0</v>
      </c>
      <c r="J458" s="237">
        <v>0</v>
      </c>
      <c r="K458" s="237">
        <v>0</v>
      </c>
      <c r="L458" s="237">
        <v>0</v>
      </c>
    </row>
    <row r="459" spans="1:13" s="405" customFormat="1">
      <c r="A459" s="406"/>
      <c r="B459" s="400" t="s">
        <v>919</v>
      </c>
      <c r="C459" s="401"/>
      <c r="D459" s="351" t="s">
        <v>833</v>
      </c>
      <c r="E459" s="412" t="s">
        <v>834</v>
      </c>
      <c r="F459" s="354">
        <f t="shared" ref="F459:L459" si="49">SUM(F461+F476+F493)</f>
        <v>219.8</v>
      </c>
      <c r="G459" s="402">
        <f t="shared" si="49"/>
        <v>205.29999999999998</v>
      </c>
      <c r="H459" s="403">
        <f t="shared" si="49"/>
        <v>209.39999999999998</v>
      </c>
      <c r="I459" s="355">
        <f t="shared" si="49"/>
        <v>197.8</v>
      </c>
      <c r="J459" s="355">
        <f t="shared" si="49"/>
        <v>181.3</v>
      </c>
      <c r="K459" s="354">
        <f t="shared" si="49"/>
        <v>182.3</v>
      </c>
      <c r="L459" s="354">
        <f t="shared" si="49"/>
        <v>183.89999999999998</v>
      </c>
      <c r="M459" s="404"/>
    </row>
    <row r="460" spans="1:13">
      <c r="A460" s="217"/>
      <c r="B460" s="224"/>
      <c r="C460" s="234"/>
      <c r="D460" s="235" t="s">
        <v>239</v>
      </c>
      <c r="F460" s="239"/>
      <c r="G460" s="240"/>
      <c r="H460" s="388"/>
      <c r="I460" s="216"/>
      <c r="J460" s="216"/>
      <c r="K460" s="239"/>
      <c r="L460" s="239"/>
    </row>
    <row r="461" spans="1:13">
      <c r="A461" s="217"/>
      <c r="B461" s="224">
        <v>630</v>
      </c>
      <c r="C461" s="234"/>
      <c r="D461" s="235" t="s">
        <v>163</v>
      </c>
      <c r="E461" s="291"/>
      <c r="F461" s="239">
        <f t="shared" ref="F461:L461" si="50">SUM(F462:F474)</f>
        <v>59.1</v>
      </c>
      <c r="G461" s="240">
        <f t="shared" si="50"/>
        <v>48.900000000000006</v>
      </c>
      <c r="H461" s="388">
        <f t="shared" si="50"/>
        <v>49.6</v>
      </c>
      <c r="I461" s="216">
        <f t="shared" si="50"/>
        <v>46.9</v>
      </c>
      <c r="J461" s="216">
        <f t="shared" si="50"/>
        <v>26.9</v>
      </c>
      <c r="K461" s="239">
        <f t="shared" si="50"/>
        <v>26.9</v>
      </c>
      <c r="L461" s="239">
        <f t="shared" si="50"/>
        <v>26.9</v>
      </c>
    </row>
    <row r="462" spans="1:13">
      <c r="A462" s="217"/>
      <c r="B462" s="224"/>
      <c r="C462" s="225">
        <v>6320011</v>
      </c>
      <c r="D462" s="226" t="s">
        <v>313</v>
      </c>
      <c r="E462" s="289"/>
      <c r="F462" s="236">
        <v>5.2</v>
      </c>
      <c r="G462" s="238">
        <v>0.7</v>
      </c>
      <c r="H462" s="278">
        <v>4</v>
      </c>
      <c r="I462" s="237">
        <v>2.6</v>
      </c>
      <c r="J462" s="237">
        <v>4</v>
      </c>
      <c r="K462" s="236">
        <v>4</v>
      </c>
      <c r="L462" s="237">
        <v>4</v>
      </c>
    </row>
    <row r="463" spans="1:13">
      <c r="A463" s="220"/>
      <c r="B463" s="224"/>
      <c r="C463" s="225">
        <v>6320013</v>
      </c>
      <c r="D463" s="226" t="s">
        <v>315</v>
      </c>
      <c r="E463" s="289"/>
      <c r="F463" s="236">
        <v>6.1</v>
      </c>
      <c r="G463" s="238">
        <v>4.2</v>
      </c>
      <c r="H463" s="278">
        <v>4.2</v>
      </c>
      <c r="I463" s="237">
        <v>4.4000000000000004</v>
      </c>
      <c r="J463" s="237">
        <v>4</v>
      </c>
      <c r="K463" s="236">
        <v>4</v>
      </c>
      <c r="L463" s="237">
        <v>4</v>
      </c>
    </row>
    <row r="464" spans="1:13">
      <c r="A464" s="220"/>
      <c r="B464" s="224"/>
      <c r="C464" s="225">
        <v>632002</v>
      </c>
      <c r="D464" s="226" t="s">
        <v>314</v>
      </c>
      <c r="E464" s="289"/>
      <c r="F464" s="236">
        <v>0.7</v>
      </c>
      <c r="G464" s="238">
        <v>0.6</v>
      </c>
      <c r="H464" s="278">
        <v>0.6</v>
      </c>
      <c r="I464" s="237">
        <v>0.6</v>
      </c>
      <c r="J464" s="237">
        <v>0.6</v>
      </c>
      <c r="K464" s="236">
        <v>0.6</v>
      </c>
      <c r="L464" s="237">
        <v>0.6</v>
      </c>
    </row>
    <row r="465" spans="1:13">
      <c r="A465" s="220"/>
      <c r="B465" s="224"/>
      <c r="C465" s="225">
        <v>6330065</v>
      </c>
      <c r="D465" s="226" t="s">
        <v>135</v>
      </c>
      <c r="E465" s="289"/>
      <c r="F465" s="236">
        <v>1</v>
      </c>
      <c r="G465" s="238">
        <v>0</v>
      </c>
      <c r="H465" s="278">
        <v>0.1</v>
      </c>
      <c r="I465" s="237">
        <v>0.4</v>
      </c>
      <c r="J465" s="237">
        <v>0.1</v>
      </c>
      <c r="K465" s="236">
        <v>0.1</v>
      </c>
      <c r="L465" s="237">
        <v>0.1</v>
      </c>
    </row>
    <row r="466" spans="1:13">
      <c r="A466" s="220"/>
      <c r="B466" s="224"/>
      <c r="C466" s="225">
        <v>6330069</v>
      </c>
      <c r="D466" s="226" t="s">
        <v>181</v>
      </c>
      <c r="E466" s="289"/>
      <c r="F466" s="236">
        <v>0</v>
      </c>
      <c r="G466" s="238">
        <v>0</v>
      </c>
      <c r="H466" s="278">
        <v>0</v>
      </c>
      <c r="I466" s="237">
        <v>0</v>
      </c>
      <c r="J466" s="237">
        <v>0</v>
      </c>
      <c r="K466" s="236">
        <v>0</v>
      </c>
      <c r="L466" s="237">
        <v>0</v>
      </c>
    </row>
    <row r="467" spans="1:13">
      <c r="A467" s="220"/>
      <c r="B467" s="224"/>
      <c r="C467" s="225">
        <v>634001</v>
      </c>
      <c r="D467" s="226" t="s">
        <v>538</v>
      </c>
      <c r="E467" s="289"/>
      <c r="F467" s="236">
        <v>0.5</v>
      </c>
      <c r="G467" s="238">
        <v>0.5</v>
      </c>
      <c r="H467" s="278">
        <v>0.6</v>
      </c>
      <c r="I467" s="237">
        <v>0.5</v>
      </c>
      <c r="J467" s="237">
        <v>0.6</v>
      </c>
      <c r="K467" s="236">
        <v>0.6</v>
      </c>
      <c r="L467" s="237">
        <v>0.6</v>
      </c>
    </row>
    <row r="468" spans="1:13">
      <c r="A468" s="220"/>
      <c r="B468" s="224"/>
      <c r="C468" s="225">
        <v>635004</v>
      </c>
      <c r="D468" s="226" t="s">
        <v>724</v>
      </c>
      <c r="E468" s="289"/>
      <c r="F468" s="236">
        <v>2.1</v>
      </c>
      <c r="G468" s="238">
        <v>0.4</v>
      </c>
      <c r="H468" s="278">
        <v>0</v>
      </c>
      <c r="I468" s="237">
        <v>0</v>
      </c>
      <c r="J468" s="237">
        <v>1</v>
      </c>
      <c r="K468" s="236">
        <v>1</v>
      </c>
      <c r="L468" s="237">
        <v>1</v>
      </c>
    </row>
    <row r="469" spans="1:13">
      <c r="A469" s="220"/>
      <c r="B469" s="224"/>
      <c r="C469" s="225">
        <v>63500616</v>
      </c>
      <c r="D469" s="226" t="s">
        <v>917</v>
      </c>
      <c r="E469" s="289"/>
      <c r="F469" s="236">
        <v>0.1</v>
      </c>
      <c r="G469" s="238">
        <v>0</v>
      </c>
      <c r="H469" s="278">
        <v>0.2</v>
      </c>
      <c r="I469" s="237">
        <v>0</v>
      </c>
      <c r="J469" s="237">
        <v>0.2</v>
      </c>
      <c r="K469" s="236">
        <v>0.2</v>
      </c>
      <c r="L469" s="237">
        <v>0.2</v>
      </c>
    </row>
    <row r="470" spans="1:13">
      <c r="A470" s="220"/>
      <c r="B470" s="224"/>
      <c r="C470" s="225">
        <v>63500617</v>
      </c>
      <c r="D470" s="226" t="s">
        <v>361</v>
      </c>
      <c r="E470" s="289"/>
      <c r="F470" s="236">
        <v>0</v>
      </c>
      <c r="G470" s="238">
        <v>0</v>
      </c>
      <c r="H470" s="278">
        <v>0.9</v>
      </c>
      <c r="I470" s="237">
        <v>0</v>
      </c>
      <c r="J470" s="237">
        <v>0.5</v>
      </c>
      <c r="K470" s="236">
        <v>0.5</v>
      </c>
      <c r="L470" s="237">
        <v>0.5</v>
      </c>
    </row>
    <row r="471" spans="1:13">
      <c r="A471" s="220"/>
      <c r="B471" s="224"/>
      <c r="C471" s="225">
        <v>637004</v>
      </c>
      <c r="D471" s="226" t="s">
        <v>95</v>
      </c>
      <c r="E471" s="289"/>
      <c r="F471" s="236">
        <v>0.2</v>
      </c>
      <c r="G471" s="238">
        <v>0.6</v>
      </c>
      <c r="H471" s="278">
        <v>0.6</v>
      </c>
      <c r="I471" s="237">
        <v>0.5</v>
      </c>
      <c r="J471" s="237">
        <v>0.6</v>
      </c>
      <c r="K471" s="236">
        <v>0.6</v>
      </c>
      <c r="L471" s="237">
        <v>0.6</v>
      </c>
    </row>
    <row r="472" spans="1:13">
      <c r="A472" s="220"/>
      <c r="B472" s="224"/>
      <c r="C472" s="225">
        <v>637005</v>
      </c>
      <c r="D472" s="226" t="s">
        <v>99</v>
      </c>
      <c r="E472" s="289"/>
      <c r="F472" s="236">
        <v>0</v>
      </c>
      <c r="G472" s="238">
        <v>0.2</v>
      </c>
      <c r="H472" s="278">
        <v>0.3</v>
      </c>
      <c r="I472" s="237">
        <v>0.4</v>
      </c>
      <c r="J472" s="237">
        <v>0.3</v>
      </c>
      <c r="K472" s="236">
        <v>0.3</v>
      </c>
      <c r="L472" s="237">
        <v>0.3</v>
      </c>
    </row>
    <row r="473" spans="1:13">
      <c r="A473" s="220"/>
      <c r="B473" s="224"/>
      <c r="C473" s="225">
        <v>642001</v>
      </c>
      <c r="D473" s="226" t="s">
        <v>316</v>
      </c>
      <c r="E473" s="289"/>
      <c r="F473" s="236">
        <v>41</v>
      </c>
      <c r="G473" s="238">
        <v>41.7</v>
      </c>
      <c r="H473" s="278">
        <v>37.5</v>
      </c>
      <c r="I473" s="237">
        <v>37.5</v>
      </c>
      <c r="J473" s="237">
        <v>15</v>
      </c>
      <c r="K473" s="236">
        <v>15</v>
      </c>
      <c r="L473" s="237">
        <v>15</v>
      </c>
    </row>
    <row r="474" spans="1:13">
      <c r="A474" s="220"/>
      <c r="B474" s="224"/>
      <c r="C474" s="225">
        <v>6420012</v>
      </c>
      <c r="D474" s="269" t="s">
        <v>918</v>
      </c>
      <c r="E474" s="289"/>
      <c r="F474" s="236">
        <v>2.2000000000000002</v>
      </c>
      <c r="G474" s="238">
        <v>0</v>
      </c>
      <c r="H474" s="278">
        <v>0.6</v>
      </c>
      <c r="I474" s="237">
        <v>0</v>
      </c>
      <c r="J474" s="237">
        <v>0</v>
      </c>
      <c r="K474" s="236">
        <v>0</v>
      </c>
      <c r="L474" s="237">
        <v>0</v>
      </c>
    </row>
    <row r="475" spans="1:13">
      <c r="A475" s="220"/>
      <c r="B475" s="224"/>
      <c r="C475" s="225"/>
      <c r="D475" s="297" t="s">
        <v>836</v>
      </c>
      <c r="E475" s="288" t="s">
        <v>921</v>
      </c>
      <c r="F475" s="236"/>
      <c r="G475" s="374"/>
      <c r="H475" s="389"/>
      <c r="I475" s="237"/>
      <c r="J475" s="237"/>
      <c r="K475" s="236"/>
      <c r="L475" s="236"/>
      <c r="M475" s="294" t="s">
        <v>447</v>
      </c>
    </row>
    <row r="476" spans="1:13">
      <c r="A476" s="220"/>
      <c r="B476" s="224" t="s">
        <v>922</v>
      </c>
      <c r="C476" s="234"/>
      <c r="D476" s="235" t="s">
        <v>920</v>
      </c>
      <c r="E476" s="288" t="s">
        <v>835</v>
      </c>
      <c r="F476" s="239">
        <f t="shared" ref="F476:L476" si="51">SUM(F477:F479)</f>
        <v>17.100000000000001</v>
      </c>
      <c r="G476" s="240">
        <f t="shared" si="51"/>
        <v>7.1</v>
      </c>
      <c r="H476" s="388">
        <f t="shared" si="51"/>
        <v>5.3999999999999995</v>
      </c>
      <c r="I476" s="216">
        <f t="shared" si="51"/>
        <v>5.3999999999999995</v>
      </c>
      <c r="J476" s="216">
        <f t="shared" si="51"/>
        <v>5.3999999999999995</v>
      </c>
      <c r="K476" s="239">
        <f t="shared" si="51"/>
        <v>5.3999999999999995</v>
      </c>
      <c r="L476" s="239">
        <f t="shared" si="51"/>
        <v>5.3999999999999995</v>
      </c>
    </row>
    <row r="477" spans="1:13">
      <c r="A477" s="217"/>
      <c r="B477" s="224">
        <v>610</v>
      </c>
      <c r="C477" s="225"/>
      <c r="D477" s="226" t="s">
        <v>185</v>
      </c>
      <c r="E477" s="289"/>
      <c r="F477" s="236">
        <v>8.5</v>
      </c>
      <c r="G477" s="238">
        <v>0.7</v>
      </c>
      <c r="H477" s="278">
        <v>0</v>
      </c>
      <c r="I477" s="237">
        <v>0</v>
      </c>
      <c r="J477" s="237">
        <v>0</v>
      </c>
      <c r="K477" s="236">
        <v>0</v>
      </c>
      <c r="L477" s="237">
        <v>0</v>
      </c>
    </row>
    <row r="478" spans="1:13">
      <c r="A478" s="220"/>
      <c r="B478" s="224">
        <v>620</v>
      </c>
      <c r="C478" s="225"/>
      <c r="D478" s="226" t="s">
        <v>117</v>
      </c>
      <c r="E478" s="289"/>
      <c r="F478" s="236">
        <v>3</v>
      </c>
      <c r="G478" s="238">
        <v>0.7</v>
      </c>
      <c r="H478" s="278">
        <v>0</v>
      </c>
      <c r="I478" s="237">
        <v>0</v>
      </c>
      <c r="J478" s="237">
        <v>0</v>
      </c>
      <c r="K478" s="236">
        <v>0</v>
      </c>
      <c r="L478" s="237">
        <v>0</v>
      </c>
    </row>
    <row r="479" spans="1:13">
      <c r="A479" s="220"/>
      <c r="B479" s="224">
        <v>630</v>
      </c>
      <c r="C479" s="234"/>
      <c r="D479" s="235" t="s">
        <v>163</v>
      </c>
      <c r="E479" s="291"/>
      <c r="F479" s="239">
        <f t="shared" ref="F479:L479" si="52">SUM(F480:F492)</f>
        <v>5.6</v>
      </c>
      <c r="G479" s="240">
        <f t="shared" si="52"/>
        <v>5.6999999999999993</v>
      </c>
      <c r="H479" s="388">
        <f t="shared" si="52"/>
        <v>5.3999999999999995</v>
      </c>
      <c r="I479" s="216">
        <f t="shared" si="52"/>
        <v>5.3999999999999995</v>
      </c>
      <c r="J479" s="216">
        <f t="shared" si="52"/>
        <v>5.3999999999999995</v>
      </c>
      <c r="K479" s="239">
        <f t="shared" si="52"/>
        <v>5.3999999999999995</v>
      </c>
      <c r="L479" s="239">
        <f t="shared" si="52"/>
        <v>5.3999999999999995</v>
      </c>
    </row>
    <row r="480" spans="1:13">
      <c r="A480" s="220"/>
      <c r="B480" s="224"/>
      <c r="C480" s="225">
        <v>6320011</v>
      </c>
      <c r="D480" s="226" t="s">
        <v>57</v>
      </c>
      <c r="E480" s="289"/>
      <c r="F480" s="239">
        <v>0.2</v>
      </c>
      <c r="G480" s="238">
        <v>0.5</v>
      </c>
      <c r="H480" s="278">
        <v>0.8</v>
      </c>
      <c r="I480" s="237">
        <v>0.8</v>
      </c>
      <c r="J480" s="237">
        <v>0.8</v>
      </c>
      <c r="K480" s="236">
        <v>0.8</v>
      </c>
      <c r="L480" s="237">
        <v>0.8</v>
      </c>
    </row>
    <row r="481" spans="1:12">
      <c r="A481" s="217"/>
      <c r="B481" s="224"/>
      <c r="C481" s="225">
        <v>6320013</v>
      </c>
      <c r="D481" s="226" t="s">
        <v>164</v>
      </c>
      <c r="E481" s="289"/>
      <c r="F481" s="236">
        <v>2.8</v>
      </c>
      <c r="G481" s="238">
        <v>3.6</v>
      </c>
      <c r="H481" s="278">
        <v>4</v>
      </c>
      <c r="I481" s="237">
        <v>4.4000000000000004</v>
      </c>
      <c r="J481" s="237">
        <v>4</v>
      </c>
      <c r="K481" s="236">
        <v>4</v>
      </c>
      <c r="L481" s="237">
        <v>4</v>
      </c>
    </row>
    <row r="482" spans="1:12">
      <c r="A482" s="220"/>
      <c r="B482" s="224"/>
      <c r="C482" s="225">
        <v>632002</v>
      </c>
      <c r="D482" s="226" t="s">
        <v>186</v>
      </c>
      <c r="E482" s="289"/>
      <c r="F482" s="236">
        <v>0</v>
      </c>
      <c r="G482" s="238">
        <v>0</v>
      </c>
      <c r="H482" s="278">
        <v>0</v>
      </c>
      <c r="I482" s="237">
        <v>0</v>
      </c>
      <c r="J482" s="237">
        <v>0</v>
      </c>
      <c r="K482" s="236">
        <v>0</v>
      </c>
      <c r="L482" s="237">
        <v>0</v>
      </c>
    </row>
    <row r="483" spans="1:12">
      <c r="A483" s="220"/>
      <c r="B483" s="224"/>
      <c r="C483" s="225">
        <v>632003</v>
      </c>
      <c r="D483" s="226" t="s">
        <v>131</v>
      </c>
      <c r="E483" s="289"/>
      <c r="F483" s="236">
        <v>0</v>
      </c>
      <c r="G483" s="238">
        <v>0</v>
      </c>
      <c r="H483" s="278">
        <v>0.2</v>
      </c>
      <c r="I483" s="237">
        <v>0</v>
      </c>
      <c r="J483" s="237">
        <v>0.2</v>
      </c>
      <c r="K483" s="236">
        <v>0.2</v>
      </c>
      <c r="L483" s="237">
        <v>0.2</v>
      </c>
    </row>
    <row r="484" spans="1:12">
      <c r="A484" s="220"/>
      <c r="B484" s="224"/>
      <c r="C484" s="225">
        <v>637004</v>
      </c>
      <c r="D484" s="226" t="s">
        <v>487</v>
      </c>
      <c r="E484" s="289"/>
      <c r="F484" s="236">
        <v>1.6</v>
      </c>
      <c r="G484" s="238">
        <v>0.3</v>
      </c>
      <c r="H484" s="278">
        <v>0.3</v>
      </c>
      <c r="I484" s="237">
        <v>0.1</v>
      </c>
      <c r="J484" s="237">
        <v>0.3</v>
      </c>
      <c r="K484" s="236">
        <v>0.3</v>
      </c>
      <c r="L484" s="237">
        <v>0.3</v>
      </c>
    </row>
    <row r="485" spans="1:12">
      <c r="A485" s="220"/>
      <c r="B485" s="224"/>
      <c r="C485" s="225">
        <v>6370055</v>
      </c>
      <c r="D485" s="226" t="s">
        <v>99</v>
      </c>
      <c r="E485" s="289"/>
      <c r="F485" s="236">
        <v>0.2</v>
      </c>
      <c r="G485" s="238">
        <v>0</v>
      </c>
      <c r="H485" s="278">
        <v>0.1</v>
      </c>
      <c r="I485" s="237">
        <v>0.1</v>
      </c>
      <c r="J485" s="237">
        <v>0.1</v>
      </c>
      <c r="K485" s="236">
        <v>0.1</v>
      </c>
      <c r="L485" s="237">
        <v>0.1</v>
      </c>
    </row>
    <row r="486" spans="1:12">
      <c r="A486" s="220"/>
      <c r="B486" s="224"/>
      <c r="C486" s="225">
        <v>637011</v>
      </c>
      <c r="D486" s="226" t="s">
        <v>360</v>
      </c>
      <c r="E486" s="289"/>
      <c r="F486" s="236">
        <v>0.3</v>
      </c>
      <c r="G486" s="238">
        <v>0</v>
      </c>
      <c r="H486" s="278">
        <v>0</v>
      </c>
      <c r="I486" s="237">
        <v>0</v>
      </c>
      <c r="J486" s="237">
        <v>0</v>
      </c>
      <c r="K486" s="236">
        <v>0</v>
      </c>
      <c r="L486" s="237">
        <v>0</v>
      </c>
    </row>
    <row r="487" spans="1:12">
      <c r="A487" s="220"/>
      <c r="B487" s="224"/>
      <c r="C487" s="225">
        <v>637014</v>
      </c>
      <c r="D487" s="226" t="s">
        <v>102</v>
      </c>
      <c r="E487" s="289"/>
      <c r="F487" s="236">
        <v>0.4</v>
      </c>
      <c r="G487" s="238">
        <v>0</v>
      </c>
      <c r="H487" s="278">
        <v>0</v>
      </c>
      <c r="I487" s="237">
        <v>0</v>
      </c>
      <c r="J487" s="237">
        <v>0</v>
      </c>
      <c r="K487" s="236">
        <v>0</v>
      </c>
      <c r="L487" s="237">
        <v>0</v>
      </c>
    </row>
    <row r="488" spans="1:12">
      <c r="A488" s="220"/>
      <c r="B488" s="224"/>
      <c r="C488" s="225">
        <v>637016</v>
      </c>
      <c r="D488" s="226" t="s">
        <v>104</v>
      </c>
      <c r="E488" s="289"/>
      <c r="F488" s="236">
        <v>0.1</v>
      </c>
      <c r="G488" s="238">
        <v>0</v>
      </c>
      <c r="H488" s="278">
        <v>0</v>
      </c>
      <c r="I488" s="237">
        <v>0</v>
      </c>
      <c r="J488" s="237">
        <v>0</v>
      </c>
      <c r="K488" s="236">
        <v>0</v>
      </c>
      <c r="L488" s="237">
        <v>0</v>
      </c>
    </row>
    <row r="489" spans="1:12">
      <c r="A489" s="220"/>
      <c r="B489" s="224"/>
      <c r="C489" s="225">
        <v>642013</v>
      </c>
      <c r="D489" s="226" t="s">
        <v>289</v>
      </c>
      <c r="E489" s="293"/>
      <c r="F489" s="236">
        <v>0</v>
      </c>
      <c r="G489" s="374">
        <v>1.3</v>
      </c>
      <c r="H489" s="389">
        <v>0</v>
      </c>
      <c r="I489" s="237">
        <v>0</v>
      </c>
      <c r="J489" s="237">
        <v>0</v>
      </c>
      <c r="K489" s="236">
        <v>0</v>
      </c>
      <c r="L489" s="236">
        <v>0</v>
      </c>
    </row>
    <row r="490" spans="1:12">
      <c r="A490" s="220"/>
      <c r="B490" s="224"/>
      <c r="C490" s="225">
        <v>642015</v>
      </c>
      <c r="D490" s="226" t="s">
        <v>112</v>
      </c>
      <c r="E490" s="289"/>
      <c r="F490" s="236">
        <v>0</v>
      </c>
      <c r="G490" s="238">
        <v>0</v>
      </c>
      <c r="H490" s="278">
        <v>0</v>
      </c>
      <c r="I490" s="237">
        <v>0</v>
      </c>
      <c r="J490" s="237">
        <v>0</v>
      </c>
      <c r="K490" s="236">
        <v>0</v>
      </c>
      <c r="L490" s="237">
        <v>0</v>
      </c>
    </row>
    <row r="491" spans="1:12">
      <c r="A491" s="220"/>
      <c r="B491" s="224"/>
      <c r="C491" s="225">
        <v>637027</v>
      </c>
      <c r="D491" s="226" t="s">
        <v>172</v>
      </c>
      <c r="E491" s="289"/>
      <c r="F491" s="236">
        <v>0</v>
      </c>
      <c r="G491" s="238">
        <v>0</v>
      </c>
      <c r="H491" s="278">
        <v>0</v>
      </c>
      <c r="I491" s="237">
        <v>0</v>
      </c>
      <c r="J491" s="237">
        <v>0</v>
      </c>
      <c r="K491" s="236">
        <v>0</v>
      </c>
      <c r="L491" s="237">
        <v>0</v>
      </c>
    </row>
    <row r="492" spans="1:12">
      <c r="A492" s="217"/>
      <c r="B492" s="224"/>
      <c r="C492" s="225"/>
      <c r="D492" s="226" t="s">
        <v>465</v>
      </c>
      <c r="E492" s="293"/>
      <c r="F492" s="236">
        <v>0</v>
      </c>
      <c r="G492" s="374">
        <v>0</v>
      </c>
      <c r="H492" s="389">
        <v>0</v>
      </c>
      <c r="I492" s="237">
        <v>0</v>
      </c>
      <c r="J492" s="237">
        <v>0</v>
      </c>
      <c r="K492" s="236">
        <v>0</v>
      </c>
      <c r="L492" s="236">
        <v>0</v>
      </c>
    </row>
    <row r="493" spans="1:12">
      <c r="A493" s="220"/>
      <c r="B493" s="224" t="s">
        <v>922</v>
      </c>
      <c r="C493" s="234"/>
      <c r="D493" s="235" t="s">
        <v>522</v>
      </c>
      <c r="E493" s="224" t="s">
        <v>835</v>
      </c>
      <c r="F493" s="239">
        <f t="shared" ref="F493:L493" si="53">SUM(F494:F496)</f>
        <v>143.60000000000002</v>
      </c>
      <c r="G493" s="240">
        <f t="shared" si="53"/>
        <v>149.29999999999998</v>
      </c>
      <c r="H493" s="388">
        <f t="shared" si="53"/>
        <v>154.39999999999998</v>
      </c>
      <c r="I493" s="216">
        <f t="shared" si="53"/>
        <v>145.5</v>
      </c>
      <c r="J493" s="216">
        <f t="shared" si="53"/>
        <v>149</v>
      </c>
      <c r="K493" s="239">
        <f t="shared" si="53"/>
        <v>150</v>
      </c>
      <c r="L493" s="239">
        <f t="shared" si="53"/>
        <v>151.59999999999997</v>
      </c>
    </row>
    <row r="494" spans="1:12">
      <c r="A494" s="217"/>
      <c r="B494" s="224">
        <v>610</v>
      </c>
      <c r="C494" s="225"/>
      <c r="D494" s="226" t="s">
        <v>189</v>
      </c>
      <c r="E494" s="289"/>
      <c r="F494" s="239">
        <v>35.4</v>
      </c>
      <c r="G494" s="238">
        <v>43.5</v>
      </c>
      <c r="H494" s="278">
        <v>38</v>
      </c>
      <c r="I494" s="237">
        <v>39.5</v>
      </c>
      <c r="J494" s="237">
        <v>50.4</v>
      </c>
      <c r="K494" s="236">
        <v>52</v>
      </c>
      <c r="L494" s="237">
        <v>53</v>
      </c>
    </row>
    <row r="495" spans="1:12">
      <c r="A495" s="217"/>
      <c r="B495" s="224">
        <v>620</v>
      </c>
      <c r="C495" s="225"/>
      <c r="D495" s="226" t="s">
        <v>117</v>
      </c>
      <c r="E495" s="289"/>
      <c r="F495" s="236">
        <v>13.4</v>
      </c>
      <c r="G495" s="238">
        <v>16.8</v>
      </c>
      <c r="H495" s="278">
        <v>15.7</v>
      </c>
      <c r="I495" s="237">
        <v>16.600000000000001</v>
      </c>
      <c r="J495" s="237">
        <v>17.600000000000001</v>
      </c>
      <c r="K495" s="236">
        <v>18</v>
      </c>
      <c r="L495" s="237">
        <v>19</v>
      </c>
    </row>
    <row r="496" spans="1:12">
      <c r="A496" s="220"/>
      <c r="B496" s="224">
        <v>630</v>
      </c>
      <c r="C496" s="234"/>
      <c r="D496" s="235" t="s">
        <v>163</v>
      </c>
      <c r="E496" s="291"/>
      <c r="F496" s="239">
        <f t="shared" ref="F496:L496" si="54">SUM(F497:F537)</f>
        <v>94.800000000000011</v>
      </c>
      <c r="G496" s="240">
        <f t="shared" si="54"/>
        <v>88.999999999999986</v>
      </c>
      <c r="H496" s="388">
        <f t="shared" si="54"/>
        <v>100.69999999999999</v>
      </c>
      <c r="I496" s="216">
        <f t="shared" si="54"/>
        <v>89.4</v>
      </c>
      <c r="J496" s="216">
        <f t="shared" si="54"/>
        <v>80.999999999999986</v>
      </c>
      <c r="K496" s="239">
        <f t="shared" si="54"/>
        <v>79.999999999999986</v>
      </c>
      <c r="L496" s="239">
        <f t="shared" si="54"/>
        <v>79.59999999999998</v>
      </c>
    </row>
    <row r="497" spans="1:12">
      <c r="A497" s="220"/>
      <c r="B497" s="224"/>
      <c r="C497" s="225">
        <v>631001</v>
      </c>
      <c r="D497" s="226" t="s">
        <v>130</v>
      </c>
      <c r="E497" s="289"/>
      <c r="F497" s="239">
        <v>0.1</v>
      </c>
      <c r="G497" s="238">
        <v>0.1</v>
      </c>
      <c r="H497" s="278">
        <v>0</v>
      </c>
      <c r="I497" s="237">
        <v>0.1</v>
      </c>
      <c r="J497" s="237">
        <v>0</v>
      </c>
      <c r="K497" s="236">
        <v>0</v>
      </c>
      <c r="L497" s="237">
        <v>0</v>
      </c>
    </row>
    <row r="498" spans="1:12">
      <c r="A498" s="217"/>
      <c r="B498" s="224"/>
      <c r="C498" s="225">
        <v>6320011</v>
      </c>
      <c r="D498" s="226" t="s">
        <v>57</v>
      </c>
      <c r="E498" s="289"/>
      <c r="F498" s="236">
        <v>2.8</v>
      </c>
      <c r="G498" s="238">
        <v>5</v>
      </c>
      <c r="H498" s="278">
        <v>4.9000000000000004</v>
      </c>
      <c r="I498" s="237">
        <v>3.7</v>
      </c>
      <c r="J498" s="237">
        <v>4.9000000000000004</v>
      </c>
      <c r="K498" s="236">
        <v>4.9000000000000004</v>
      </c>
      <c r="L498" s="237">
        <v>4.9000000000000004</v>
      </c>
    </row>
    <row r="499" spans="1:12">
      <c r="A499" s="220"/>
      <c r="B499" s="224"/>
      <c r="C499" s="225">
        <v>6320013</v>
      </c>
      <c r="D499" s="226" t="s">
        <v>164</v>
      </c>
      <c r="E499" s="289"/>
      <c r="F499" s="236">
        <v>13.9</v>
      </c>
      <c r="G499" s="238">
        <v>10.3</v>
      </c>
      <c r="H499" s="278">
        <v>10.3</v>
      </c>
      <c r="I499" s="237">
        <v>11.1</v>
      </c>
      <c r="J499" s="237">
        <v>12</v>
      </c>
      <c r="K499" s="236">
        <v>12</v>
      </c>
      <c r="L499" s="237">
        <v>12</v>
      </c>
    </row>
    <row r="500" spans="1:12">
      <c r="A500" s="220"/>
      <c r="B500" s="224"/>
      <c r="C500" s="225">
        <v>632002</v>
      </c>
      <c r="D500" s="226" t="s">
        <v>165</v>
      </c>
      <c r="E500" s="289"/>
      <c r="F500" s="236">
        <v>0.7</v>
      </c>
      <c r="G500" s="238">
        <v>0.4</v>
      </c>
      <c r="H500" s="278">
        <v>0.6</v>
      </c>
      <c r="I500" s="237">
        <v>0.3</v>
      </c>
      <c r="J500" s="237">
        <v>0.6</v>
      </c>
      <c r="K500" s="236">
        <v>0.6</v>
      </c>
      <c r="L500" s="237">
        <v>0.6</v>
      </c>
    </row>
    <row r="501" spans="1:12">
      <c r="A501" s="220"/>
      <c r="B501" s="224"/>
      <c r="C501" s="225">
        <v>632003</v>
      </c>
      <c r="D501" s="226" t="s">
        <v>131</v>
      </c>
      <c r="E501" s="289"/>
      <c r="F501" s="236">
        <v>0.6</v>
      </c>
      <c r="G501" s="238">
        <v>0.6</v>
      </c>
      <c r="H501" s="278">
        <v>0.7</v>
      </c>
      <c r="I501" s="237">
        <v>0.7</v>
      </c>
      <c r="J501" s="237">
        <v>0.7</v>
      </c>
      <c r="K501" s="236">
        <v>0.7</v>
      </c>
      <c r="L501" s="237">
        <v>0.7</v>
      </c>
    </row>
    <row r="502" spans="1:12">
      <c r="A502" s="220"/>
      <c r="B502" s="224"/>
      <c r="C502" s="225">
        <v>632004</v>
      </c>
      <c r="D502" s="226" t="s">
        <v>63</v>
      </c>
      <c r="E502" s="289"/>
      <c r="F502" s="236">
        <v>0.1</v>
      </c>
      <c r="G502" s="238">
        <v>0</v>
      </c>
      <c r="H502" s="278">
        <v>0.1</v>
      </c>
      <c r="I502" s="237">
        <v>0</v>
      </c>
      <c r="J502" s="237">
        <v>0.1</v>
      </c>
      <c r="K502" s="236">
        <v>0.1</v>
      </c>
      <c r="L502" s="237">
        <v>0.1</v>
      </c>
    </row>
    <row r="503" spans="1:12">
      <c r="A503" s="220"/>
      <c r="B503" s="224"/>
      <c r="C503" s="225">
        <v>633001</v>
      </c>
      <c r="D503" s="226" t="s">
        <v>586</v>
      </c>
      <c r="E503" s="289"/>
      <c r="F503" s="236">
        <v>0.3</v>
      </c>
      <c r="G503" s="238">
        <v>0.1</v>
      </c>
      <c r="H503" s="278">
        <v>0.1</v>
      </c>
      <c r="I503" s="237">
        <v>0</v>
      </c>
      <c r="J503" s="237">
        <v>0.1</v>
      </c>
      <c r="K503" s="236">
        <v>0.1</v>
      </c>
      <c r="L503" s="237">
        <v>0.1</v>
      </c>
    </row>
    <row r="504" spans="1:12">
      <c r="A504" s="220"/>
      <c r="B504" s="224"/>
      <c r="C504" s="225">
        <v>633002</v>
      </c>
      <c r="D504" s="226" t="s">
        <v>133</v>
      </c>
      <c r="E504" s="289"/>
      <c r="F504" s="236">
        <v>0</v>
      </c>
      <c r="G504" s="238">
        <v>0.4</v>
      </c>
      <c r="H504" s="278">
        <v>0.5</v>
      </c>
      <c r="I504" s="237">
        <v>0.5</v>
      </c>
      <c r="J504" s="237">
        <v>0.5</v>
      </c>
      <c r="K504" s="236">
        <v>0.5</v>
      </c>
      <c r="L504" s="237">
        <v>0.5</v>
      </c>
    </row>
    <row r="505" spans="1:12">
      <c r="A505" s="220"/>
      <c r="B505" s="224"/>
      <c r="C505" s="225">
        <v>633004</v>
      </c>
      <c r="D505" s="226" t="s">
        <v>190</v>
      </c>
      <c r="E505" s="289"/>
      <c r="F505" s="236">
        <v>4.2</v>
      </c>
      <c r="G505" s="238">
        <v>0</v>
      </c>
      <c r="H505" s="278">
        <v>1.7</v>
      </c>
      <c r="I505" s="237">
        <v>0.4</v>
      </c>
      <c r="J505" s="237">
        <v>1.7</v>
      </c>
      <c r="K505" s="236">
        <v>1.7</v>
      </c>
      <c r="L505" s="237">
        <v>1.7</v>
      </c>
    </row>
    <row r="506" spans="1:12">
      <c r="A506" s="220"/>
      <c r="B506" s="224"/>
      <c r="C506" s="225">
        <v>6330062</v>
      </c>
      <c r="D506" s="226" t="s">
        <v>182</v>
      </c>
      <c r="E506" s="290"/>
      <c r="F506" s="236">
        <v>35.799999999999997</v>
      </c>
      <c r="G506" s="238">
        <v>41.1</v>
      </c>
      <c r="H506" s="278">
        <v>36.5</v>
      </c>
      <c r="I506" s="237">
        <v>35.9</v>
      </c>
      <c r="J506" s="237">
        <v>30</v>
      </c>
      <c r="K506" s="236">
        <v>30</v>
      </c>
      <c r="L506" s="237">
        <v>30</v>
      </c>
    </row>
    <row r="507" spans="1:12">
      <c r="A507" s="220"/>
      <c r="B507" s="224"/>
      <c r="C507" s="225">
        <v>6330061</v>
      </c>
      <c r="D507" s="226" t="s">
        <v>191</v>
      </c>
      <c r="E507" s="289"/>
      <c r="F507" s="236">
        <v>0.4</v>
      </c>
      <c r="G507" s="238">
        <v>0.4</v>
      </c>
      <c r="H507" s="278">
        <v>0.3</v>
      </c>
      <c r="I507" s="237">
        <v>0.1</v>
      </c>
      <c r="J507" s="237">
        <v>0.3</v>
      </c>
      <c r="K507" s="236">
        <v>0.3</v>
      </c>
      <c r="L507" s="237">
        <v>0.3</v>
      </c>
    </row>
    <row r="508" spans="1:12">
      <c r="A508" s="220"/>
      <c r="B508" s="224"/>
      <c r="C508" s="225">
        <v>63300610</v>
      </c>
      <c r="D508" s="226" t="s">
        <v>303</v>
      </c>
      <c r="E508" s="289"/>
      <c r="F508" s="236">
        <v>0</v>
      </c>
      <c r="G508" s="238">
        <v>0</v>
      </c>
      <c r="H508" s="278">
        <v>0.5</v>
      </c>
      <c r="I508" s="237">
        <v>0.7</v>
      </c>
      <c r="J508" s="237">
        <v>0.5</v>
      </c>
      <c r="K508" s="236">
        <v>0.5</v>
      </c>
      <c r="L508" s="237">
        <v>0.5</v>
      </c>
    </row>
    <row r="509" spans="1:12">
      <c r="A509" s="220"/>
      <c r="B509" s="224"/>
      <c r="C509" s="225">
        <v>6330063</v>
      </c>
      <c r="D509" s="226" t="s">
        <v>192</v>
      </c>
      <c r="E509" s="289"/>
      <c r="F509" s="236">
        <v>0.4</v>
      </c>
      <c r="G509" s="238">
        <v>0.3</v>
      </c>
      <c r="H509" s="278">
        <v>0.3</v>
      </c>
      <c r="I509" s="237">
        <v>0.5</v>
      </c>
      <c r="J509" s="237">
        <v>0.3</v>
      </c>
      <c r="K509" s="236">
        <v>0.3</v>
      </c>
      <c r="L509" s="237">
        <v>0.3</v>
      </c>
    </row>
    <row r="510" spans="1:12">
      <c r="A510" s="220"/>
      <c r="B510" s="224"/>
      <c r="C510" s="225">
        <v>6330065</v>
      </c>
      <c r="D510" s="226" t="s">
        <v>743</v>
      </c>
      <c r="E510" s="289"/>
      <c r="F510" s="236">
        <v>7.5</v>
      </c>
      <c r="G510" s="238">
        <v>7.9</v>
      </c>
      <c r="H510" s="278">
        <v>7</v>
      </c>
      <c r="I510" s="237">
        <v>7.5</v>
      </c>
      <c r="J510" s="237">
        <v>0</v>
      </c>
      <c r="K510" s="236">
        <v>0</v>
      </c>
      <c r="L510" s="237">
        <v>0</v>
      </c>
    </row>
    <row r="511" spans="1:12">
      <c r="A511" s="220"/>
      <c r="B511" s="224"/>
      <c r="C511" s="225">
        <v>633009</v>
      </c>
      <c r="D511" s="226" t="s">
        <v>74</v>
      </c>
      <c r="E511" s="289"/>
      <c r="F511" s="236">
        <v>0</v>
      </c>
      <c r="G511" s="238">
        <v>1.1000000000000001</v>
      </c>
      <c r="H511" s="278">
        <v>1</v>
      </c>
      <c r="I511" s="237">
        <v>0.1</v>
      </c>
      <c r="J511" s="237">
        <v>1</v>
      </c>
      <c r="K511" s="236">
        <v>1</v>
      </c>
      <c r="L511" s="237">
        <v>1</v>
      </c>
    </row>
    <row r="512" spans="1:12">
      <c r="A512" s="220"/>
      <c r="B512" s="224"/>
      <c r="C512" s="225">
        <v>633013</v>
      </c>
      <c r="D512" s="226" t="s">
        <v>75</v>
      </c>
      <c r="E512" s="289"/>
      <c r="F512" s="236">
        <v>0</v>
      </c>
      <c r="G512" s="238">
        <v>0</v>
      </c>
      <c r="H512" s="278">
        <v>0</v>
      </c>
      <c r="I512" s="237">
        <v>0</v>
      </c>
      <c r="J512" s="237">
        <v>0</v>
      </c>
      <c r="K512" s="236">
        <v>0</v>
      </c>
      <c r="L512" s="237">
        <v>0</v>
      </c>
    </row>
    <row r="513" spans="1:12">
      <c r="A513" s="220"/>
      <c r="B513" s="224"/>
      <c r="C513" s="225">
        <v>633016</v>
      </c>
      <c r="D513" s="226" t="s">
        <v>193</v>
      </c>
      <c r="E513" s="289"/>
      <c r="F513" s="236">
        <v>2.2999999999999998</v>
      </c>
      <c r="G513" s="238">
        <v>1.2</v>
      </c>
      <c r="H513" s="278">
        <v>2</v>
      </c>
      <c r="I513" s="237">
        <v>0.5</v>
      </c>
      <c r="J513" s="237">
        <v>2</v>
      </c>
      <c r="K513" s="236">
        <v>2</v>
      </c>
      <c r="L513" s="237">
        <v>2</v>
      </c>
    </row>
    <row r="514" spans="1:12">
      <c r="A514" s="220"/>
      <c r="B514" s="224"/>
      <c r="C514" s="225">
        <v>634004</v>
      </c>
      <c r="D514" s="226" t="s">
        <v>81</v>
      </c>
      <c r="E514" s="289"/>
      <c r="F514" s="236">
        <v>0</v>
      </c>
      <c r="G514" s="238">
        <v>0.1</v>
      </c>
      <c r="H514" s="278">
        <v>0</v>
      </c>
      <c r="I514" s="237">
        <v>0</v>
      </c>
      <c r="J514" s="237">
        <v>0</v>
      </c>
      <c r="K514" s="236">
        <v>0</v>
      </c>
      <c r="L514" s="237">
        <v>0</v>
      </c>
    </row>
    <row r="515" spans="1:12">
      <c r="A515" s="220"/>
      <c r="B515" s="224"/>
      <c r="C515" s="225">
        <v>635002</v>
      </c>
      <c r="D515" s="226" t="s">
        <v>139</v>
      </c>
      <c r="E515" s="289"/>
      <c r="F515" s="236">
        <v>0</v>
      </c>
      <c r="G515" s="238">
        <v>0</v>
      </c>
      <c r="H515" s="278">
        <v>0</v>
      </c>
      <c r="I515" s="237">
        <v>0.1</v>
      </c>
      <c r="J515" s="237">
        <v>0</v>
      </c>
      <c r="K515" s="236">
        <v>0</v>
      </c>
      <c r="L515" s="237">
        <v>0</v>
      </c>
    </row>
    <row r="516" spans="1:12">
      <c r="A516" s="220"/>
      <c r="B516" s="224"/>
      <c r="C516" s="225">
        <v>635004</v>
      </c>
      <c r="D516" s="226" t="s">
        <v>724</v>
      </c>
      <c r="E516" s="289"/>
      <c r="F516" s="236">
        <v>0</v>
      </c>
      <c r="G516" s="238">
        <v>0</v>
      </c>
      <c r="H516" s="278">
        <v>0</v>
      </c>
      <c r="I516" s="237">
        <v>0.4</v>
      </c>
      <c r="J516" s="237">
        <v>0</v>
      </c>
      <c r="K516" s="236">
        <v>0</v>
      </c>
      <c r="L516" s="237">
        <v>0</v>
      </c>
    </row>
    <row r="517" spans="1:12">
      <c r="A517" s="220"/>
      <c r="B517" s="224"/>
      <c r="C517" s="225">
        <v>635006</v>
      </c>
      <c r="D517" s="226" t="s">
        <v>741</v>
      </c>
      <c r="E517" s="289"/>
      <c r="F517" s="236">
        <v>0.6</v>
      </c>
      <c r="G517" s="238">
        <v>0</v>
      </c>
      <c r="H517" s="278">
        <v>1</v>
      </c>
      <c r="I517" s="237">
        <v>0.1</v>
      </c>
      <c r="J517" s="237">
        <v>2</v>
      </c>
      <c r="K517" s="236">
        <v>2</v>
      </c>
      <c r="L517" s="237">
        <v>2</v>
      </c>
    </row>
    <row r="518" spans="1:12">
      <c r="A518" s="220"/>
      <c r="B518" s="224"/>
      <c r="C518" s="225">
        <v>635009</v>
      </c>
      <c r="D518" s="226" t="s">
        <v>585</v>
      </c>
      <c r="E518" s="289"/>
      <c r="F518" s="236">
        <v>0</v>
      </c>
      <c r="G518" s="238">
        <v>0</v>
      </c>
      <c r="H518" s="278">
        <v>0.5</v>
      </c>
      <c r="I518" s="237">
        <v>0</v>
      </c>
      <c r="J518" s="237">
        <v>0.5</v>
      </c>
      <c r="K518" s="236">
        <v>0.5</v>
      </c>
      <c r="L518" s="237">
        <v>0.5</v>
      </c>
    </row>
    <row r="519" spans="1:12">
      <c r="A519" s="220"/>
      <c r="B519" s="224"/>
      <c r="C519" s="225">
        <v>636002</v>
      </c>
      <c r="D519" s="226" t="s">
        <v>757</v>
      </c>
      <c r="E519" s="289"/>
      <c r="F519" s="236">
        <v>0</v>
      </c>
      <c r="G519" s="238">
        <v>0</v>
      </c>
      <c r="H519" s="278">
        <v>0</v>
      </c>
      <c r="I519" s="237">
        <v>1</v>
      </c>
      <c r="J519" s="237">
        <v>0</v>
      </c>
      <c r="K519" s="236">
        <v>0</v>
      </c>
      <c r="L519" s="237">
        <v>0</v>
      </c>
    </row>
    <row r="520" spans="1:12">
      <c r="A520" s="220"/>
      <c r="B520" s="224"/>
      <c r="C520" s="225">
        <v>637002</v>
      </c>
      <c r="D520" s="226" t="s">
        <v>923</v>
      </c>
      <c r="E520" s="289"/>
      <c r="F520" s="236">
        <v>17.7</v>
      </c>
      <c r="G520" s="238">
        <v>8.6</v>
      </c>
      <c r="H520" s="278">
        <v>15</v>
      </c>
      <c r="I520" s="237">
        <v>13.7</v>
      </c>
      <c r="J520" s="237">
        <v>10</v>
      </c>
      <c r="K520" s="236">
        <v>10</v>
      </c>
      <c r="L520" s="237">
        <v>10</v>
      </c>
    </row>
    <row r="521" spans="1:12">
      <c r="A521" s="220"/>
      <c r="B521" s="224"/>
      <c r="C521" s="225">
        <v>637003</v>
      </c>
      <c r="D521" s="226" t="s">
        <v>758</v>
      </c>
      <c r="E521" s="289"/>
      <c r="F521" s="236">
        <v>0</v>
      </c>
      <c r="G521" s="238">
        <v>1.2</v>
      </c>
      <c r="H521" s="278">
        <v>0</v>
      </c>
      <c r="I521" s="237">
        <v>0.1</v>
      </c>
      <c r="J521" s="237">
        <v>0</v>
      </c>
      <c r="K521" s="236">
        <v>0</v>
      </c>
      <c r="L521" s="237">
        <v>0</v>
      </c>
    </row>
    <row r="522" spans="1:12">
      <c r="A522" s="220"/>
      <c r="B522" s="224"/>
      <c r="C522" s="225">
        <v>637004</v>
      </c>
      <c r="D522" s="226" t="s">
        <v>734</v>
      </c>
      <c r="E522" s="289"/>
      <c r="F522" s="236">
        <v>0</v>
      </c>
      <c r="G522" s="238">
        <v>0</v>
      </c>
      <c r="H522" s="278">
        <v>3</v>
      </c>
      <c r="I522" s="237">
        <v>1.3</v>
      </c>
      <c r="J522" s="237">
        <v>0</v>
      </c>
      <c r="K522" s="236">
        <v>0</v>
      </c>
      <c r="L522" s="237">
        <v>0</v>
      </c>
    </row>
    <row r="523" spans="1:12">
      <c r="A523" s="220"/>
      <c r="B523" s="224"/>
      <c r="C523" s="225">
        <v>637004</v>
      </c>
      <c r="D523" s="226" t="s">
        <v>92</v>
      </c>
      <c r="E523" s="289"/>
      <c r="F523" s="236">
        <v>0.5</v>
      </c>
      <c r="G523" s="238">
        <v>0</v>
      </c>
      <c r="H523" s="278">
        <v>2</v>
      </c>
      <c r="I523" s="237">
        <v>0.6</v>
      </c>
      <c r="J523" s="237">
        <v>2</v>
      </c>
      <c r="K523" s="236">
        <v>2</v>
      </c>
      <c r="L523" s="237">
        <v>2</v>
      </c>
    </row>
    <row r="524" spans="1:12">
      <c r="A524" s="220"/>
      <c r="B524" s="224"/>
      <c r="C524" s="225">
        <v>6370042</v>
      </c>
      <c r="D524" s="226" t="s">
        <v>571</v>
      </c>
      <c r="E524" s="289"/>
      <c r="F524" s="236">
        <v>0.6</v>
      </c>
      <c r="G524" s="238">
        <v>0</v>
      </c>
      <c r="H524" s="278">
        <v>0.6</v>
      </c>
      <c r="I524" s="237">
        <v>0</v>
      </c>
      <c r="J524" s="237">
        <v>0</v>
      </c>
      <c r="K524" s="236">
        <v>0</v>
      </c>
      <c r="L524" s="237">
        <v>0</v>
      </c>
    </row>
    <row r="525" spans="1:12">
      <c r="A525" s="220"/>
      <c r="B525" s="224"/>
      <c r="C525" s="225">
        <v>6370044</v>
      </c>
      <c r="D525" s="226" t="s">
        <v>195</v>
      </c>
      <c r="E525" s="289"/>
      <c r="F525" s="236">
        <v>0.4</v>
      </c>
      <c r="G525" s="238">
        <v>0.1</v>
      </c>
      <c r="H525" s="278">
        <v>0.2</v>
      </c>
      <c r="I525" s="237">
        <v>0</v>
      </c>
      <c r="J525" s="237">
        <v>0.2</v>
      </c>
      <c r="K525" s="236">
        <v>0.2</v>
      </c>
      <c r="L525" s="237">
        <v>0.2</v>
      </c>
    </row>
    <row r="526" spans="1:12">
      <c r="A526" s="220"/>
      <c r="B526" s="224"/>
      <c r="C526" s="225">
        <v>6370045</v>
      </c>
      <c r="D526" s="226" t="s">
        <v>196</v>
      </c>
      <c r="E526" s="289"/>
      <c r="F526" s="236">
        <v>0</v>
      </c>
      <c r="G526" s="238">
        <v>0</v>
      </c>
      <c r="H526" s="278">
        <v>0</v>
      </c>
      <c r="I526" s="237">
        <v>0</v>
      </c>
      <c r="J526" s="237">
        <v>0</v>
      </c>
      <c r="K526" s="236">
        <v>0</v>
      </c>
      <c r="L526" s="237">
        <v>0</v>
      </c>
    </row>
    <row r="527" spans="1:12">
      <c r="A527" s="220"/>
      <c r="B527" s="224"/>
      <c r="C527" s="225">
        <v>6370046</v>
      </c>
      <c r="D527" s="226" t="s">
        <v>95</v>
      </c>
      <c r="E527" s="289"/>
      <c r="F527" s="236">
        <v>0.4</v>
      </c>
      <c r="G527" s="238">
        <v>2.1</v>
      </c>
      <c r="H527" s="278">
        <v>1.6</v>
      </c>
      <c r="I527" s="237">
        <v>0.4</v>
      </c>
      <c r="J527" s="237">
        <v>3</v>
      </c>
      <c r="K527" s="236">
        <v>2</v>
      </c>
      <c r="L527" s="237">
        <v>1.6</v>
      </c>
    </row>
    <row r="528" spans="1:12">
      <c r="A528" s="220"/>
      <c r="B528" s="224"/>
      <c r="C528" s="225">
        <v>637005</v>
      </c>
      <c r="D528" s="226" t="s">
        <v>198</v>
      </c>
      <c r="E528" s="289"/>
      <c r="F528" s="236">
        <v>0.7</v>
      </c>
      <c r="G528" s="238">
        <v>0.5</v>
      </c>
      <c r="H528" s="278">
        <v>0.5</v>
      </c>
      <c r="I528" s="237">
        <v>0.7</v>
      </c>
      <c r="J528" s="237">
        <v>0.5</v>
      </c>
      <c r="K528" s="236">
        <v>0.5</v>
      </c>
      <c r="L528" s="237">
        <v>0.5</v>
      </c>
    </row>
    <row r="529" spans="1:13">
      <c r="A529" s="220"/>
      <c r="B529" s="224"/>
      <c r="C529" s="225">
        <v>637012</v>
      </c>
      <c r="D529" s="226" t="s">
        <v>685</v>
      </c>
      <c r="E529" s="289"/>
      <c r="F529" s="236">
        <v>0.3</v>
      </c>
      <c r="G529" s="238">
        <v>1.4</v>
      </c>
      <c r="H529" s="278">
        <v>0</v>
      </c>
      <c r="I529" s="237">
        <v>0</v>
      </c>
      <c r="J529" s="237">
        <v>0</v>
      </c>
      <c r="K529" s="236">
        <v>0</v>
      </c>
      <c r="L529" s="237">
        <v>0</v>
      </c>
    </row>
    <row r="530" spans="1:13">
      <c r="A530" s="220"/>
      <c r="B530" s="224"/>
      <c r="C530" s="225">
        <v>637014</v>
      </c>
      <c r="D530" s="226" t="s">
        <v>102</v>
      </c>
      <c r="E530" s="289"/>
      <c r="F530" s="236">
        <v>2.2000000000000002</v>
      </c>
      <c r="G530" s="238">
        <v>0</v>
      </c>
      <c r="H530" s="278">
        <v>2.2000000000000002</v>
      </c>
      <c r="I530" s="237">
        <v>2.4</v>
      </c>
      <c r="J530" s="237">
        <v>2.2000000000000002</v>
      </c>
      <c r="K530" s="236">
        <v>2.2000000000000002</v>
      </c>
      <c r="L530" s="237">
        <v>2.2000000000000002</v>
      </c>
    </row>
    <row r="531" spans="1:13">
      <c r="A531" s="220"/>
      <c r="B531" s="224"/>
      <c r="C531" s="225">
        <v>637016</v>
      </c>
      <c r="D531" s="226" t="s">
        <v>104</v>
      </c>
      <c r="E531" s="289"/>
      <c r="F531" s="236">
        <v>0.4</v>
      </c>
      <c r="G531" s="238">
        <v>2.9</v>
      </c>
      <c r="H531" s="278">
        <v>0.5</v>
      </c>
      <c r="I531" s="237">
        <v>0.4</v>
      </c>
      <c r="J531" s="237">
        <v>0.5</v>
      </c>
      <c r="K531" s="236">
        <v>0.5</v>
      </c>
      <c r="L531" s="237">
        <v>0.5</v>
      </c>
    </row>
    <row r="532" spans="1:13">
      <c r="A532" s="220"/>
      <c r="B532" s="224"/>
      <c r="C532" s="225">
        <v>637027</v>
      </c>
      <c r="D532" s="226" t="s">
        <v>199</v>
      </c>
      <c r="E532" s="289"/>
      <c r="F532" s="236">
        <v>0.5</v>
      </c>
      <c r="G532" s="238">
        <v>0.5</v>
      </c>
      <c r="H532" s="278">
        <v>1</v>
      </c>
      <c r="I532" s="237">
        <v>4.2</v>
      </c>
      <c r="J532" s="237">
        <v>1</v>
      </c>
      <c r="K532" s="236">
        <v>1</v>
      </c>
      <c r="L532" s="237">
        <v>1</v>
      </c>
    </row>
    <row r="533" spans="1:13">
      <c r="A533" s="220"/>
      <c r="B533" s="224"/>
      <c r="C533" s="225">
        <v>642001</v>
      </c>
      <c r="D533" s="226" t="s">
        <v>200</v>
      </c>
      <c r="E533" s="289"/>
      <c r="F533" s="236">
        <v>0.9</v>
      </c>
      <c r="G533" s="238">
        <v>0.7</v>
      </c>
      <c r="H533" s="278">
        <v>4</v>
      </c>
      <c r="I533" s="237">
        <v>1.6</v>
      </c>
      <c r="J533" s="237">
        <v>4</v>
      </c>
      <c r="K533" s="236">
        <v>4</v>
      </c>
      <c r="L533" s="237">
        <v>4</v>
      </c>
    </row>
    <row r="534" spans="1:13">
      <c r="A534" s="220"/>
      <c r="B534" s="224"/>
      <c r="C534" s="225">
        <v>642001</v>
      </c>
      <c r="D534" s="226" t="s">
        <v>733</v>
      </c>
      <c r="E534" s="289"/>
      <c r="F534" s="236">
        <v>0</v>
      </c>
      <c r="G534" s="238">
        <v>1.7</v>
      </c>
      <c r="H534" s="278">
        <v>1.5</v>
      </c>
      <c r="I534" s="237">
        <v>0</v>
      </c>
      <c r="J534" s="237">
        <v>0</v>
      </c>
      <c r="K534" s="236">
        <v>0</v>
      </c>
      <c r="L534" s="237">
        <v>0</v>
      </c>
    </row>
    <row r="535" spans="1:13">
      <c r="A535" s="220"/>
      <c r="B535" s="224"/>
      <c r="C535" s="225">
        <v>642001</v>
      </c>
      <c r="D535" s="226" t="s">
        <v>924</v>
      </c>
      <c r="E535" s="289"/>
      <c r="F535" s="236">
        <v>0.5</v>
      </c>
      <c r="G535" s="238">
        <v>0.3</v>
      </c>
      <c r="H535" s="278">
        <v>0.5</v>
      </c>
      <c r="I535" s="237">
        <v>0.3</v>
      </c>
      <c r="J535" s="237">
        <v>0.3</v>
      </c>
      <c r="K535" s="236">
        <v>0.3</v>
      </c>
      <c r="L535" s="237">
        <v>0.3</v>
      </c>
    </row>
    <row r="536" spans="1:13">
      <c r="A536" s="220"/>
      <c r="B536" s="224"/>
      <c r="C536" s="225">
        <v>642012</v>
      </c>
      <c r="D536" s="226" t="s">
        <v>111</v>
      </c>
      <c r="E536" s="289"/>
      <c r="F536" s="236">
        <v>0</v>
      </c>
      <c r="G536" s="238">
        <v>0</v>
      </c>
      <c r="H536" s="278">
        <v>0</v>
      </c>
      <c r="I536" s="237">
        <v>0</v>
      </c>
      <c r="J536" s="237">
        <v>0</v>
      </c>
      <c r="K536" s="236">
        <v>0</v>
      </c>
      <c r="L536" s="237">
        <v>0</v>
      </c>
    </row>
    <row r="537" spans="1:13">
      <c r="A537" s="220"/>
      <c r="B537" s="224"/>
      <c r="C537" s="225">
        <v>642015</v>
      </c>
      <c r="D537" s="226" t="s">
        <v>626</v>
      </c>
      <c r="E537" s="289"/>
      <c r="F537" s="236">
        <v>0</v>
      </c>
      <c r="G537" s="238">
        <v>0</v>
      </c>
      <c r="H537" s="278">
        <v>0.1</v>
      </c>
      <c r="I537" s="237">
        <v>0</v>
      </c>
      <c r="J537" s="237">
        <v>0.1</v>
      </c>
      <c r="K537" s="236">
        <v>0.1</v>
      </c>
      <c r="L537" s="237">
        <v>0.1</v>
      </c>
    </row>
    <row r="538" spans="1:13" s="405" customFormat="1">
      <c r="A538" s="399"/>
      <c r="B538" s="415" t="s">
        <v>510</v>
      </c>
      <c r="C538" s="417"/>
      <c r="D538" s="351" t="s">
        <v>627</v>
      </c>
      <c r="E538" s="415" t="s">
        <v>838</v>
      </c>
      <c r="F538" s="354">
        <f t="shared" ref="F538:L538" si="55">SUM(F539:F550)</f>
        <v>9.7999999999999989</v>
      </c>
      <c r="G538" s="402">
        <f t="shared" si="55"/>
        <v>12.799999999999999</v>
      </c>
      <c r="H538" s="403">
        <f t="shared" si="55"/>
        <v>15.099999999999998</v>
      </c>
      <c r="I538" s="355">
        <f t="shared" si="55"/>
        <v>13.299999999999999</v>
      </c>
      <c r="J538" s="355">
        <f t="shared" si="55"/>
        <v>14.299999999999999</v>
      </c>
      <c r="K538" s="354">
        <f t="shared" si="55"/>
        <v>14.299999999999999</v>
      </c>
      <c r="L538" s="354">
        <f t="shared" si="55"/>
        <v>14.299999999999999</v>
      </c>
      <c r="M538" s="404"/>
    </row>
    <row r="539" spans="1:13">
      <c r="A539" s="220"/>
      <c r="B539" s="224"/>
      <c r="C539" s="225">
        <v>632001</v>
      </c>
      <c r="D539" s="226" t="s">
        <v>57</v>
      </c>
      <c r="E539" s="289"/>
      <c r="F539" s="236">
        <v>2.2000000000000002</v>
      </c>
      <c r="G539" s="238">
        <v>3.5</v>
      </c>
      <c r="H539" s="278">
        <v>3.2</v>
      </c>
      <c r="I539" s="237">
        <v>3.7</v>
      </c>
      <c r="J539" s="237">
        <v>3.2</v>
      </c>
      <c r="K539" s="236">
        <v>3.2</v>
      </c>
      <c r="L539" s="237">
        <v>3.2</v>
      </c>
    </row>
    <row r="540" spans="1:13">
      <c r="A540" s="217"/>
      <c r="B540" s="224"/>
      <c r="C540" s="225">
        <v>632002</v>
      </c>
      <c r="D540" s="226" t="s">
        <v>165</v>
      </c>
      <c r="E540" s="289"/>
      <c r="F540" s="236">
        <v>0.5</v>
      </c>
      <c r="G540" s="238">
        <v>0.5</v>
      </c>
      <c r="H540" s="278">
        <v>0.6</v>
      </c>
      <c r="I540" s="237">
        <v>0.7</v>
      </c>
      <c r="J540" s="237">
        <v>0.6</v>
      </c>
      <c r="K540" s="236">
        <v>0.6</v>
      </c>
      <c r="L540" s="237">
        <v>0.6</v>
      </c>
    </row>
    <row r="541" spans="1:13">
      <c r="A541" s="220"/>
      <c r="B541" s="224"/>
      <c r="C541" s="225">
        <v>633001</v>
      </c>
      <c r="D541" s="226" t="s">
        <v>65</v>
      </c>
      <c r="E541" s="289"/>
      <c r="F541" s="236">
        <v>0</v>
      </c>
      <c r="G541" s="238">
        <v>2.2000000000000002</v>
      </c>
      <c r="H541" s="278">
        <v>0</v>
      </c>
      <c r="I541" s="237">
        <v>0</v>
      </c>
      <c r="J541" s="237">
        <v>0</v>
      </c>
      <c r="K541" s="236">
        <v>0</v>
      </c>
      <c r="L541" s="237">
        <v>0</v>
      </c>
    </row>
    <row r="542" spans="1:13">
      <c r="A542" s="220"/>
      <c r="B542" s="224"/>
      <c r="C542" s="225">
        <v>633004</v>
      </c>
      <c r="D542" s="226" t="s">
        <v>701</v>
      </c>
      <c r="E542" s="289"/>
      <c r="F542" s="236">
        <v>1.6</v>
      </c>
      <c r="G542" s="238">
        <v>0.1</v>
      </c>
      <c r="H542" s="278">
        <v>0</v>
      </c>
      <c r="I542" s="237">
        <v>0.1</v>
      </c>
      <c r="J542" s="237">
        <v>0</v>
      </c>
      <c r="K542" s="236">
        <v>0</v>
      </c>
      <c r="L542" s="237">
        <v>0</v>
      </c>
    </row>
    <row r="543" spans="1:13">
      <c r="A543" s="220"/>
      <c r="B543" s="224"/>
      <c r="C543" s="225">
        <v>633006</v>
      </c>
      <c r="D543" s="226" t="s">
        <v>135</v>
      </c>
      <c r="E543" s="289"/>
      <c r="F543" s="236">
        <v>0.3</v>
      </c>
      <c r="G543" s="238">
        <v>0.7</v>
      </c>
      <c r="H543" s="278">
        <v>3</v>
      </c>
      <c r="I543" s="237">
        <v>1.3</v>
      </c>
      <c r="J543" s="237">
        <v>3</v>
      </c>
      <c r="K543" s="236">
        <v>3</v>
      </c>
      <c r="L543" s="237">
        <v>3</v>
      </c>
    </row>
    <row r="544" spans="1:13">
      <c r="A544" s="220"/>
      <c r="B544" s="224"/>
      <c r="C544" s="225">
        <v>634001</v>
      </c>
      <c r="D544" s="226" t="s">
        <v>539</v>
      </c>
      <c r="E544" s="289"/>
      <c r="F544" s="236">
        <v>0.3</v>
      </c>
      <c r="G544" s="238">
        <v>0.5</v>
      </c>
      <c r="H544" s="278">
        <v>0.5</v>
      </c>
      <c r="I544" s="237">
        <v>0.6</v>
      </c>
      <c r="J544" s="237">
        <v>0.5</v>
      </c>
      <c r="K544" s="236">
        <v>0.5</v>
      </c>
      <c r="L544" s="237">
        <v>0.5</v>
      </c>
    </row>
    <row r="545" spans="1:13">
      <c r="A545" s="220"/>
      <c r="B545" s="224"/>
      <c r="C545" s="225">
        <v>635004</v>
      </c>
      <c r="D545" s="226" t="s">
        <v>587</v>
      </c>
      <c r="E545" s="289"/>
      <c r="F545" s="236">
        <v>0.3</v>
      </c>
      <c r="G545" s="238">
        <v>0.3</v>
      </c>
      <c r="H545" s="278">
        <v>0.2</v>
      </c>
      <c r="I545" s="237">
        <v>0</v>
      </c>
      <c r="J545" s="237">
        <v>0.2</v>
      </c>
      <c r="K545" s="236">
        <v>0.2</v>
      </c>
      <c r="L545" s="237">
        <v>0.2</v>
      </c>
    </row>
    <row r="546" spans="1:13">
      <c r="A546" s="220"/>
      <c r="B546" s="224"/>
      <c r="C546" s="225">
        <v>636001</v>
      </c>
      <c r="D546" s="226" t="s">
        <v>692</v>
      </c>
      <c r="E546" s="289"/>
      <c r="F546" s="236">
        <v>0</v>
      </c>
      <c r="G546" s="238">
        <v>0</v>
      </c>
      <c r="H546" s="278">
        <v>1.4</v>
      </c>
      <c r="I546" s="237">
        <v>1.4</v>
      </c>
      <c r="J546" s="237">
        <v>1</v>
      </c>
      <c r="K546" s="236">
        <v>1</v>
      </c>
      <c r="L546" s="237">
        <v>1</v>
      </c>
    </row>
    <row r="547" spans="1:13">
      <c r="A547" s="220"/>
      <c r="B547" s="224"/>
      <c r="C547" s="225">
        <v>637001</v>
      </c>
      <c r="D547" s="226" t="s">
        <v>90</v>
      </c>
      <c r="E547" s="289"/>
      <c r="F547" s="236">
        <v>0</v>
      </c>
      <c r="G547" s="238">
        <v>0</v>
      </c>
      <c r="H547" s="278">
        <v>0.1</v>
      </c>
      <c r="I547" s="237">
        <v>0</v>
      </c>
      <c r="J547" s="237">
        <v>0.1</v>
      </c>
      <c r="K547" s="236">
        <v>0.1</v>
      </c>
      <c r="L547" s="237">
        <v>0.1</v>
      </c>
    </row>
    <row r="548" spans="1:13">
      <c r="A548" s="220"/>
      <c r="B548" s="224"/>
      <c r="C548" s="225">
        <v>637004</v>
      </c>
      <c r="D548" s="226" t="s">
        <v>92</v>
      </c>
      <c r="E548" s="289"/>
      <c r="F548" s="236">
        <v>2.9</v>
      </c>
      <c r="G548" s="238">
        <v>3.1</v>
      </c>
      <c r="H548" s="278">
        <v>4.2</v>
      </c>
      <c r="I548" s="237">
        <v>3.6</v>
      </c>
      <c r="J548" s="237">
        <v>3.5</v>
      </c>
      <c r="K548" s="236">
        <v>3.5</v>
      </c>
      <c r="L548" s="237">
        <v>3.5</v>
      </c>
    </row>
    <row r="549" spans="1:13">
      <c r="A549" s="220"/>
      <c r="B549" s="224"/>
      <c r="C549" s="225">
        <v>637005</v>
      </c>
      <c r="D549" s="226" t="s">
        <v>142</v>
      </c>
      <c r="E549" s="289"/>
      <c r="F549" s="236">
        <v>0</v>
      </c>
      <c r="G549" s="238">
        <v>0.2</v>
      </c>
      <c r="H549" s="278">
        <v>0.2</v>
      </c>
      <c r="I549" s="237">
        <v>0.4</v>
      </c>
      <c r="J549" s="237">
        <v>0.2</v>
      </c>
      <c r="K549" s="236">
        <v>0.2</v>
      </c>
      <c r="L549" s="237">
        <v>0.2</v>
      </c>
    </row>
    <row r="550" spans="1:13">
      <c r="A550" s="220"/>
      <c r="B550" s="224"/>
      <c r="C550" s="225">
        <v>642001</v>
      </c>
      <c r="D550" s="226" t="s">
        <v>925</v>
      </c>
      <c r="E550" s="293"/>
      <c r="F550" s="236">
        <v>1.7</v>
      </c>
      <c r="G550" s="374">
        <v>1.7</v>
      </c>
      <c r="H550" s="389">
        <v>1.7</v>
      </c>
      <c r="I550" s="237">
        <v>1.5</v>
      </c>
      <c r="J550" s="237">
        <v>2</v>
      </c>
      <c r="K550" s="236">
        <v>2</v>
      </c>
      <c r="L550" s="236">
        <v>2</v>
      </c>
    </row>
    <row r="551" spans="1:13" s="405" customFormat="1">
      <c r="A551" s="399"/>
      <c r="B551" s="400" t="s">
        <v>201</v>
      </c>
      <c r="C551" s="401"/>
      <c r="D551" s="351" t="s">
        <v>202</v>
      </c>
      <c r="E551" s="418"/>
      <c r="F551" s="354">
        <f>SUM(F552+F560+F565+F571+F455)</f>
        <v>352.70000000000005</v>
      </c>
      <c r="G551" s="402">
        <f>SUM(G552+G560+G565+G571+G455)</f>
        <v>74.000000000000014</v>
      </c>
      <c r="H551" s="355">
        <f>SUM(H552+H560+H565+H571)</f>
        <v>85.8</v>
      </c>
      <c r="I551" s="355">
        <f>SUM(I552+I560+I565+I571)</f>
        <v>79.3</v>
      </c>
      <c r="J551" s="355">
        <f>SUM(J552+J560+J565+J571)</f>
        <v>87.5</v>
      </c>
      <c r="K551" s="355">
        <f>SUM(K552+K560+K565+K571)</f>
        <v>78.5</v>
      </c>
      <c r="L551" s="355">
        <f>SUM(L552+L560+L565+L571)</f>
        <v>80</v>
      </c>
      <c r="M551" s="404"/>
    </row>
    <row r="552" spans="1:13">
      <c r="A552" s="217"/>
      <c r="B552" s="224" t="s">
        <v>203</v>
      </c>
      <c r="C552" s="234"/>
      <c r="D552" s="235" t="s">
        <v>204</v>
      </c>
      <c r="E552" s="291"/>
      <c r="F552" s="216">
        <f t="shared" ref="F552:L552" si="56">SUM(F553:F559)</f>
        <v>249.70000000000002</v>
      </c>
      <c r="G552" s="216">
        <f t="shared" si="56"/>
        <v>0</v>
      </c>
      <c r="H552" s="216">
        <f t="shared" si="56"/>
        <v>15.2</v>
      </c>
      <c r="I552" s="216">
        <f t="shared" si="56"/>
        <v>9.6</v>
      </c>
      <c r="J552" s="216">
        <f t="shared" si="56"/>
        <v>2.6</v>
      </c>
      <c r="K552" s="239">
        <f t="shared" si="56"/>
        <v>2.6</v>
      </c>
      <c r="L552" s="239">
        <f t="shared" si="56"/>
        <v>2.6</v>
      </c>
    </row>
    <row r="553" spans="1:13">
      <c r="A553" s="217"/>
      <c r="B553" s="224">
        <v>610</v>
      </c>
      <c r="C553" s="225"/>
      <c r="D553" s="226" t="s">
        <v>185</v>
      </c>
      <c r="E553" s="289"/>
      <c r="F553" s="236">
        <v>132.9</v>
      </c>
      <c r="G553" s="238">
        <v>0</v>
      </c>
      <c r="H553" s="278">
        <v>0</v>
      </c>
      <c r="I553" s="237">
        <v>0</v>
      </c>
      <c r="J553" s="237">
        <v>0</v>
      </c>
      <c r="K553" s="236">
        <v>0</v>
      </c>
      <c r="L553" s="237">
        <v>0</v>
      </c>
    </row>
    <row r="554" spans="1:13">
      <c r="A554" s="217"/>
      <c r="B554" s="224">
        <v>620</v>
      </c>
      <c r="C554" s="225"/>
      <c r="D554" s="226" t="s">
        <v>117</v>
      </c>
      <c r="E554" s="289"/>
      <c r="F554" s="236">
        <v>43.9</v>
      </c>
      <c r="G554" s="238">
        <v>0</v>
      </c>
      <c r="H554" s="278">
        <v>0</v>
      </c>
      <c r="I554" s="237">
        <v>0</v>
      </c>
      <c r="J554" s="237">
        <v>0</v>
      </c>
      <c r="K554" s="236">
        <v>0</v>
      </c>
      <c r="L554" s="237">
        <v>0</v>
      </c>
    </row>
    <row r="555" spans="1:13">
      <c r="A555" s="220"/>
      <c r="B555" s="224">
        <v>630</v>
      </c>
      <c r="C555" s="225"/>
      <c r="D555" s="226" t="s">
        <v>118</v>
      </c>
      <c r="E555" s="289"/>
      <c r="F555" s="236">
        <v>63.1</v>
      </c>
      <c r="G555" s="238">
        <v>0</v>
      </c>
      <c r="H555" s="278">
        <v>0</v>
      </c>
      <c r="I555" s="237">
        <v>0.7</v>
      </c>
      <c r="J555" s="237">
        <v>0</v>
      </c>
      <c r="K555" s="236">
        <v>0</v>
      </c>
      <c r="L555" s="237">
        <v>0</v>
      </c>
    </row>
    <row r="556" spans="1:13">
      <c r="A556" s="220"/>
      <c r="B556" s="224"/>
      <c r="C556" s="225"/>
      <c r="D556" s="226" t="s">
        <v>693</v>
      </c>
      <c r="E556" s="289"/>
      <c r="F556" s="245">
        <v>0</v>
      </c>
      <c r="G556" s="375">
        <v>0</v>
      </c>
      <c r="H556" s="278">
        <v>0</v>
      </c>
      <c r="I556" s="237">
        <v>8.9</v>
      </c>
      <c r="J556" s="237">
        <v>0</v>
      </c>
      <c r="K556" s="236">
        <v>0</v>
      </c>
      <c r="L556" s="237">
        <v>0</v>
      </c>
    </row>
    <row r="557" spans="1:13">
      <c r="A557" s="220"/>
      <c r="B557" s="224">
        <v>630</v>
      </c>
      <c r="C557" s="225"/>
      <c r="D557" s="226" t="s">
        <v>763</v>
      </c>
      <c r="E557" s="289"/>
      <c r="F557" s="236">
        <v>0</v>
      </c>
      <c r="G557" s="238">
        <v>0</v>
      </c>
      <c r="H557" s="278">
        <v>12.6</v>
      </c>
      <c r="I557" s="237">
        <v>0</v>
      </c>
      <c r="J557" s="237">
        <v>0</v>
      </c>
      <c r="K557" s="236">
        <v>0</v>
      </c>
      <c r="L557" s="237">
        <v>0</v>
      </c>
    </row>
    <row r="558" spans="1:13">
      <c r="A558" s="220"/>
      <c r="B558" s="229">
        <v>630</v>
      </c>
      <c r="C558" s="225">
        <v>633009</v>
      </c>
      <c r="D558" s="226" t="s">
        <v>662</v>
      </c>
      <c r="E558" s="289"/>
      <c r="F558" s="236">
        <v>9.8000000000000007</v>
      </c>
      <c r="G558" s="238">
        <v>0</v>
      </c>
      <c r="H558" s="278">
        <v>0</v>
      </c>
      <c r="I558" s="237">
        <v>0</v>
      </c>
      <c r="J558" s="237">
        <v>0</v>
      </c>
      <c r="K558" s="236">
        <v>0</v>
      </c>
      <c r="L558" s="237">
        <v>0</v>
      </c>
    </row>
    <row r="559" spans="1:13">
      <c r="A559" s="220"/>
      <c r="B559" s="311"/>
      <c r="C559" s="312">
        <v>642026</v>
      </c>
      <c r="D559" s="328" t="s">
        <v>725</v>
      </c>
      <c r="E559" s="370"/>
      <c r="F559" s="331">
        <v>0</v>
      </c>
      <c r="G559" s="378">
        <v>0</v>
      </c>
      <c r="H559" s="393">
        <v>2.6</v>
      </c>
      <c r="I559" s="322">
        <v>0</v>
      </c>
      <c r="J559" s="322">
        <v>2.6</v>
      </c>
      <c r="K559" s="331">
        <v>2.6</v>
      </c>
      <c r="L559" s="322">
        <v>2.6</v>
      </c>
    </row>
    <row r="560" spans="1:13">
      <c r="A560" s="271"/>
      <c r="B560" s="224" t="s">
        <v>305</v>
      </c>
      <c r="C560" s="225"/>
      <c r="D560" s="235" t="s">
        <v>306</v>
      </c>
      <c r="E560" s="216"/>
      <c r="F560" s="216">
        <f>SUM(F561:F563)</f>
        <v>70.2</v>
      </c>
      <c r="G560" s="216">
        <f>SUM(G561:G563)</f>
        <v>64.900000000000006</v>
      </c>
      <c r="H560" s="216">
        <f>SUM(H561:H563)</f>
        <v>70.599999999999994</v>
      </c>
      <c r="I560" s="216">
        <f>SUM(I561:I563)</f>
        <v>69.400000000000006</v>
      </c>
      <c r="J560" s="216">
        <f>SUM(J561+J562+J563)</f>
        <v>74.400000000000006</v>
      </c>
      <c r="K560" s="216">
        <f>SUM(K561+K562+K563)</f>
        <v>75.900000000000006</v>
      </c>
      <c r="L560" s="216">
        <f>SUM(L561+L562+L563)</f>
        <v>77.400000000000006</v>
      </c>
    </row>
    <row r="561" spans="1:13">
      <c r="A561" s="220"/>
      <c r="B561" s="305">
        <v>610</v>
      </c>
      <c r="C561" s="306"/>
      <c r="D561" s="307" t="s">
        <v>185</v>
      </c>
      <c r="E561" s="309"/>
      <c r="F561" s="309">
        <v>32.799999999999997</v>
      </c>
      <c r="G561" s="379">
        <v>35.1</v>
      </c>
      <c r="H561" s="309">
        <v>38.700000000000003</v>
      </c>
      <c r="I561" s="309">
        <v>38.4</v>
      </c>
      <c r="J561" s="309">
        <v>41.5</v>
      </c>
      <c r="K561" s="309">
        <v>42</v>
      </c>
      <c r="L561" s="309">
        <v>42.7</v>
      </c>
    </row>
    <row r="562" spans="1:13">
      <c r="A562" s="220"/>
      <c r="B562" s="224">
        <v>620</v>
      </c>
      <c r="C562" s="225"/>
      <c r="D562" s="226" t="s">
        <v>117</v>
      </c>
      <c r="E562" s="237"/>
      <c r="F562" s="237">
        <v>11.7</v>
      </c>
      <c r="G562" s="238">
        <v>12.9</v>
      </c>
      <c r="H562" s="237">
        <v>14</v>
      </c>
      <c r="I562" s="237">
        <v>13.9</v>
      </c>
      <c r="J562" s="237">
        <v>14.5</v>
      </c>
      <c r="K562" s="237">
        <v>15</v>
      </c>
      <c r="L562" s="237">
        <v>15.3</v>
      </c>
    </row>
    <row r="563" spans="1:13">
      <c r="A563" s="220"/>
      <c r="B563" s="311">
        <v>630</v>
      </c>
      <c r="C563" s="312"/>
      <c r="D563" s="328" t="s">
        <v>764</v>
      </c>
      <c r="E563" s="322"/>
      <c r="F563" s="322">
        <v>25.7</v>
      </c>
      <c r="G563" s="380">
        <v>16.899999999999999</v>
      </c>
      <c r="H563" s="322">
        <v>17.899999999999999</v>
      </c>
      <c r="I563" s="322">
        <v>17.100000000000001</v>
      </c>
      <c r="J563" s="322">
        <v>18.399999999999999</v>
      </c>
      <c r="K563" s="322">
        <v>18.899999999999999</v>
      </c>
      <c r="L563" s="322">
        <v>19.399999999999999</v>
      </c>
    </row>
    <row r="564" spans="1:13">
      <c r="A564" s="220"/>
      <c r="B564" s="311"/>
      <c r="C564" s="312"/>
      <c r="D564" s="328" t="s">
        <v>452</v>
      </c>
      <c r="E564" s="322"/>
      <c r="F564" s="322">
        <v>0</v>
      </c>
      <c r="G564" s="385">
        <v>0</v>
      </c>
      <c r="H564" s="322">
        <v>0</v>
      </c>
      <c r="I564" s="322">
        <v>0</v>
      </c>
      <c r="J564" s="446">
        <v>2</v>
      </c>
      <c r="K564" s="322">
        <v>0</v>
      </c>
      <c r="L564" s="322">
        <v>0</v>
      </c>
    </row>
    <row r="565" spans="1:13">
      <c r="A565" s="220"/>
      <c r="B565" s="224" t="s">
        <v>307</v>
      </c>
      <c r="C565" s="225"/>
      <c r="D565" s="235" t="s">
        <v>328</v>
      </c>
      <c r="E565" s="290"/>
      <c r="F565" s="216">
        <f t="shared" ref="F565:L565" si="57">SUM(F566:F569)</f>
        <v>25.9</v>
      </c>
      <c r="G565" s="216">
        <f t="shared" si="57"/>
        <v>3.4000000000000004</v>
      </c>
      <c r="H565" s="216">
        <f t="shared" si="57"/>
        <v>0</v>
      </c>
      <c r="I565" s="216">
        <f t="shared" si="57"/>
        <v>0.3</v>
      </c>
      <c r="J565" s="216">
        <f t="shared" si="57"/>
        <v>0</v>
      </c>
      <c r="K565" s="239">
        <f t="shared" si="57"/>
        <v>0</v>
      </c>
      <c r="L565" s="216">
        <f t="shared" si="57"/>
        <v>0</v>
      </c>
    </row>
    <row r="566" spans="1:13">
      <c r="A566" s="220"/>
      <c r="B566" s="224">
        <v>610</v>
      </c>
      <c r="C566" s="225"/>
      <c r="D566" s="226" t="s">
        <v>185</v>
      </c>
      <c r="E566" s="289"/>
      <c r="F566" s="236">
        <v>18.5</v>
      </c>
      <c r="G566" s="238">
        <v>0.2</v>
      </c>
      <c r="H566" s="278">
        <v>0</v>
      </c>
      <c r="I566" s="237">
        <v>0</v>
      </c>
      <c r="J566" s="237">
        <v>0</v>
      </c>
      <c r="K566" s="236">
        <v>0</v>
      </c>
      <c r="L566" s="237">
        <v>0</v>
      </c>
    </row>
    <row r="567" spans="1:13">
      <c r="A567" s="220"/>
      <c r="B567" s="224">
        <v>620</v>
      </c>
      <c r="C567" s="225"/>
      <c r="D567" s="226" t="s">
        <v>117</v>
      </c>
      <c r="E567" s="289"/>
      <c r="F567" s="236">
        <v>6.4</v>
      </c>
      <c r="G567" s="238">
        <v>0.4</v>
      </c>
      <c r="H567" s="278">
        <v>0</v>
      </c>
      <c r="I567" s="237">
        <v>0</v>
      </c>
      <c r="J567" s="237">
        <v>0</v>
      </c>
      <c r="K567" s="236">
        <v>0</v>
      </c>
      <c r="L567" s="237">
        <v>0</v>
      </c>
    </row>
    <row r="568" spans="1:13">
      <c r="A568" s="220"/>
      <c r="B568" s="224">
        <v>630</v>
      </c>
      <c r="C568" s="225"/>
      <c r="D568" s="226" t="s">
        <v>118</v>
      </c>
      <c r="E568" s="289"/>
      <c r="F568" s="236">
        <v>1</v>
      </c>
      <c r="G568" s="238">
        <v>0.3</v>
      </c>
      <c r="H568" s="278">
        <v>0</v>
      </c>
      <c r="I568" s="237">
        <v>0.3</v>
      </c>
      <c r="J568" s="237">
        <v>0</v>
      </c>
      <c r="K568" s="236">
        <v>0</v>
      </c>
      <c r="L568" s="237">
        <v>0</v>
      </c>
    </row>
    <row r="569" spans="1:13">
      <c r="A569" s="220"/>
      <c r="B569" s="224">
        <v>640</v>
      </c>
      <c r="C569" s="225">
        <v>642012</v>
      </c>
      <c r="D569" s="226" t="s">
        <v>111</v>
      </c>
      <c r="E569" s="289"/>
      <c r="F569" s="236">
        <v>0</v>
      </c>
      <c r="G569" s="238">
        <v>2.5</v>
      </c>
      <c r="H569" s="278">
        <v>0</v>
      </c>
      <c r="I569" s="237">
        <v>0</v>
      </c>
      <c r="J569" s="237">
        <v>0</v>
      </c>
      <c r="K569" s="236">
        <v>0</v>
      </c>
      <c r="L569" s="237">
        <v>0</v>
      </c>
    </row>
    <row r="570" spans="1:13">
      <c r="A570" s="220"/>
      <c r="B570" s="224"/>
      <c r="C570" s="225"/>
      <c r="D570" s="235" t="s">
        <v>827</v>
      </c>
      <c r="F570" s="236"/>
      <c r="G570" s="374"/>
      <c r="H570" s="389"/>
      <c r="I570" s="237"/>
      <c r="J570" s="237"/>
      <c r="K570" s="236"/>
      <c r="L570" s="236"/>
    </row>
    <row r="571" spans="1:13">
      <c r="A571" s="220"/>
      <c r="B571" s="224" t="s">
        <v>205</v>
      </c>
      <c r="C571" s="234"/>
      <c r="D571" s="235" t="s">
        <v>206</v>
      </c>
      <c r="E571" s="291"/>
      <c r="F571" s="239">
        <f t="shared" ref="F571:L571" si="58">SUM(F572:F573)</f>
        <v>0.6</v>
      </c>
      <c r="G571" s="240">
        <f t="shared" si="58"/>
        <v>0</v>
      </c>
      <c r="H571" s="388">
        <f>SUM(H572)</f>
        <v>0</v>
      </c>
      <c r="I571" s="216">
        <f t="shared" si="58"/>
        <v>0</v>
      </c>
      <c r="J571" s="216">
        <f t="shared" si="58"/>
        <v>10.5</v>
      </c>
      <c r="K571" s="239">
        <f t="shared" si="58"/>
        <v>0</v>
      </c>
      <c r="L571" s="239">
        <f t="shared" si="58"/>
        <v>0</v>
      </c>
    </row>
    <row r="572" spans="1:13">
      <c r="A572" s="220"/>
      <c r="B572" s="224"/>
      <c r="C572" s="234"/>
      <c r="D572" s="226" t="s">
        <v>941</v>
      </c>
      <c r="E572" s="289"/>
      <c r="F572" s="236">
        <v>0</v>
      </c>
      <c r="G572" s="238">
        <v>0</v>
      </c>
      <c r="H572" s="278">
        <v>0</v>
      </c>
      <c r="I572" s="237">
        <v>0</v>
      </c>
      <c r="J572" s="237">
        <v>10.5</v>
      </c>
      <c r="K572" s="236">
        <v>0</v>
      </c>
      <c r="L572" s="237">
        <v>0</v>
      </c>
    </row>
    <row r="573" spans="1:13">
      <c r="A573" s="220"/>
      <c r="B573" s="224">
        <v>640</v>
      </c>
      <c r="C573" s="225"/>
      <c r="D573" s="226" t="s">
        <v>375</v>
      </c>
      <c r="E573" s="289"/>
      <c r="F573" s="236">
        <v>0.6</v>
      </c>
      <c r="G573" s="238">
        <v>0</v>
      </c>
      <c r="H573" s="278">
        <v>0</v>
      </c>
      <c r="I573" s="237">
        <v>0</v>
      </c>
      <c r="J573" s="237">
        <v>0</v>
      </c>
      <c r="K573" s="236">
        <v>0</v>
      </c>
      <c r="L573" s="237">
        <v>0</v>
      </c>
    </row>
    <row r="574" spans="1:13" s="405" customFormat="1">
      <c r="A574" s="399"/>
      <c r="B574" s="400" t="s">
        <v>210</v>
      </c>
      <c r="C574" s="401"/>
      <c r="D574" s="351" t="s">
        <v>841</v>
      </c>
      <c r="E574" s="412">
        <v>10</v>
      </c>
      <c r="F574" s="354">
        <f t="shared" ref="F574:L574" si="59">SUM(F577:F581)</f>
        <v>18.899999999999999</v>
      </c>
      <c r="G574" s="402">
        <f t="shared" si="59"/>
        <v>17.200000000000003</v>
      </c>
      <c r="H574" s="403">
        <f t="shared" si="59"/>
        <v>18.3</v>
      </c>
      <c r="I574" s="355">
        <f t="shared" si="59"/>
        <v>17</v>
      </c>
      <c r="J574" s="355">
        <f t="shared" si="59"/>
        <v>19</v>
      </c>
      <c r="K574" s="354">
        <f t="shared" si="59"/>
        <v>20.100000000000001</v>
      </c>
      <c r="L574" s="354">
        <f t="shared" si="59"/>
        <v>21.2</v>
      </c>
      <c r="M574" s="404"/>
    </row>
    <row r="575" spans="1:13">
      <c r="A575" s="220"/>
      <c r="B575" s="224"/>
      <c r="C575" s="234"/>
      <c r="D575" s="235" t="s">
        <v>843</v>
      </c>
      <c r="E575" s="224" t="s">
        <v>844</v>
      </c>
      <c r="F575" s="239"/>
      <c r="G575" s="240"/>
      <c r="H575" s="388"/>
      <c r="I575" s="216"/>
      <c r="J575" s="216"/>
      <c r="K575" s="239"/>
      <c r="L575" s="239"/>
    </row>
    <row r="576" spans="1:13">
      <c r="A576" s="220"/>
      <c r="B576" s="224"/>
      <c r="C576" s="234"/>
      <c r="D576" s="235" t="s">
        <v>842</v>
      </c>
      <c r="E576" s="224" t="s">
        <v>840</v>
      </c>
      <c r="F576" s="239"/>
      <c r="G576" s="240"/>
      <c r="H576" s="388"/>
      <c r="I576" s="216"/>
      <c r="J576" s="216"/>
      <c r="K576" s="239"/>
      <c r="L576" s="239"/>
    </row>
    <row r="577" spans="1:13">
      <c r="A577" s="217"/>
      <c r="B577" s="224">
        <v>610</v>
      </c>
      <c r="C577" s="225"/>
      <c r="D577" s="226" t="s">
        <v>116</v>
      </c>
      <c r="E577" s="289"/>
      <c r="F577" s="236">
        <v>12.5</v>
      </c>
      <c r="G577" s="238">
        <v>12</v>
      </c>
      <c r="H577" s="278">
        <v>13</v>
      </c>
      <c r="I577" s="237">
        <v>11.8</v>
      </c>
      <c r="J577" s="237">
        <v>13</v>
      </c>
      <c r="K577" s="236">
        <v>14</v>
      </c>
      <c r="L577" s="237">
        <v>15</v>
      </c>
    </row>
    <row r="578" spans="1:13">
      <c r="A578" s="220"/>
      <c r="B578" s="224">
        <v>620</v>
      </c>
      <c r="C578" s="225"/>
      <c r="D578" s="226" t="s">
        <v>117</v>
      </c>
      <c r="E578" s="289"/>
      <c r="F578" s="236">
        <v>4.3</v>
      </c>
      <c r="G578" s="238">
        <v>4</v>
      </c>
      <c r="H578" s="278">
        <v>4.3</v>
      </c>
      <c r="I578" s="237">
        <v>4.0999999999999996</v>
      </c>
      <c r="J578" s="237">
        <v>4.5</v>
      </c>
      <c r="K578" s="236">
        <v>4.5999999999999996</v>
      </c>
      <c r="L578" s="237">
        <v>4.7</v>
      </c>
    </row>
    <row r="579" spans="1:13">
      <c r="A579" s="220"/>
      <c r="B579" s="224">
        <v>630</v>
      </c>
      <c r="C579" s="225"/>
      <c r="D579" s="226" t="s">
        <v>118</v>
      </c>
      <c r="E579" s="289"/>
      <c r="F579" s="236">
        <v>1.5</v>
      </c>
      <c r="G579" s="238">
        <v>1.1000000000000001</v>
      </c>
      <c r="H579" s="278">
        <v>1</v>
      </c>
      <c r="I579" s="237">
        <v>1.1000000000000001</v>
      </c>
      <c r="J579" s="237">
        <v>1.5</v>
      </c>
      <c r="K579" s="236">
        <v>1.5</v>
      </c>
      <c r="L579" s="237">
        <v>1.5</v>
      </c>
    </row>
    <row r="580" spans="1:13">
      <c r="A580" s="220"/>
      <c r="B580" s="224">
        <v>642</v>
      </c>
      <c r="C580" s="225"/>
      <c r="D580" s="226" t="s">
        <v>572</v>
      </c>
      <c r="E580" s="289"/>
      <c r="F580" s="236">
        <v>0.4</v>
      </c>
      <c r="G580" s="238">
        <v>0</v>
      </c>
      <c r="H580" s="278">
        <v>0</v>
      </c>
      <c r="I580" s="237">
        <v>0</v>
      </c>
      <c r="J580" s="237">
        <v>0</v>
      </c>
      <c r="K580" s="236">
        <v>0</v>
      </c>
      <c r="L580" s="237">
        <v>0</v>
      </c>
    </row>
    <row r="581" spans="1:13">
      <c r="A581" s="220"/>
      <c r="B581" s="224">
        <v>642</v>
      </c>
      <c r="C581" s="225"/>
      <c r="D581" s="226" t="s">
        <v>112</v>
      </c>
      <c r="E581" s="289"/>
      <c r="F581" s="236">
        <v>0.2</v>
      </c>
      <c r="G581" s="238">
        <v>0.1</v>
      </c>
      <c r="H581" s="278">
        <v>0</v>
      </c>
      <c r="I581" s="237">
        <v>0</v>
      </c>
      <c r="J581" s="237">
        <v>0</v>
      </c>
      <c r="K581" s="236">
        <v>0</v>
      </c>
      <c r="L581" s="237">
        <v>0</v>
      </c>
    </row>
    <row r="582" spans="1:13" s="405" customFormat="1">
      <c r="A582" s="406"/>
      <c r="B582" s="400" t="s">
        <v>212</v>
      </c>
      <c r="C582" s="401"/>
      <c r="D582" s="351" t="s">
        <v>213</v>
      </c>
      <c r="E582" s="400" t="s">
        <v>839</v>
      </c>
      <c r="F582" s="355">
        <f t="shared" ref="F582:L582" si="60">SUM(F583+F587+F588+F589+F590+F591+F592)</f>
        <v>258.10000000000002</v>
      </c>
      <c r="G582" s="355">
        <f t="shared" si="60"/>
        <v>348.80000000000007</v>
      </c>
      <c r="H582" s="355">
        <f t="shared" si="60"/>
        <v>229.5</v>
      </c>
      <c r="I582" s="355">
        <f t="shared" si="60"/>
        <v>257.09999999999997</v>
      </c>
      <c r="J582" s="355">
        <f t="shared" si="60"/>
        <v>262.89999999999998</v>
      </c>
      <c r="K582" s="355">
        <f t="shared" si="60"/>
        <v>260.2</v>
      </c>
      <c r="L582" s="355">
        <f t="shared" si="60"/>
        <v>260.39999999999998</v>
      </c>
      <c r="M582" s="404"/>
    </row>
    <row r="583" spans="1:13">
      <c r="A583" s="217"/>
      <c r="B583" s="224"/>
      <c r="C583" s="225"/>
      <c r="D583" s="235" t="s">
        <v>146</v>
      </c>
      <c r="E583" s="224"/>
      <c r="F583" s="216">
        <f t="shared" ref="F583:L583" si="61">SUM(F584:F586)</f>
        <v>8.3000000000000007</v>
      </c>
      <c r="G583" s="216">
        <f t="shared" si="61"/>
        <v>9.6999999999999993</v>
      </c>
      <c r="H583" s="216">
        <f t="shared" si="61"/>
        <v>10.5</v>
      </c>
      <c r="I583" s="216">
        <f t="shared" si="61"/>
        <v>10.5</v>
      </c>
      <c r="J583" s="216">
        <f t="shared" si="61"/>
        <v>10.9</v>
      </c>
      <c r="K583" s="216">
        <f t="shared" si="61"/>
        <v>11.2</v>
      </c>
      <c r="L583" s="216">
        <f t="shared" si="61"/>
        <v>11.4</v>
      </c>
    </row>
    <row r="584" spans="1:13">
      <c r="A584" s="217"/>
      <c r="B584" s="224"/>
      <c r="C584" s="225">
        <v>610</v>
      </c>
      <c r="D584" s="226" t="s">
        <v>116</v>
      </c>
      <c r="E584" s="289"/>
      <c r="F584" s="236">
        <v>5.8</v>
      </c>
      <c r="G584" s="238">
        <v>6.8</v>
      </c>
      <c r="H584" s="278">
        <v>7.4</v>
      </c>
      <c r="I584" s="237">
        <v>7.2</v>
      </c>
      <c r="J584" s="237">
        <v>7.7</v>
      </c>
      <c r="K584" s="236">
        <v>7.9</v>
      </c>
      <c r="L584" s="237">
        <v>8</v>
      </c>
    </row>
    <row r="585" spans="1:13">
      <c r="A585" s="217"/>
      <c r="B585" s="224"/>
      <c r="C585" s="225">
        <v>620</v>
      </c>
      <c r="D585" s="226" t="s">
        <v>117</v>
      </c>
      <c r="E585" s="289"/>
      <c r="F585" s="236">
        <v>2</v>
      </c>
      <c r="G585" s="238">
        <v>2.4</v>
      </c>
      <c r="H585" s="278">
        <v>2.6</v>
      </c>
      <c r="I585" s="237">
        <v>2.7</v>
      </c>
      <c r="J585" s="237">
        <v>2.7</v>
      </c>
      <c r="K585" s="236">
        <v>2.8</v>
      </c>
      <c r="L585" s="237">
        <v>2.9</v>
      </c>
    </row>
    <row r="586" spans="1:13">
      <c r="A586" s="217"/>
      <c r="B586" s="224"/>
      <c r="C586" s="225">
        <v>630</v>
      </c>
      <c r="D586" s="226" t="s">
        <v>118</v>
      </c>
      <c r="E586" s="289"/>
      <c r="F586" s="236">
        <v>0.5</v>
      </c>
      <c r="G586" s="238">
        <v>0.5</v>
      </c>
      <c r="H586" s="278">
        <v>0.5</v>
      </c>
      <c r="I586" s="237">
        <v>0.6</v>
      </c>
      <c r="J586" s="237">
        <v>0.5</v>
      </c>
      <c r="K586" s="236">
        <v>0.5</v>
      </c>
      <c r="L586" s="237">
        <v>0.5</v>
      </c>
    </row>
    <row r="587" spans="1:13">
      <c r="A587" s="220"/>
      <c r="B587" s="246" t="s">
        <v>629</v>
      </c>
      <c r="C587" s="225">
        <v>633009</v>
      </c>
      <c r="D587" s="226" t="s">
        <v>423</v>
      </c>
      <c r="E587" s="293"/>
      <c r="F587" s="236">
        <v>0.3</v>
      </c>
      <c r="G587" s="374">
        <v>0</v>
      </c>
      <c r="H587" s="389">
        <v>0</v>
      </c>
      <c r="I587" s="237">
        <v>0</v>
      </c>
      <c r="J587" s="237">
        <v>0</v>
      </c>
      <c r="K587" s="236">
        <v>0</v>
      </c>
      <c r="L587" s="236">
        <v>0</v>
      </c>
    </row>
    <row r="588" spans="1:13">
      <c r="A588" s="220"/>
      <c r="B588" s="247" t="s">
        <v>629</v>
      </c>
      <c r="C588" s="225">
        <v>637014</v>
      </c>
      <c r="D588" s="226" t="s">
        <v>214</v>
      </c>
      <c r="E588" s="293"/>
      <c r="F588" s="236">
        <v>6.1</v>
      </c>
      <c r="G588" s="374">
        <v>0</v>
      </c>
      <c r="H588" s="389">
        <v>0</v>
      </c>
      <c r="I588" s="237">
        <v>0</v>
      </c>
      <c r="J588" s="237">
        <v>0</v>
      </c>
      <c r="K588" s="236">
        <v>0</v>
      </c>
      <c r="L588" s="236">
        <v>0</v>
      </c>
    </row>
    <row r="589" spans="1:13">
      <c r="A589" s="220"/>
      <c r="B589" s="247" t="s">
        <v>629</v>
      </c>
      <c r="C589" s="225">
        <v>642002</v>
      </c>
      <c r="D589" s="226" t="s">
        <v>489</v>
      </c>
      <c r="E589" s="289"/>
      <c r="F589" s="236">
        <v>70.400000000000006</v>
      </c>
      <c r="G589" s="374">
        <v>120.7</v>
      </c>
      <c r="H589" s="278">
        <v>0</v>
      </c>
      <c r="I589" s="237">
        <v>1.1000000000000001</v>
      </c>
      <c r="J589" s="237">
        <v>0</v>
      </c>
      <c r="K589" s="236">
        <v>0</v>
      </c>
      <c r="L589" s="237">
        <v>0</v>
      </c>
    </row>
    <row r="590" spans="1:13">
      <c r="A590" s="220"/>
      <c r="B590" s="247" t="s">
        <v>629</v>
      </c>
      <c r="C590" s="225">
        <v>642024</v>
      </c>
      <c r="D590" s="226" t="s">
        <v>355</v>
      </c>
      <c r="E590" s="289"/>
      <c r="F590" s="236">
        <v>10.6</v>
      </c>
      <c r="G590" s="374">
        <v>9.8000000000000007</v>
      </c>
      <c r="H590" s="278">
        <v>10</v>
      </c>
      <c r="I590" s="237">
        <v>1.9</v>
      </c>
      <c r="J590" s="237">
        <v>5</v>
      </c>
      <c r="K590" s="236">
        <v>2</v>
      </c>
      <c r="L590" s="237">
        <v>2</v>
      </c>
    </row>
    <row r="591" spans="1:13">
      <c r="A591" s="220"/>
      <c r="B591" s="247" t="s">
        <v>630</v>
      </c>
      <c r="C591" s="225">
        <v>642014</v>
      </c>
      <c r="D591" s="226" t="s">
        <v>353</v>
      </c>
      <c r="E591" s="289"/>
      <c r="F591" s="237">
        <v>1.9</v>
      </c>
      <c r="G591" s="374">
        <v>1.8</v>
      </c>
      <c r="H591" s="278">
        <v>2</v>
      </c>
      <c r="I591" s="237">
        <v>1.9</v>
      </c>
      <c r="J591" s="237">
        <v>2</v>
      </c>
      <c r="K591" s="236">
        <v>2</v>
      </c>
      <c r="L591" s="237">
        <v>2</v>
      </c>
    </row>
    <row r="592" spans="1:13" ht="10.5" customHeight="1">
      <c r="A592" s="217"/>
      <c r="B592" s="247" t="s">
        <v>631</v>
      </c>
      <c r="C592" s="225">
        <v>642026</v>
      </c>
      <c r="D592" s="226" t="s">
        <v>215</v>
      </c>
      <c r="E592" s="289"/>
      <c r="F592" s="236">
        <v>160.5</v>
      </c>
      <c r="G592" s="374">
        <v>206.8</v>
      </c>
      <c r="H592" s="278">
        <v>207</v>
      </c>
      <c r="I592" s="237">
        <v>241.7</v>
      </c>
      <c r="J592" s="237">
        <v>245</v>
      </c>
      <c r="K592" s="236">
        <v>245</v>
      </c>
      <c r="L592" s="237">
        <v>245</v>
      </c>
    </row>
    <row r="593" spans="1:13">
      <c r="A593" s="220"/>
      <c r="B593" s="224"/>
      <c r="C593" s="225"/>
      <c r="D593" s="226" t="s">
        <v>396</v>
      </c>
      <c r="E593" s="289"/>
      <c r="F593" s="236">
        <v>0</v>
      </c>
      <c r="G593" s="374">
        <v>0</v>
      </c>
      <c r="H593" s="278">
        <v>0</v>
      </c>
      <c r="I593" s="237">
        <v>0</v>
      </c>
      <c r="J593" s="237">
        <v>0</v>
      </c>
      <c r="K593" s="236">
        <v>0</v>
      </c>
      <c r="L593" s="237">
        <v>0</v>
      </c>
    </row>
    <row r="594" spans="1:13" s="405" customFormat="1">
      <c r="A594" s="399"/>
      <c r="B594" s="400"/>
      <c r="C594" s="401"/>
      <c r="D594" s="351" t="s">
        <v>926</v>
      </c>
      <c r="E594" s="418"/>
      <c r="F594" s="354">
        <f t="shared" ref="F594:L594" si="62">SUM(F595)</f>
        <v>266.5</v>
      </c>
      <c r="G594" s="402">
        <f t="shared" si="62"/>
        <v>335.9</v>
      </c>
      <c r="H594" s="403">
        <f t="shared" si="62"/>
        <v>393.4</v>
      </c>
      <c r="I594" s="355">
        <f t="shared" si="62"/>
        <v>647.29999999999995</v>
      </c>
      <c r="J594" s="355">
        <f t="shared" si="62"/>
        <v>380.9</v>
      </c>
      <c r="K594" s="354">
        <f t="shared" si="62"/>
        <v>352.9</v>
      </c>
      <c r="L594" s="354">
        <f t="shared" si="62"/>
        <v>352.9</v>
      </c>
      <c r="M594" s="404"/>
    </row>
    <row r="595" spans="1:13">
      <c r="A595" s="217"/>
      <c r="B595" s="224" t="s">
        <v>216</v>
      </c>
      <c r="C595" s="234"/>
      <c r="D595" s="235" t="s">
        <v>253</v>
      </c>
      <c r="E595" s="291"/>
      <c r="F595" s="239">
        <f t="shared" ref="F595:L595" si="63">SUM(F596:F604)</f>
        <v>266.5</v>
      </c>
      <c r="G595" s="240">
        <f t="shared" si="63"/>
        <v>335.9</v>
      </c>
      <c r="H595" s="388">
        <f t="shared" si="63"/>
        <v>393.4</v>
      </c>
      <c r="I595" s="216">
        <f t="shared" si="63"/>
        <v>647.29999999999995</v>
      </c>
      <c r="J595" s="216">
        <f t="shared" si="63"/>
        <v>380.9</v>
      </c>
      <c r="K595" s="239">
        <f t="shared" si="63"/>
        <v>352.9</v>
      </c>
      <c r="L595" s="239">
        <f t="shared" si="63"/>
        <v>352.9</v>
      </c>
    </row>
    <row r="596" spans="1:13">
      <c r="A596" s="220"/>
      <c r="B596" s="224"/>
      <c r="C596" s="225">
        <v>821005</v>
      </c>
      <c r="D596" s="226" t="s">
        <v>433</v>
      </c>
      <c r="E596" s="289"/>
      <c r="F596" s="236">
        <v>122.4</v>
      </c>
      <c r="G596" s="238">
        <v>121.1</v>
      </c>
      <c r="H596" s="278">
        <v>206.2</v>
      </c>
      <c r="I596" s="237">
        <v>184.9</v>
      </c>
      <c r="J596" s="237">
        <v>203.2</v>
      </c>
      <c r="K596" s="236">
        <v>175.2</v>
      </c>
      <c r="L596" s="237">
        <v>175.2</v>
      </c>
    </row>
    <row r="597" spans="1:13">
      <c r="A597" s="217"/>
      <c r="B597" s="224"/>
      <c r="C597" s="225"/>
      <c r="D597" s="226" t="s">
        <v>737</v>
      </c>
      <c r="E597" s="289"/>
      <c r="F597" s="236">
        <v>0</v>
      </c>
      <c r="G597" s="238">
        <v>187.6</v>
      </c>
      <c r="H597" s="278">
        <v>0</v>
      </c>
      <c r="I597" s="237">
        <v>0</v>
      </c>
      <c r="J597" s="237">
        <v>0</v>
      </c>
      <c r="K597" s="236">
        <v>0</v>
      </c>
      <c r="L597" s="237">
        <v>0</v>
      </c>
    </row>
    <row r="598" spans="1:13">
      <c r="A598" s="220"/>
      <c r="B598" s="224"/>
      <c r="C598" s="225">
        <v>821004</v>
      </c>
      <c r="D598" s="226" t="s">
        <v>905</v>
      </c>
      <c r="E598" s="290"/>
      <c r="F598" s="236">
        <v>112.6</v>
      </c>
      <c r="G598" s="238">
        <v>10.7</v>
      </c>
      <c r="H598" s="278">
        <v>150</v>
      </c>
      <c r="I598" s="237">
        <v>435.4</v>
      </c>
      <c r="J598" s="237">
        <v>150</v>
      </c>
      <c r="K598" s="236">
        <v>150</v>
      </c>
      <c r="L598" s="237">
        <v>150</v>
      </c>
    </row>
    <row r="599" spans="1:13">
      <c r="A599" s="220"/>
      <c r="B599" s="224" t="s">
        <v>264</v>
      </c>
      <c r="C599" s="225">
        <v>8210072</v>
      </c>
      <c r="D599" s="226" t="s">
        <v>897</v>
      </c>
      <c r="E599" s="289"/>
      <c r="F599" s="236">
        <v>13.6</v>
      </c>
      <c r="G599" s="238">
        <v>1.7</v>
      </c>
      <c r="H599" s="278">
        <v>13.6</v>
      </c>
      <c r="I599" s="237">
        <v>10.9</v>
      </c>
      <c r="J599" s="237">
        <v>24</v>
      </c>
      <c r="K599" s="236">
        <v>24</v>
      </c>
      <c r="L599" s="236">
        <v>24</v>
      </c>
    </row>
    <row r="600" spans="1:13">
      <c r="A600" s="220"/>
      <c r="B600" s="224"/>
      <c r="C600" s="225">
        <v>8210071</v>
      </c>
      <c r="D600" s="226" t="s">
        <v>898</v>
      </c>
      <c r="E600" s="289"/>
      <c r="F600" s="236">
        <v>2.2000000000000002</v>
      </c>
      <c r="G600" s="238">
        <v>1.9</v>
      </c>
      <c r="H600" s="278">
        <v>4.7</v>
      </c>
      <c r="I600" s="237">
        <v>1.8</v>
      </c>
      <c r="J600" s="237">
        <v>3.7</v>
      </c>
      <c r="K600" s="236">
        <v>3.7</v>
      </c>
      <c r="L600" s="236">
        <v>3.7</v>
      </c>
    </row>
    <row r="601" spans="1:13">
      <c r="A601" s="220"/>
      <c r="B601" s="224"/>
      <c r="C601" s="225">
        <v>8210073</v>
      </c>
      <c r="D601" s="226" t="s">
        <v>682</v>
      </c>
      <c r="E601" s="289"/>
      <c r="F601" s="236">
        <v>2.4</v>
      </c>
      <c r="G601" s="238">
        <v>7.7</v>
      </c>
      <c r="H601" s="278">
        <v>2.4</v>
      </c>
      <c r="I601" s="237">
        <v>1.9</v>
      </c>
      <c r="J601" s="237">
        <v>0</v>
      </c>
      <c r="K601" s="236">
        <v>0</v>
      </c>
      <c r="L601" s="237">
        <v>0</v>
      </c>
    </row>
    <row r="602" spans="1:13">
      <c r="A602" s="224"/>
      <c r="B602" s="224"/>
      <c r="C602" s="225">
        <v>8210074</v>
      </c>
      <c r="D602" s="226" t="s">
        <v>674</v>
      </c>
      <c r="E602" s="289"/>
      <c r="F602" s="236">
        <v>10.199999999999999</v>
      </c>
      <c r="G602" s="238">
        <v>4.5999999999999996</v>
      </c>
      <c r="H602" s="278">
        <v>10.199999999999999</v>
      </c>
      <c r="I602" s="237">
        <v>7.7</v>
      </c>
      <c r="J602" s="237">
        <v>0</v>
      </c>
      <c r="K602" s="236">
        <v>0</v>
      </c>
      <c r="L602" s="237">
        <v>0</v>
      </c>
    </row>
    <row r="603" spans="1:13">
      <c r="A603" s="224"/>
      <c r="B603" s="224"/>
      <c r="C603" s="225"/>
      <c r="D603" s="226" t="s">
        <v>675</v>
      </c>
      <c r="E603" s="289"/>
      <c r="F603" s="236">
        <v>0.5</v>
      </c>
      <c r="G603" s="238">
        <v>0</v>
      </c>
      <c r="H603" s="278">
        <v>6.3</v>
      </c>
      <c r="I603" s="237">
        <v>4.7</v>
      </c>
      <c r="J603" s="237">
        <v>0</v>
      </c>
      <c r="K603" s="236">
        <v>0</v>
      </c>
      <c r="L603" s="237">
        <v>0</v>
      </c>
    </row>
    <row r="604" spans="1:13">
      <c r="A604" s="224"/>
      <c r="B604" s="224" t="s">
        <v>449</v>
      </c>
      <c r="C604" s="225">
        <v>8411</v>
      </c>
      <c r="D604" s="226" t="s">
        <v>525</v>
      </c>
      <c r="E604" s="289"/>
      <c r="F604" s="236">
        <v>2.6</v>
      </c>
      <c r="G604" s="238">
        <v>0.6</v>
      </c>
      <c r="H604" s="278">
        <v>0</v>
      </c>
      <c r="I604" s="237">
        <v>0</v>
      </c>
      <c r="J604" s="237">
        <v>0</v>
      </c>
      <c r="K604" s="236">
        <v>0</v>
      </c>
      <c r="L604" s="237">
        <v>0</v>
      </c>
    </row>
    <row r="605" spans="1:13" s="405" customFormat="1">
      <c r="A605" s="400"/>
      <c r="B605" s="400"/>
      <c r="C605" s="401"/>
      <c r="D605" s="351" t="s">
        <v>927</v>
      </c>
      <c r="E605" s="418"/>
      <c r="F605" s="354">
        <f t="shared" ref="F605:L605" si="64">SUM(F606+F615+F617+F633+F637+F646+F661+F696+F682+F686+F700+F708)</f>
        <v>526.6</v>
      </c>
      <c r="G605" s="402">
        <f t="shared" si="64"/>
        <v>245.3</v>
      </c>
      <c r="H605" s="403">
        <f t="shared" si="64"/>
        <v>585</v>
      </c>
      <c r="I605" s="355">
        <f t="shared" si="64"/>
        <v>159.19999999999999</v>
      </c>
      <c r="J605" s="355">
        <f t="shared" si="64"/>
        <v>56</v>
      </c>
      <c r="K605" s="354">
        <f t="shared" si="64"/>
        <v>11.2</v>
      </c>
      <c r="L605" s="354">
        <f t="shared" si="64"/>
        <v>11.4</v>
      </c>
      <c r="M605" s="404"/>
    </row>
    <row r="606" spans="1:13">
      <c r="A606" s="220"/>
      <c r="B606" s="224" t="s">
        <v>218</v>
      </c>
      <c r="C606" s="234"/>
      <c r="D606" s="235" t="s">
        <v>219</v>
      </c>
      <c r="E606" s="224" t="s">
        <v>806</v>
      </c>
      <c r="F606" s="216">
        <f t="shared" ref="F606:L606" si="65">SUM(F607:F614)</f>
        <v>38.599999999999994</v>
      </c>
      <c r="G606" s="376">
        <f t="shared" si="65"/>
        <v>39.9</v>
      </c>
      <c r="H606" s="279">
        <f t="shared" si="65"/>
        <v>78.300000000000011</v>
      </c>
      <c r="I606" s="216">
        <f t="shared" si="65"/>
        <v>55</v>
      </c>
      <c r="J606" s="216">
        <f t="shared" si="65"/>
        <v>0</v>
      </c>
      <c r="K606" s="239">
        <f t="shared" si="65"/>
        <v>0</v>
      </c>
      <c r="L606" s="216">
        <f t="shared" si="65"/>
        <v>0</v>
      </c>
    </row>
    <row r="607" spans="1:13">
      <c r="A607" s="220"/>
      <c r="B607" s="224"/>
      <c r="C607" s="225">
        <v>711003</v>
      </c>
      <c r="D607" s="226" t="s">
        <v>296</v>
      </c>
      <c r="E607" s="289"/>
      <c r="F607" s="216">
        <v>3.9</v>
      </c>
      <c r="G607" s="238">
        <v>0</v>
      </c>
      <c r="H607" s="278">
        <v>0</v>
      </c>
      <c r="I607" s="237">
        <v>0.1</v>
      </c>
      <c r="J607" s="237">
        <v>0</v>
      </c>
      <c r="K607" s="236">
        <v>0</v>
      </c>
      <c r="L607" s="237">
        <v>0</v>
      </c>
    </row>
    <row r="608" spans="1:13">
      <c r="A608" s="220"/>
      <c r="B608" s="224"/>
      <c r="C608" s="225">
        <v>713001</v>
      </c>
      <c r="D608" s="226" t="s">
        <v>632</v>
      </c>
      <c r="E608" s="289"/>
      <c r="F608" s="236">
        <v>0</v>
      </c>
      <c r="G608" s="238">
        <v>0</v>
      </c>
      <c r="H608" s="278">
        <v>10</v>
      </c>
      <c r="I608" s="237">
        <v>0</v>
      </c>
      <c r="J608" s="237">
        <v>0</v>
      </c>
      <c r="K608" s="236">
        <v>0</v>
      </c>
      <c r="L608" s="237">
        <v>0</v>
      </c>
    </row>
    <row r="609" spans="1:12">
      <c r="A609" s="220"/>
      <c r="B609" s="224"/>
      <c r="C609" s="225">
        <v>713002</v>
      </c>
      <c r="D609" s="226" t="s">
        <v>220</v>
      </c>
      <c r="E609" s="289"/>
      <c r="F609" s="236">
        <v>0</v>
      </c>
      <c r="G609" s="238">
        <v>0</v>
      </c>
      <c r="H609" s="278">
        <v>3</v>
      </c>
      <c r="I609" s="237">
        <v>0</v>
      </c>
      <c r="J609" s="237">
        <v>0</v>
      </c>
      <c r="K609" s="236">
        <v>0</v>
      </c>
      <c r="L609" s="237">
        <v>0</v>
      </c>
    </row>
    <row r="610" spans="1:12">
      <c r="A610" s="220"/>
      <c r="B610" s="224"/>
      <c r="C610" s="225">
        <v>713004</v>
      </c>
      <c r="D610" s="226" t="s">
        <v>221</v>
      </c>
      <c r="E610" s="289"/>
      <c r="F610" s="236">
        <v>0</v>
      </c>
      <c r="G610" s="238">
        <v>0</v>
      </c>
      <c r="H610" s="278">
        <v>3</v>
      </c>
      <c r="I610" s="237">
        <v>0</v>
      </c>
      <c r="J610" s="237">
        <v>0</v>
      </c>
      <c r="K610" s="236">
        <v>0</v>
      </c>
      <c r="L610" s="237">
        <v>0</v>
      </c>
    </row>
    <row r="611" spans="1:12">
      <c r="A611" s="217"/>
      <c r="B611" s="224"/>
      <c r="C611" s="225">
        <v>716</v>
      </c>
      <c r="D611" s="226" t="s">
        <v>702</v>
      </c>
      <c r="E611" s="289"/>
      <c r="F611" s="236">
        <v>0.9</v>
      </c>
      <c r="G611" s="374">
        <v>0</v>
      </c>
      <c r="H611" s="278">
        <v>0</v>
      </c>
      <c r="I611" s="237">
        <v>0</v>
      </c>
      <c r="J611" s="237">
        <v>0</v>
      </c>
      <c r="K611" s="236">
        <v>0</v>
      </c>
      <c r="L611" s="237">
        <v>0</v>
      </c>
    </row>
    <row r="612" spans="1:12">
      <c r="A612" s="220"/>
      <c r="B612" s="224"/>
      <c r="C612" s="225"/>
      <c r="D612" s="226" t="s">
        <v>825</v>
      </c>
      <c r="E612" s="289"/>
      <c r="F612" s="236">
        <v>0</v>
      </c>
      <c r="G612" s="374">
        <v>0</v>
      </c>
      <c r="H612" s="278">
        <v>18.7</v>
      </c>
      <c r="I612" s="237">
        <v>18.7</v>
      </c>
      <c r="J612" s="237">
        <v>0</v>
      </c>
      <c r="K612" s="236">
        <v>0</v>
      </c>
      <c r="L612" s="237">
        <v>0</v>
      </c>
    </row>
    <row r="613" spans="1:12">
      <c r="A613" s="220"/>
      <c r="B613" s="224"/>
      <c r="C613" s="225">
        <v>7170021</v>
      </c>
      <c r="D613" s="226" t="s">
        <v>633</v>
      </c>
      <c r="E613" s="289"/>
      <c r="F613" s="236">
        <v>33.799999999999997</v>
      </c>
      <c r="G613" s="374">
        <v>2.8</v>
      </c>
      <c r="H613" s="278">
        <v>8</v>
      </c>
      <c r="I613" s="237">
        <v>0</v>
      </c>
      <c r="J613" s="237">
        <v>0</v>
      </c>
      <c r="K613" s="236">
        <v>0</v>
      </c>
      <c r="L613" s="237">
        <v>0</v>
      </c>
    </row>
    <row r="614" spans="1:12">
      <c r="A614" s="220"/>
      <c r="B614" s="224"/>
      <c r="C614" s="225">
        <v>7170022</v>
      </c>
      <c r="D614" s="226" t="s">
        <v>506</v>
      </c>
      <c r="E614" s="289"/>
      <c r="F614" s="236">
        <v>0</v>
      </c>
      <c r="G614" s="374">
        <v>37.1</v>
      </c>
      <c r="H614" s="278">
        <v>35.6</v>
      </c>
      <c r="I614" s="237">
        <v>36.200000000000003</v>
      </c>
      <c r="J614" s="237">
        <v>0</v>
      </c>
      <c r="K614" s="236">
        <v>0</v>
      </c>
      <c r="L614" s="237">
        <v>0</v>
      </c>
    </row>
    <row r="615" spans="1:12">
      <c r="A615" s="220"/>
      <c r="B615" s="224" t="s">
        <v>128</v>
      </c>
      <c r="C615" s="234"/>
      <c r="D615" s="235" t="s">
        <v>224</v>
      </c>
      <c r="E615" s="224" t="s">
        <v>811</v>
      </c>
      <c r="F615" s="239">
        <f t="shared" ref="F615:L615" si="66">SUM(F616)</f>
        <v>0</v>
      </c>
      <c r="G615" s="240">
        <f t="shared" si="66"/>
        <v>0</v>
      </c>
      <c r="H615" s="388">
        <f t="shared" si="66"/>
        <v>0</v>
      </c>
      <c r="I615" s="216">
        <f t="shared" si="66"/>
        <v>0</v>
      </c>
      <c r="J615" s="216">
        <f t="shared" si="66"/>
        <v>0</v>
      </c>
      <c r="K615" s="239">
        <f t="shared" si="66"/>
        <v>0</v>
      </c>
      <c r="L615" s="239">
        <f t="shared" si="66"/>
        <v>0</v>
      </c>
    </row>
    <row r="616" spans="1:12">
      <c r="A616" s="217"/>
      <c r="B616" s="224"/>
      <c r="C616" s="225">
        <v>714001</v>
      </c>
      <c r="D616" s="226" t="s">
        <v>222</v>
      </c>
      <c r="E616" s="289"/>
      <c r="F616" s="239">
        <v>0</v>
      </c>
      <c r="G616" s="238">
        <v>0</v>
      </c>
      <c r="H616" s="278">
        <v>0</v>
      </c>
      <c r="I616" s="237">
        <v>0</v>
      </c>
      <c r="J616" s="237">
        <v>0</v>
      </c>
      <c r="K616" s="236">
        <v>0</v>
      </c>
      <c r="L616" s="237">
        <v>0</v>
      </c>
    </row>
    <row r="617" spans="1:12">
      <c r="A617" s="220"/>
      <c r="B617" s="224" t="s">
        <v>225</v>
      </c>
      <c r="C617" s="234"/>
      <c r="D617" s="235" t="s">
        <v>226</v>
      </c>
      <c r="E617" s="224" t="s">
        <v>821</v>
      </c>
      <c r="F617" s="239">
        <f>SUM(F618:F629)</f>
        <v>45.6</v>
      </c>
      <c r="G617" s="240">
        <f>SUM(G618:G628)</f>
        <v>14.700000000000001</v>
      </c>
      <c r="H617" s="388">
        <f>SUM(H618:H632)</f>
        <v>23.700000000000003</v>
      </c>
      <c r="I617" s="216">
        <f>SUM(I618:I632)</f>
        <v>21.5</v>
      </c>
      <c r="J617" s="216">
        <f>SUM(J618:J632)</f>
        <v>0</v>
      </c>
      <c r="K617" s="239">
        <f>SUM(K618:K632)</f>
        <v>11.2</v>
      </c>
      <c r="L617" s="239">
        <f>SUM(L618:L632)</f>
        <v>11.4</v>
      </c>
    </row>
    <row r="618" spans="1:12">
      <c r="A618" s="220"/>
      <c r="B618" s="224"/>
      <c r="C618" s="225">
        <v>716</v>
      </c>
      <c r="D618" s="226" t="s">
        <v>362</v>
      </c>
      <c r="E618" s="289"/>
      <c r="F618" s="239">
        <v>0</v>
      </c>
      <c r="G618" s="238">
        <v>0</v>
      </c>
      <c r="H618" s="278">
        <v>0</v>
      </c>
      <c r="I618" s="237">
        <v>0</v>
      </c>
      <c r="J618" s="237">
        <v>0</v>
      </c>
      <c r="K618" s="236">
        <v>0</v>
      </c>
      <c r="L618" s="237">
        <v>0</v>
      </c>
    </row>
    <row r="619" spans="1:12">
      <c r="A619" s="220"/>
      <c r="B619" s="224"/>
      <c r="C619" s="225" t="s">
        <v>635</v>
      </c>
      <c r="D619" s="226" t="s">
        <v>533</v>
      </c>
      <c r="E619" s="289"/>
      <c r="F619" s="236">
        <v>6.5</v>
      </c>
      <c r="G619" s="238">
        <v>0</v>
      </c>
      <c r="H619" s="278">
        <v>0</v>
      </c>
      <c r="I619" s="237">
        <v>0</v>
      </c>
      <c r="J619" s="237">
        <v>0</v>
      </c>
      <c r="K619" s="236">
        <v>0</v>
      </c>
      <c r="L619" s="237">
        <v>0</v>
      </c>
    </row>
    <row r="620" spans="1:12">
      <c r="A620" s="220"/>
      <c r="B620" s="224"/>
      <c r="C620" s="225"/>
      <c r="D620" s="226" t="s">
        <v>656</v>
      </c>
      <c r="E620" s="289"/>
      <c r="F620" s="236">
        <v>0</v>
      </c>
      <c r="G620" s="238">
        <v>10.8</v>
      </c>
      <c r="H620" s="278">
        <v>0</v>
      </c>
      <c r="I620" s="237">
        <v>0</v>
      </c>
      <c r="J620" s="237">
        <v>0</v>
      </c>
      <c r="K620" s="236">
        <v>0</v>
      </c>
      <c r="L620" s="237">
        <v>0</v>
      </c>
    </row>
    <row r="621" spans="1:12">
      <c r="A621" s="220"/>
      <c r="B621" s="224"/>
      <c r="C621" s="225"/>
      <c r="D621" s="226" t="s">
        <v>657</v>
      </c>
      <c r="E621" s="289"/>
      <c r="F621" s="236">
        <v>1.6</v>
      </c>
      <c r="G621" s="238">
        <v>0</v>
      </c>
      <c r="H621" s="278">
        <v>0</v>
      </c>
      <c r="I621" s="237">
        <v>0</v>
      </c>
      <c r="J621" s="237">
        <v>0</v>
      </c>
      <c r="K621" s="236">
        <v>0</v>
      </c>
      <c r="L621" s="237">
        <v>0</v>
      </c>
    </row>
    <row r="622" spans="1:12">
      <c r="A622" s="220"/>
      <c r="B622" s="224"/>
      <c r="C622" s="225"/>
      <c r="D622" s="226" t="s">
        <v>730</v>
      </c>
      <c r="E622" s="289"/>
      <c r="F622" s="236">
        <v>0</v>
      </c>
      <c r="G622" s="238">
        <v>0</v>
      </c>
      <c r="H622" s="278">
        <v>3</v>
      </c>
      <c r="I622" s="237">
        <v>0</v>
      </c>
      <c r="J622" s="237">
        <v>0</v>
      </c>
      <c r="K622" s="236">
        <v>0</v>
      </c>
      <c r="L622" s="237">
        <v>0</v>
      </c>
    </row>
    <row r="623" spans="1:12">
      <c r="A623" s="220"/>
      <c r="B623" s="224"/>
      <c r="C623" s="225">
        <v>7170013</v>
      </c>
      <c r="D623" s="226" t="s">
        <v>636</v>
      </c>
      <c r="E623" s="290"/>
      <c r="F623" s="236">
        <v>0</v>
      </c>
      <c r="G623" s="238">
        <v>0</v>
      </c>
      <c r="H623" s="278">
        <v>0</v>
      </c>
      <c r="I623" s="237">
        <v>0</v>
      </c>
      <c r="J623" s="237">
        <v>0</v>
      </c>
      <c r="K623" s="236">
        <v>0</v>
      </c>
      <c r="L623" s="237">
        <v>0</v>
      </c>
    </row>
    <row r="624" spans="1:12">
      <c r="A624" s="220"/>
      <c r="B624" s="224"/>
      <c r="C624" s="225">
        <v>7170029</v>
      </c>
      <c r="D624" s="226" t="s">
        <v>731</v>
      </c>
      <c r="E624" s="290"/>
      <c r="F624" s="236">
        <v>0</v>
      </c>
      <c r="G624" s="238">
        <v>0</v>
      </c>
      <c r="H624" s="278">
        <v>0</v>
      </c>
      <c r="I624" s="237">
        <v>0</v>
      </c>
      <c r="J624" s="237">
        <v>0</v>
      </c>
      <c r="K624" s="236">
        <v>0</v>
      </c>
      <c r="L624" s="237">
        <v>0</v>
      </c>
    </row>
    <row r="625" spans="1:12">
      <c r="A625" s="220"/>
      <c r="B625" s="224"/>
      <c r="C625" s="225"/>
      <c r="D625" s="226" t="s">
        <v>848</v>
      </c>
      <c r="E625" s="289"/>
      <c r="F625" s="236">
        <v>0</v>
      </c>
      <c r="G625" s="238">
        <v>0</v>
      </c>
      <c r="H625" s="278">
        <v>0</v>
      </c>
      <c r="I625" s="237">
        <v>0</v>
      </c>
      <c r="J625" s="237">
        <v>0</v>
      </c>
      <c r="K625" s="236">
        <v>0</v>
      </c>
      <c r="L625" s="237">
        <v>0</v>
      </c>
    </row>
    <row r="626" spans="1:12">
      <c r="A626" s="220"/>
      <c r="B626" s="224"/>
      <c r="C626" s="225"/>
      <c r="D626" s="226" t="s">
        <v>845</v>
      </c>
      <c r="E626" s="289"/>
      <c r="F626" s="236">
        <v>0</v>
      </c>
      <c r="G626" s="238">
        <v>0</v>
      </c>
      <c r="H626" s="278">
        <v>0</v>
      </c>
      <c r="I626" s="237">
        <v>0</v>
      </c>
      <c r="J626" s="237">
        <v>0</v>
      </c>
      <c r="K626" s="236">
        <v>0</v>
      </c>
      <c r="L626" s="237">
        <v>0</v>
      </c>
    </row>
    <row r="627" spans="1:12">
      <c r="A627" s="220"/>
      <c r="B627" s="224"/>
      <c r="C627" s="225">
        <v>71700216</v>
      </c>
      <c r="D627" s="226" t="s">
        <v>552</v>
      </c>
      <c r="E627" s="290"/>
      <c r="F627" s="236">
        <v>0</v>
      </c>
      <c r="G627" s="238">
        <v>3.9</v>
      </c>
      <c r="H627" s="278">
        <v>10.3</v>
      </c>
      <c r="I627" s="237">
        <v>10.3</v>
      </c>
      <c r="J627" s="237">
        <v>0</v>
      </c>
      <c r="K627" s="236">
        <v>0</v>
      </c>
      <c r="L627" s="237">
        <v>0</v>
      </c>
    </row>
    <row r="628" spans="1:12">
      <c r="A628" s="220"/>
      <c r="B628" s="224"/>
      <c r="C628" s="225">
        <v>71700222</v>
      </c>
      <c r="D628" s="226" t="s">
        <v>951</v>
      </c>
      <c r="E628" s="289"/>
      <c r="F628" s="236">
        <v>18.899999999999999</v>
      </c>
      <c r="G628" s="238">
        <v>0</v>
      </c>
      <c r="H628" s="278">
        <v>0</v>
      </c>
      <c r="I628" s="237">
        <v>0</v>
      </c>
      <c r="J628" s="237">
        <v>0</v>
      </c>
      <c r="K628" s="236">
        <v>11.2</v>
      </c>
      <c r="L628" s="237">
        <v>11.4</v>
      </c>
    </row>
    <row r="629" spans="1:12">
      <c r="A629" s="220"/>
      <c r="B629" s="224"/>
      <c r="C629" s="225" t="s">
        <v>637</v>
      </c>
      <c r="D629" s="226" t="s">
        <v>948</v>
      </c>
      <c r="E629" s="290"/>
      <c r="F629" s="236">
        <v>18.600000000000001</v>
      </c>
      <c r="G629" s="374">
        <v>0</v>
      </c>
      <c r="H629" s="278">
        <v>10.4</v>
      </c>
      <c r="I629" s="237">
        <v>11.2</v>
      </c>
      <c r="J629" s="237">
        <v>0</v>
      </c>
      <c r="K629" s="236">
        <v>0</v>
      </c>
      <c r="L629" s="237">
        <v>0</v>
      </c>
    </row>
    <row r="630" spans="1:12">
      <c r="A630" s="220"/>
      <c r="B630" s="224"/>
      <c r="C630" s="225"/>
      <c r="D630" s="226" t="s">
        <v>846</v>
      </c>
      <c r="E630" s="290"/>
      <c r="F630" s="236">
        <v>0</v>
      </c>
      <c r="G630" s="374">
        <v>0</v>
      </c>
      <c r="H630" s="278">
        <v>0</v>
      </c>
      <c r="I630" s="237">
        <v>0</v>
      </c>
      <c r="J630" s="237">
        <v>0</v>
      </c>
      <c r="K630" s="236">
        <v>0</v>
      </c>
      <c r="L630" s="237">
        <v>0</v>
      </c>
    </row>
    <row r="631" spans="1:12">
      <c r="A631" s="220"/>
      <c r="B631" s="224"/>
      <c r="C631" s="225"/>
      <c r="D631" s="226" t="s">
        <v>847</v>
      </c>
      <c r="E631" s="290"/>
      <c r="F631" s="236">
        <v>0</v>
      </c>
      <c r="G631" s="374">
        <v>0</v>
      </c>
      <c r="H631" s="278">
        <v>0</v>
      </c>
      <c r="I631" s="237">
        <v>0</v>
      </c>
      <c r="J631" s="237">
        <v>0</v>
      </c>
      <c r="K631" s="236">
        <v>0</v>
      </c>
      <c r="L631" s="237">
        <v>0</v>
      </c>
    </row>
    <row r="632" spans="1:12">
      <c r="A632" s="220"/>
      <c r="B632" s="224"/>
      <c r="C632" s="225"/>
      <c r="D632" s="226" t="s">
        <v>742</v>
      </c>
      <c r="E632" s="289"/>
      <c r="F632" s="236">
        <v>0</v>
      </c>
      <c r="G632" s="374">
        <v>0</v>
      </c>
      <c r="H632" s="278">
        <v>0</v>
      </c>
      <c r="I632" s="237">
        <v>0</v>
      </c>
      <c r="J632" s="237">
        <v>0</v>
      </c>
      <c r="K632" s="236">
        <v>0</v>
      </c>
      <c r="L632" s="237">
        <v>0</v>
      </c>
    </row>
    <row r="633" spans="1:12">
      <c r="A633" s="220"/>
      <c r="B633" s="224" t="s">
        <v>227</v>
      </c>
      <c r="C633" s="234"/>
      <c r="D633" s="235" t="s">
        <v>228</v>
      </c>
      <c r="E633" s="224" t="s">
        <v>823</v>
      </c>
      <c r="F633" s="239">
        <f>SUM(F634:F635)</f>
        <v>0.3</v>
      </c>
      <c r="G633" s="240">
        <f>SUM(G634:G634)</f>
        <v>9.6</v>
      </c>
      <c r="H633" s="388">
        <f>SUM(H634:H635)</f>
        <v>0</v>
      </c>
      <c r="I633" s="216">
        <f>SUM(I634:I635)</f>
        <v>0.1</v>
      </c>
      <c r="J633" s="216">
        <f>SUM(J634:J636)</f>
        <v>0</v>
      </c>
      <c r="K633" s="216">
        <f>SUM(K634:K636)</f>
        <v>0</v>
      </c>
      <c r="L633" s="216">
        <f>SUM(L634:L636)</f>
        <v>0</v>
      </c>
    </row>
    <row r="634" spans="1:12">
      <c r="A634" s="220"/>
      <c r="B634" s="229"/>
      <c r="C634" s="225">
        <v>713004</v>
      </c>
      <c r="D634" s="226" t="s">
        <v>707</v>
      </c>
      <c r="E634" s="293"/>
      <c r="F634" s="236">
        <v>0</v>
      </c>
      <c r="G634" s="238">
        <v>9.6</v>
      </c>
      <c r="H634" s="389">
        <v>0</v>
      </c>
      <c r="I634" s="237">
        <v>0</v>
      </c>
      <c r="J634" s="237">
        <v>0</v>
      </c>
      <c r="K634" s="236">
        <v>0</v>
      </c>
      <c r="L634" s="236">
        <v>0</v>
      </c>
    </row>
    <row r="635" spans="1:12">
      <c r="A635" s="220"/>
      <c r="B635" s="229"/>
      <c r="C635" s="225">
        <v>716</v>
      </c>
      <c r="D635" s="226" t="s">
        <v>424</v>
      </c>
      <c r="E635" s="293"/>
      <c r="F635" s="239">
        <v>0.3</v>
      </c>
      <c r="G635" s="238">
        <v>0</v>
      </c>
      <c r="H635" s="278">
        <v>0</v>
      </c>
      <c r="I635" s="237">
        <v>0.1</v>
      </c>
      <c r="J635" s="237">
        <v>0</v>
      </c>
      <c r="K635" s="236">
        <v>0</v>
      </c>
      <c r="L635" s="237">
        <v>0</v>
      </c>
    </row>
    <row r="636" spans="1:12">
      <c r="A636" s="220"/>
      <c r="B636" s="224"/>
      <c r="C636" s="225">
        <v>717</v>
      </c>
      <c r="D636" s="226" t="s">
        <v>849</v>
      </c>
      <c r="E636" s="237"/>
      <c r="F636" s="237">
        <v>0</v>
      </c>
      <c r="G636" s="237">
        <v>0</v>
      </c>
      <c r="H636" s="237">
        <v>0</v>
      </c>
      <c r="I636" s="237">
        <v>0</v>
      </c>
      <c r="J636" s="237">
        <v>0</v>
      </c>
      <c r="K636" s="237">
        <v>0</v>
      </c>
      <c r="L636" s="237">
        <v>0</v>
      </c>
    </row>
    <row r="637" spans="1:12">
      <c r="A637" s="220"/>
      <c r="B637" s="224" t="s">
        <v>156</v>
      </c>
      <c r="C637" s="234"/>
      <c r="D637" s="235" t="s">
        <v>279</v>
      </c>
      <c r="E637" s="224" t="s">
        <v>822</v>
      </c>
      <c r="F637" s="239">
        <f>SUM(F638:F645)</f>
        <v>0</v>
      </c>
      <c r="G637" s="240">
        <f>SUM(G638:G644)</f>
        <v>1</v>
      </c>
      <c r="H637" s="388">
        <f>SUM(H638:H645)</f>
        <v>3.7</v>
      </c>
      <c r="I637" s="216">
        <f>SUM(I638:I645)</f>
        <v>1.6</v>
      </c>
      <c r="J637" s="216">
        <f>SUM(J638:J645)</f>
        <v>0</v>
      </c>
      <c r="K637" s="239">
        <f>SUM(K638:K645)</f>
        <v>0</v>
      </c>
      <c r="L637" s="239">
        <f>SUM(L638:L645)</f>
        <v>0</v>
      </c>
    </row>
    <row r="638" spans="1:12">
      <c r="A638" s="220"/>
      <c r="B638" s="224"/>
      <c r="C638" s="225">
        <v>713004</v>
      </c>
      <c r="D638" s="226" t="s">
        <v>374</v>
      </c>
      <c r="E638" s="289"/>
      <c r="F638" s="239">
        <v>0</v>
      </c>
      <c r="G638" s="381">
        <v>1</v>
      </c>
      <c r="H638" s="278">
        <v>0</v>
      </c>
      <c r="I638" s="237">
        <v>0.4</v>
      </c>
      <c r="J638" s="237">
        <v>0</v>
      </c>
      <c r="K638" s="236">
        <v>0</v>
      </c>
      <c r="L638" s="237">
        <v>0</v>
      </c>
    </row>
    <row r="639" spans="1:12">
      <c r="A639" s="220"/>
      <c r="B639" s="224"/>
      <c r="C639" s="225">
        <v>7170011</v>
      </c>
      <c r="D639" s="226" t="s">
        <v>229</v>
      </c>
      <c r="E639" s="289"/>
      <c r="F639" s="236">
        <v>0</v>
      </c>
      <c r="G639" s="381">
        <v>0</v>
      </c>
      <c r="H639" s="278">
        <v>0</v>
      </c>
      <c r="I639" s="237">
        <v>0</v>
      </c>
      <c r="J639" s="237">
        <v>0</v>
      </c>
      <c r="K639" s="236">
        <v>0</v>
      </c>
      <c r="L639" s="237">
        <v>0</v>
      </c>
    </row>
    <row r="640" spans="1:12">
      <c r="A640" s="220"/>
      <c r="B640" s="224"/>
      <c r="C640" s="225">
        <v>7170012</v>
      </c>
      <c r="D640" s="226" t="s">
        <v>276</v>
      </c>
      <c r="E640" s="289"/>
      <c r="F640" s="236">
        <v>0</v>
      </c>
      <c r="G640" s="381">
        <v>0</v>
      </c>
      <c r="H640" s="278">
        <v>0</v>
      </c>
      <c r="I640" s="237">
        <v>0</v>
      </c>
      <c r="J640" s="237">
        <v>0</v>
      </c>
      <c r="K640" s="236">
        <v>0</v>
      </c>
      <c r="L640" s="237">
        <v>0</v>
      </c>
    </row>
    <row r="641" spans="1:12" ht="12.75" customHeight="1">
      <c r="A641" s="220"/>
      <c r="B641" s="224"/>
      <c r="C641" s="225"/>
      <c r="D641" s="226" t="s">
        <v>888</v>
      </c>
      <c r="E641" s="289"/>
      <c r="F641" s="236">
        <v>0</v>
      </c>
      <c r="G641" s="381">
        <v>0</v>
      </c>
      <c r="H641" s="278">
        <v>0</v>
      </c>
      <c r="I641" s="237">
        <v>0</v>
      </c>
      <c r="J641" s="237">
        <v>0</v>
      </c>
      <c r="K641" s="236">
        <v>0</v>
      </c>
      <c r="L641" s="237">
        <v>0</v>
      </c>
    </row>
    <row r="642" spans="1:12" ht="12.75" customHeight="1">
      <c r="A642" s="220"/>
      <c r="B642" s="224"/>
      <c r="C642" s="225">
        <v>7170016</v>
      </c>
      <c r="D642" s="226" t="s">
        <v>531</v>
      </c>
      <c r="E642" s="289"/>
      <c r="F642" s="236">
        <v>0</v>
      </c>
      <c r="G642" s="381">
        <v>0</v>
      </c>
      <c r="H642" s="278">
        <v>0</v>
      </c>
      <c r="I642" s="237">
        <v>0</v>
      </c>
      <c r="J642" s="237">
        <v>0</v>
      </c>
      <c r="K642" s="236">
        <v>0</v>
      </c>
      <c r="L642" s="237">
        <v>0</v>
      </c>
    </row>
    <row r="643" spans="1:12" ht="12.75" customHeight="1">
      <c r="A643" s="220"/>
      <c r="B643" s="224"/>
      <c r="C643" s="225">
        <v>716</v>
      </c>
      <c r="D643" s="226" t="s">
        <v>776</v>
      </c>
      <c r="E643" s="290"/>
      <c r="F643" s="236">
        <v>0</v>
      </c>
      <c r="G643" s="381">
        <v>0</v>
      </c>
      <c r="H643" s="278">
        <v>2.5</v>
      </c>
      <c r="I643" s="237">
        <v>0</v>
      </c>
      <c r="J643" s="237">
        <v>0</v>
      </c>
      <c r="K643" s="236">
        <v>0</v>
      </c>
      <c r="L643" s="237">
        <v>0</v>
      </c>
    </row>
    <row r="644" spans="1:12" ht="12.75" customHeight="1">
      <c r="A644" s="220"/>
      <c r="B644" s="224"/>
      <c r="C644" s="225">
        <v>7170017</v>
      </c>
      <c r="D644" s="226" t="s">
        <v>331</v>
      </c>
      <c r="E644" s="289"/>
      <c r="F644" s="236">
        <v>0</v>
      </c>
      <c r="G644" s="381">
        <v>0</v>
      </c>
      <c r="H644" s="278">
        <v>0</v>
      </c>
      <c r="I644" s="237">
        <v>0</v>
      </c>
      <c r="J644" s="237">
        <v>0</v>
      </c>
      <c r="K644" s="236">
        <v>0</v>
      </c>
      <c r="L644" s="237">
        <v>0</v>
      </c>
    </row>
    <row r="645" spans="1:12" ht="12.75" customHeight="1">
      <c r="A645" s="220"/>
      <c r="B645" s="224"/>
      <c r="C645" s="225">
        <v>717002</v>
      </c>
      <c r="D645" s="226" t="s">
        <v>756</v>
      </c>
      <c r="E645" s="291"/>
      <c r="F645" s="236">
        <v>0</v>
      </c>
      <c r="G645" s="382">
        <v>0</v>
      </c>
      <c r="H645" s="389">
        <v>1.2</v>
      </c>
      <c r="I645" s="237">
        <v>1.2</v>
      </c>
      <c r="J645" s="237">
        <v>0</v>
      </c>
      <c r="K645" s="236">
        <v>0</v>
      </c>
      <c r="L645" s="236">
        <v>0</v>
      </c>
    </row>
    <row r="646" spans="1:12" ht="15" customHeight="1">
      <c r="A646" s="220"/>
      <c r="B646" s="224" t="s">
        <v>269</v>
      </c>
      <c r="C646" s="234"/>
      <c r="D646" s="235" t="s">
        <v>270</v>
      </c>
      <c r="E646" s="288" t="s">
        <v>829</v>
      </c>
      <c r="F646" s="239">
        <f t="shared" ref="F646:L646" si="67">SUM(F647:F660)</f>
        <v>293.8</v>
      </c>
      <c r="G646" s="240">
        <f t="shared" si="67"/>
        <v>112</v>
      </c>
      <c r="H646" s="388">
        <f t="shared" si="67"/>
        <v>15</v>
      </c>
      <c r="I646" s="216">
        <f t="shared" si="67"/>
        <v>0</v>
      </c>
      <c r="J646" s="216">
        <f t="shared" si="67"/>
        <v>0</v>
      </c>
      <c r="K646" s="239">
        <f t="shared" si="67"/>
        <v>0</v>
      </c>
      <c r="L646" s="239">
        <f t="shared" si="67"/>
        <v>0</v>
      </c>
    </row>
    <row r="647" spans="1:12">
      <c r="A647" s="220"/>
      <c r="B647" s="224"/>
      <c r="C647" s="225">
        <v>7161</v>
      </c>
      <c r="D647" s="226" t="s">
        <v>659</v>
      </c>
      <c r="E647" s="289"/>
      <c r="F647" s="239">
        <v>0.4</v>
      </c>
      <c r="G647" s="238">
        <v>0</v>
      </c>
      <c r="H647" s="278">
        <v>0</v>
      </c>
      <c r="I647" s="237">
        <v>0</v>
      </c>
      <c r="J647" s="237">
        <v>0</v>
      </c>
      <c r="K647" s="236">
        <v>0</v>
      </c>
      <c r="L647" s="237">
        <v>0</v>
      </c>
    </row>
    <row r="648" spans="1:12">
      <c r="A648" s="220"/>
      <c r="B648" s="224"/>
      <c r="C648" s="225"/>
      <c r="D648" s="226" t="s">
        <v>678</v>
      </c>
      <c r="E648" s="289"/>
      <c r="F648" s="236">
        <v>0</v>
      </c>
      <c r="G648" s="238">
        <v>0</v>
      </c>
      <c r="H648" s="278">
        <v>0</v>
      </c>
      <c r="I648" s="237">
        <v>0</v>
      </c>
      <c r="J648" s="237">
        <v>0</v>
      </c>
      <c r="K648" s="236">
        <v>0</v>
      </c>
      <c r="L648" s="237">
        <v>0</v>
      </c>
    </row>
    <row r="649" spans="1:12">
      <c r="A649" s="220"/>
      <c r="B649" s="224"/>
      <c r="C649" s="225"/>
      <c r="D649" s="226" t="s">
        <v>679</v>
      </c>
      <c r="E649" s="289"/>
      <c r="F649" s="236">
        <v>0</v>
      </c>
      <c r="G649" s="238">
        <v>2.4</v>
      </c>
      <c r="H649" s="278">
        <v>0</v>
      </c>
      <c r="I649" s="237">
        <v>0</v>
      </c>
      <c r="J649" s="237">
        <v>0</v>
      </c>
      <c r="K649" s="236">
        <v>0</v>
      </c>
      <c r="L649" s="237">
        <v>0</v>
      </c>
    </row>
    <row r="650" spans="1:12" ht="11.25" customHeight="1">
      <c r="A650" s="220"/>
      <c r="B650" s="224"/>
      <c r="C650" s="225"/>
      <c r="D650" s="226" t="s">
        <v>878</v>
      </c>
      <c r="E650" s="289"/>
      <c r="F650" s="236">
        <v>0</v>
      </c>
      <c r="G650" s="238">
        <v>0</v>
      </c>
      <c r="H650" s="278">
        <v>15</v>
      </c>
      <c r="I650" s="237">
        <v>0</v>
      </c>
      <c r="J650" s="237">
        <v>0</v>
      </c>
      <c r="K650" s="236">
        <v>0</v>
      </c>
      <c r="L650" s="237">
        <v>0</v>
      </c>
    </row>
    <row r="651" spans="1:12">
      <c r="A651" s="220"/>
      <c r="B651" s="224"/>
      <c r="C651" s="225">
        <v>7162</v>
      </c>
      <c r="D651" s="226" t="s">
        <v>470</v>
      </c>
      <c r="E651" s="289"/>
      <c r="F651" s="236">
        <v>0</v>
      </c>
      <c r="G651" s="238">
        <v>0.5</v>
      </c>
      <c r="H651" s="278">
        <v>0</v>
      </c>
      <c r="I651" s="237">
        <v>0</v>
      </c>
      <c r="J651" s="237">
        <v>0</v>
      </c>
      <c r="K651" s="236">
        <v>0</v>
      </c>
      <c r="L651" s="237">
        <v>0</v>
      </c>
    </row>
    <row r="652" spans="1:12">
      <c r="A652" s="220"/>
      <c r="B652" s="224"/>
      <c r="C652" s="225"/>
      <c r="D652" s="226" t="s">
        <v>680</v>
      </c>
      <c r="E652" s="289"/>
      <c r="F652" s="236">
        <v>0</v>
      </c>
      <c r="G652" s="238">
        <v>0</v>
      </c>
      <c r="H652" s="278">
        <v>0</v>
      </c>
      <c r="I652" s="237">
        <v>0</v>
      </c>
      <c r="J652" s="237">
        <v>0</v>
      </c>
      <c r="K652" s="236">
        <v>0</v>
      </c>
      <c r="L652" s="237">
        <v>0</v>
      </c>
    </row>
    <row r="653" spans="1:12">
      <c r="A653" s="220"/>
      <c r="B653" s="224"/>
      <c r="C653" s="225" t="s">
        <v>638</v>
      </c>
      <c r="D653" s="226" t="s">
        <v>765</v>
      </c>
      <c r="E653" s="289"/>
      <c r="F653" s="236">
        <v>0</v>
      </c>
      <c r="G653" s="238">
        <v>8.6999999999999993</v>
      </c>
      <c r="H653" s="278">
        <v>0</v>
      </c>
      <c r="I653" s="237">
        <v>0</v>
      </c>
      <c r="J653" s="237">
        <v>0</v>
      </c>
      <c r="K653" s="236">
        <v>0</v>
      </c>
      <c r="L653" s="237">
        <v>0</v>
      </c>
    </row>
    <row r="654" spans="1:12">
      <c r="A654" s="220"/>
      <c r="B654" s="224"/>
      <c r="C654" s="225" t="s">
        <v>638</v>
      </c>
      <c r="D654" s="226" t="s">
        <v>318</v>
      </c>
      <c r="E654" s="289"/>
      <c r="F654" s="236">
        <v>9.3000000000000007</v>
      </c>
      <c r="G654" s="374">
        <v>0</v>
      </c>
      <c r="H654" s="278">
        <v>0</v>
      </c>
      <c r="I654" s="237">
        <v>0</v>
      </c>
      <c r="J654" s="237">
        <v>0</v>
      </c>
      <c r="K654" s="236">
        <v>0</v>
      </c>
      <c r="L654" s="237">
        <v>0</v>
      </c>
    </row>
    <row r="655" spans="1:12">
      <c r="A655" s="220"/>
      <c r="B655" s="224"/>
      <c r="C655" s="225" t="s">
        <v>638</v>
      </c>
      <c r="D655" s="226" t="s">
        <v>327</v>
      </c>
      <c r="E655" s="289"/>
      <c r="F655" s="236">
        <v>0</v>
      </c>
      <c r="G655" s="238">
        <v>0</v>
      </c>
      <c r="H655" s="278">
        <v>0</v>
      </c>
      <c r="I655" s="237">
        <v>0</v>
      </c>
      <c r="J655" s="237">
        <v>0</v>
      </c>
      <c r="K655" s="236">
        <v>0</v>
      </c>
      <c r="L655" s="237">
        <v>0</v>
      </c>
    </row>
    <row r="656" spans="1:12">
      <c r="A656" s="220"/>
      <c r="B656" s="224"/>
      <c r="C656" s="225" t="s">
        <v>639</v>
      </c>
      <c r="D656" s="226" t="s">
        <v>317</v>
      </c>
      <c r="E656" s="289"/>
      <c r="F656" s="236">
        <v>17.5</v>
      </c>
      <c r="G656" s="374">
        <v>14.7</v>
      </c>
      <c r="H656" s="278">
        <v>0</v>
      </c>
      <c r="I656" s="237">
        <v>0</v>
      </c>
      <c r="J656" s="237">
        <v>0</v>
      </c>
      <c r="K656" s="236">
        <v>0</v>
      </c>
      <c r="L656" s="237">
        <v>0</v>
      </c>
    </row>
    <row r="657" spans="1:12">
      <c r="A657" s="220"/>
      <c r="B657" s="224"/>
      <c r="C657" s="225" t="s">
        <v>639</v>
      </c>
      <c r="D657" s="226" t="s">
        <v>703</v>
      </c>
      <c r="E657" s="289"/>
      <c r="F657" s="236">
        <v>70.8</v>
      </c>
      <c r="G657" s="374">
        <v>43.6</v>
      </c>
      <c r="H657" s="278">
        <v>0</v>
      </c>
      <c r="I657" s="237">
        <v>0</v>
      </c>
      <c r="J657" s="237">
        <v>0</v>
      </c>
      <c r="K657" s="236">
        <v>0</v>
      </c>
      <c r="L657" s="237">
        <v>0</v>
      </c>
    </row>
    <row r="658" spans="1:12">
      <c r="A658" s="220"/>
      <c r="B658" s="224"/>
      <c r="C658" s="225" t="s">
        <v>639</v>
      </c>
      <c r="D658" s="226" t="s">
        <v>660</v>
      </c>
      <c r="E658" s="289"/>
      <c r="F658" s="236">
        <v>195.8</v>
      </c>
      <c r="G658" s="238">
        <v>0</v>
      </c>
      <c r="H658" s="278">
        <v>0</v>
      </c>
      <c r="I658" s="237">
        <v>0</v>
      </c>
      <c r="J658" s="237">
        <v>0</v>
      </c>
      <c r="K658" s="236">
        <v>0</v>
      </c>
      <c r="L658" s="237">
        <v>0</v>
      </c>
    </row>
    <row r="659" spans="1:12">
      <c r="A659" s="220"/>
      <c r="B659" s="224"/>
      <c r="C659" s="225"/>
      <c r="D659" s="226" t="s">
        <v>661</v>
      </c>
      <c r="E659" s="289"/>
      <c r="F659" s="236">
        <v>0</v>
      </c>
      <c r="G659" s="238">
        <v>42.1</v>
      </c>
      <c r="H659" s="278">
        <v>0</v>
      </c>
      <c r="I659" s="237">
        <v>0</v>
      </c>
      <c r="J659" s="237">
        <v>0</v>
      </c>
      <c r="K659" s="236">
        <v>0</v>
      </c>
      <c r="L659" s="237">
        <v>0</v>
      </c>
    </row>
    <row r="660" spans="1:12">
      <c r="A660" s="220"/>
      <c r="B660" s="224"/>
      <c r="C660" s="225">
        <v>7170022</v>
      </c>
      <c r="D660" s="226" t="s">
        <v>553</v>
      </c>
      <c r="E660" s="290"/>
      <c r="F660" s="236">
        <v>0</v>
      </c>
      <c r="G660" s="236">
        <v>0</v>
      </c>
      <c r="H660" s="278">
        <v>0</v>
      </c>
      <c r="I660" s="237">
        <v>0</v>
      </c>
      <c r="J660" s="237">
        <v>0</v>
      </c>
      <c r="K660" s="236">
        <v>0</v>
      </c>
      <c r="L660" s="237">
        <v>0</v>
      </c>
    </row>
    <row r="661" spans="1:12">
      <c r="A661" s="220"/>
      <c r="B661" s="224" t="s">
        <v>230</v>
      </c>
      <c r="C661" s="234"/>
      <c r="D661" s="235" t="s">
        <v>231</v>
      </c>
      <c r="E661" s="291"/>
      <c r="F661" s="239">
        <f>SUM(F662:F681)</f>
        <v>119.9</v>
      </c>
      <c r="G661" s="240">
        <f t="shared" ref="G661:L661" si="68">SUM(G662:G681)</f>
        <v>42.300000000000004</v>
      </c>
      <c r="H661" s="388">
        <f t="shared" si="68"/>
        <v>21.7</v>
      </c>
      <c r="I661" s="216">
        <f t="shared" si="68"/>
        <v>14</v>
      </c>
      <c r="J661" s="216">
        <f t="shared" si="68"/>
        <v>10</v>
      </c>
      <c r="K661" s="239">
        <f t="shared" si="68"/>
        <v>0</v>
      </c>
      <c r="L661" s="239">
        <f t="shared" si="68"/>
        <v>0</v>
      </c>
    </row>
    <row r="662" spans="1:12">
      <c r="A662" s="217"/>
      <c r="B662" s="224"/>
      <c r="C662" s="225">
        <v>711004</v>
      </c>
      <c r="D662" s="226" t="s">
        <v>770</v>
      </c>
      <c r="E662" s="291"/>
      <c r="F662" s="236">
        <v>0</v>
      </c>
      <c r="G662" s="374">
        <v>2.2999999999999998</v>
      </c>
      <c r="H662" s="389">
        <v>0</v>
      </c>
      <c r="I662" s="237">
        <v>0</v>
      </c>
      <c r="J662" s="237">
        <v>0</v>
      </c>
      <c r="K662" s="236">
        <v>0</v>
      </c>
      <c r="L662" s="236">
        <v>0</v>
      </c>
    </row>
    <row r="663" spans="1:12">
      <c r="A663" s="217"/>
      <c r="B663" s="224"/>
      <c r="C663" s="225">
        <v>7130041</v>
      </c>
      <c r="D663" s="226" t="s">
        <v>588</v>
      </c>
      <c r="E663" s="290"/>
      <c r="F663" s="236">
        <v>14.3</v>
      </c>
      <c r="G663" s="238">
        <v>9.1999999999999993</v>
      </c>
      <c r="H663" s="278">
        <v>5</v>
      </c>
      <c r="I663" s="237">
        <v>0</v>
      </c>
      <c r="J663" s="237">
        <v>0</v>
      </c>
      <c r="K663" s="236">
        <v>0</v>
      </c>
      <c r="L663" s="237">
        <v>0</v>
      </c>
    </row>
    <row r="664" spans="1:12">
      <c r="A664" s="217"/>
      <c r="B664" s="224"/>
      <c r="C664" s="225">
        <v>713005</v>
      </c>
      <c r="D664" s="226" t="s">
        <v>232</v>
      </c>
      <c r="E664" s="289"/>
      <c r="F664" s="236">
        <v>0</v>
      </c>
      <c r="G664" s="238">
        <v>22.7</v>
      </c>
      <c r="H664" s="278">
        <v>0</v>
      </c>
      <c r="I664" s="237">
        <v>0</v>
      </c>
      <c r="J664" s="237">
        <v>0</v>
      </c>
      <c r="K664" s="236">
        <v>0</v>
      </c>
      <c r="L664" s="237">
        <v>0</v>
      </c>
    </row>
    <row r="665" spans="1:12">
      <c r="A665" s="217"/>
      <c r="B665" s="224"/>
      <c r="C665" s="225">
        <v>714004</v>
      </c>
      <c r="D665" s="226" t="s">
        <v>683</v>
      </c>
      <c r="E665" s="289"/>
      <c r="F665" s="236">
        <v>13.9</v>
      </c>
      <c r="G665" s="398">
        <v>0</v>
      </c>
      <c r="H665" s="278">
        <v>0</v>
      </c>
      <c r="I665" s="237">
        <v>0</v>
      </c>
      <c r="J665" s="237">
        <v>0</v>
      </c>
      <c r="K665" s="236">
        <v>0</v>
      </c>
      <c r="L665" s="237">
        <v>0</v>
      </c>
    </row>
    <row r="666" spans="1:12">
      <c r="A666" s="217"/>
      <c r="B666" s="224"/>
      <c r="C666" s="225"/>
      <c r="D666" s="226" t="s">
        <v>884</v>
      </c>
      <c r="E666" s="289"/>
      <c r="F666" s="236">
        <v>0</v>
      </c>
      <c r="G666" s="236">
        <v>0</v>
      </c>
      <c r="H666" s="278">
        <v>0</v>
      </c>
      <c r="I666" s="237">
        <v>0</v>
      </c>
      <c r="J666" s="237">
        <v>10</v>
      </c>
      <c r="K666" s="236">
        <v>0</v>
      </c>
      <c r="L666" s="237">
        <v>0</v>
      </c>
    </row>
    <row r="667" spans="1:12">
      <c r="A667" s="220"/>
      <c r="B667" s="224"/>
      <c r="C667" s="225">
        <v>716</v>
      </c>
      <c r="D667" s="226" t="s">
        <v>471</v>
      </c>
      <c r="E667" s="289"/>
      <c r="F667" s="236">
        <v>0</v>
      </c>
      <c r="G667" s="238">
        <v>0</v>
      </c>
      <c r="H667" s="278">
        <v>0</v>
      </c>
      <c r="I667" s="237">
        <v>0</v>
      </c>
      <c r="J667" s="237">
        <v>0</v>
      </c>
      <c r="K667" s="236">
        <v>0</v>
      </c>
      <c r="L667" s="237">
        <v>0</v>
      </c>
    </row>
    <row r="668" spans="1:12">
      <c r="A668" s="220"/>
      <c r="B668" s="224"/>
      <c r="C668" s="225"/>
      <c r="D668" s="226" t="s">
        <v>665</v>
      </c>
      <c r="E668" s="289"/>
      <c r="F668" s="236">
        <v>0</v>
      </c>
      <c r="G668" s="238">
        <v>7.5</v>
      </c>
      <c r="H668" s="278">
        <v>1.5</v>
      </c>
      <c r="I668" s="237">
        <v>0</v>
      </c>
      <c r="J668" s="237">
        <v>0</v>
      </c>
      <c r="K668" s="236">
        <v>0</v>
      </c>
      <c r="L668" s="237">
        <v>0</v>
      </c>
    </row>
    <row r="669" spans="1:12">
      <c r="A669" s="220"/>
      <c r="B669" s="224"/>
      <c r="C669" s="225"/>
      <c r="D669" s="226" t="s">
        <v>881</v>
      </c>
      <c r="E669" s="289"/>
      <c r="F669" s="236">
        <v>0</v>
      </c>
      <c r="G669" s="238">
        <v>0</v>
      </c>
      <c r="H669" s="278">
        <v>3</v>
      </c>
      <c r="I669" s="237">
        <v>0</v>
      </c>
      <c r="J669" s="237">
        <v>0</v>
      </c>
      <c r="K669" s="236">
        <v>0</v>
      </c>
      <c r="L669" s="237">
        <v>0</v>
      </c>
    </row>
    <row r="670" spans="1:12">
      <c r="A670" s="220"/>
      <c r="B670" s="224"/>
      <c r="C670" s="225"/>
      <c r="D670" s="226" t="s">
        <v>885</v>
      </c>
      <c r="E670" s="289"/>
      <c r="F670" s="236">
        <v>0</v>
      </c>
      <c r="G670" s="238">
        <v>0</v>
      </c>
      <c r="H670" s="278">
        <v>0</v>
      </c>
      <c r="I670" s="237">
        <v>0</v>
      </c>
      <c r="J670" s="237">
        <v>0</v>
      </c>
      <c r="K670" s="236">
        <v>0</v>
      </c>
      <c r="L670" s="237">
        <v>0</v>
      </c>
    </row>
    <row r="671" spans="1:12">
      <c r="A671" s="220"/>
      <c r="B671" s="224"/>
      <c r="C671" s="225">
        <v>716</v>
      </c>
      <c r="D671" s="226" t="s">
        <v>278</v>
      </c>
      <c r="E671" s="289"/>
      <c r="F671" s="236">
        <v>0</v>
      </c>
      <c r="G671" s="238">
        <v>0</v>
      </c>
      <c r="H671" s="278">
        <v>0</v>
      </c>
      <c r="I671" s="237">
        <v>0</v>
      </c>
      <c r="J671" s="237">
        <v>0</v>
      </c>
      <c r="K671" s="236">
        <v>0</v>
      </c>
      <c r="L671" s="237">
        <v>0</v>
      </c>
    </row>
    <row r="672" spans="1:12">
      <c r="A672" s="220"/>
      <c r="B672" s="224"/>
      <c r="C672" s="225" t="s">
        <v>640</v>
      </c>
      <c r="D672" s="226" t="s">
        <v>684</v>
      </c>
      <c r="E672" s="289"/>
      <c r="F672" s="236">
        <v>2.4</v>
      </c>
      <c r="G672" s="238">
        <v>0</v>
      </c>
      <c r="H672" s="278">
        <v>0</v>
      </c>
      <c r="I672" s="237">
        <v>0</v>
      </c>
      <c r="J672" s="237">
        <v>0</v>
      </c>
      <c r="K672" s="236">
        <v>0</v>
      </c>
      <c r="L672" s="237">
        <v>0</v>
      </c>
    </row>
    <row r="673" spans="1:12">
      <c r="A673" s="220"/>
      <c r="B673" s="224"/>
      <c r="C673" s="225" t="s">
        <v>641</v>
      </c>
      <c r="D673" s="226" t="s">
        <v>766</v>
      </c>
      <c r="E673" s="289"/>
      <c r="F673" s="236">
        <v>3.9</v>
      </c>
      <c r="G673" s="238">
        <v>0</v>
      </c>
      <c r="H673" s="278">
        <v>0</v>
      </c>
      <c r="I673" s="237">
        <v>0</v>
      </c>
      <c r="J673" s="237">
        <v>0</v>
      </c>
      <c r="K673" s="236">
        <v>0</v>
      </c>
      <c r="L673" s="237">
        <v>0</v>
      </c>
    </row>
    <row r="674" spans="1:12">
      <c r="A674" s="220"/>
      <c r="B674" s="224"/>
      <c r="C674" s="225" t="s">
        <v>782</v>
      </c>
      <c r="D674" s="226" t="s">
        <v>775</v>
      </c>
      <c r="E674" s="290"/>
      <c r="F674" s="236">
        <v>0</v>
      </c>
      <c r="G674" s="238">
        <v>0</v>
      </c>
      <c r="H674" s="278">
        <v>12.2</v>
      </c>
      <c r="I674" s="237">
        <v>12.6</v>
      </c>
      <c r="J674" s="237">
        <v>0</v>
      </c>
      <c r="K674" s="236">
        <v>0</v>
      </c>
      <c r="L674" s="237">
        <v>0</v>
      </c>
    </row>
    <row r="675" spans="1:12">
      <c r="A675" s="220"/>
      <c r="B675" s="224"/>
      <c r="C675" s="225"/>
      <c r="D675" s="226" t="s">
        <v>886</v>
      </c>
      <c r="E675" s="290"/>
      <c r="F675" s="236">
        <v>0</v>
      </c>
      <c r="G675" s="238">
        <v>0</v>
      </c>
      <c r="H675" s="278">
        <v>0</v>
      </c>
      <c r="I675" s="278">
        <v>0</v>
      </c>
      <c r="J675" s="237">
        <v>0</v>
      </c>
      <c r="K675" s="236">
        <v>0</v>
      </c>
      <c r="L675" s="237">
        <v>0</v>
      </c>
    </row>
    <row r="676" spans="1:12">
      <c r="A676" s="220"/>
      <c r="B676" s="219"/>
      <c r="C676" s="219"/>
      <c r="D676" s="226" t="s">
        <v>889</v>
      </c>
      <c r="E676" s="290"/>
      <c r="F676" s="236">
        <v>0</v>
      </c>
      <c r="G676" s="238">
        <v>0</v>
      </c>
      <c r="H676" s="278">
        <v>0</v>
      </c>
      <c r="I676" s="278">
        <v>0</v>
      </c>
      <c r="J676" s="237">
        <v>0</v>
      </c>
      <c r="K676" s="236">
        <v>0</v>
      </c>
      <c r="L676" s="237">
        <v>0</v>
      </c>
    </row>
    <row r="677" spans="1:12">
      <c r="A677" s="220"/>
      <c r="B677" s="224"/>
      <c r="C677" s="225"/>
      <c r="D677" s="226" t="s">
        <v>658</v>
      </c>
      <c r="E677" s="289"/>
      <c r="F677" s="236">
        <v>56.8</v>
      </c>
      <c r="G677" s="238">
        <v>0</v>
      </c>
      <c r="H677" s="278">
        <v>0</v>
      </c>
      <c r="I677" s="237">
        <v>0</v>
      </c>
      <c r="J677" s="237">
        <v>0</v>
      </c>
      <c r="K677" s="236">
        <v>0</v>
      </c>
      <c r="L677" s="237">
        <v>0</v>
      </c>
    </row>
    <row r="678" spans="1:12">
      <c r="A678" s="220"/>
      <c r="B678" s="224"/>
      <c r="C678" s="225">
        <v>7170024</v>
      </c>
      <c r="D678" s="226" t="s">
        <v>767</v>
      </c>
      <c r="E678" s="289"/>
      <c r="F678" s="236">
        <v>28.6</v>
      </c>
      <c r="G678" s="238">
        <v>0.6</v>
      </c>
      <c r="H678" s="278">
        <v>0</v>
      </c>
      <c r="I678" s="237">
        <v>0</v>
      </c>
      <c r="J678" s="237">
        <v>0</v>
      </c>
      <c r="K678" s="236">
        <v>0</v>
      </c>
      <c r="L678" s="237">
        <v>0</v>
      </c>
    </row>
    <row r="679" spans="1:12">
      <c r="A679" s="220"/>
      <c r="B679" s="224"/>
      <c r="C679" s="225" t="s">
        <v>634</v>
      </c>
      <c r="D679" s="226" t="s">
        <v>275</v>
      </c>
      <c r="E679" s="289"/>
      <c r="F679" s="236">
        <v>0</v>
      </c>
      <c r="G679" s="238">
        <v>0</v>
      </c>
      <c r="H679" s="278">
        <v>0</v>
      </c>
      <c r="I679" s="237">
        <v>0</v>
      </c>
      <c r="J679" s="237">
        <v>0</v>
      </c>
      <c r="K679" s="236">
        <v>0</v>
      </c>
      <c r="L679" s="237">
        <v>0</v>
      </c>
    </row>
    <row r="680" spans="1:12">
      <c r="A680" s="220"/>
      <c r="B680" s="224"/>
      <c r="C680" s="225" t="s">
        <v>345</v>
      </c>
      <c r="D680" s="226" t="s">
        <v>233</v>
      </c>
      <c r="E680" s="289"/>
      <c r="F680" s="236">
        <v>0</v>
      </c>
      <c r="G680" s="374">
        <v>0</v>
      </c>
      <c r="H680" s="278">
        <v>0</v>
      </c>
      <c r="I680" s="237">
        <v>0</v>
      </c>
      <c r="J680" s="237">
        <v>0</v>
      </c>
      <c r="K680" s="236">
        <v>0</v>
      </c>
      <c r="L680" s="237">
        <v>0</v>
      </c>
    </row>
    <row r="681" spans="1:12">
      <c r="A681" s="220"/>
      <c r="B681" s="224"/>
      <c r="C681" s="225">
        <v>719002</v>
      </c>
      <c r="D681" s="226" t="s">
        <v>771</v>
      </c>
      <c r="E681" s="293"/>
      <c r="F681" s="236">
        <v>0</v>
      </c>
      <c r="G681" s="238">
        <v>0</v>
      </c>
      <c r="H681" s="389">
        <v>0</v>
      </c>
      <c r="I681" s="237">
        <v>1.4</v>
      </c>
      <c r="J681" s="237">
        <v>0</v>
      </c>
      <c r="K681" s="236">
        <v>0</v>
      </c>
      <c r="L681" s="236">
        <v>0</v>
      </c>
    </row>
    <row r="682" spans="1:12">
      <c r="A682" s="220"/>
      <c r="B682" s="224" t="s">
        <v>174</v>
      </c>
      <c r="C682" s="234"/>
      <c r="D682" s="235" t="s">
        <v>237</v>
      </c>
      <c r="E682" s="291"/>
      <c r="F682" s="236">
        <f>SUM(F683:F683)</f>
        <v>0</v>
      </c>
      <c r="G682" s="240">
        <f>SUM(G683:G683)</f>
        <v>0</v>
      </c>
      <c r="H682" s="388">
        <f>SUM(H683:H683)</f>
        <v>0</v>
      </c>
      <c r="I682" s="216">
        <f>SUM(I683:I683)</f>
        <v>0</v>
      </c>
      <c r="J682" s="216">
        <f>SUM(J683:J683)</f>
        <v>0</v>
      </c>
      <c r="K682" s="239">
        <v>0</v>
      </c>
      <c r="L682" s="239">
        <v>0</v>
      </c>
    </row>
    <row r="683" spans="1:12">
      <c r="A683" s="220"/>
      <c r="B683" s="224"/>
      <c r="C683" s="225">
        <v>717002</v>
      </c>
      <c r="D683" s="226" t="s">
        <v>890</v>
      </c>
      <c r="E683" s="293"/>
      <c r="F683" s="236">
        <v>0</v>
      </c>
      <c r="G683" s="374">
        <v>0</v>
      </c>
      <c r="H683" s="389">
        <v>0</v>
      </c>
      <c r="I683" s="237">
        <v>0</v>
      </c>
      <c r="J683" s="237">
        <v>0</v>
      </c>
      <c r="K683" s="237">
        <v>0</v>
      </c>
      <c r="L683" s="237">
        <v>0</v>
      </c>
    </row>
    <row r="684" spans="1:12">
      <c r="A684" s="220"/>
      <c r="B684" s="224"/>
      <c r="C684" s="225"/>
      <c r="D684" s="226" t="s">
        <v>882</v>
      </c>
      <c r="E684" s="293"/>
      <c r="F684" s="236">
        <v>0</v>
      </c>
      <c r="G684" s="374">
        <v>0</v>
      </c>
      <c r="H684" s="389">
        <v>0</v>
      </c>
      <c r="I684" s="237">
        <v>0</v>
      </c>
      <c r="J684" s="237">
        <v>0</v>
      </c>
      <c r="K684" s="237">
        <v>0</v>
      </c>
      <c r="L684" s="237">
        <v>0</v>
      </c>
    </row>
    <row r="685" spans="1:12">
      <c r="A685" s="220"/>
      <c r="B685" s="224"/>
      <c r="C685" s="225"/>
      <c r="D685" s="226" t="s">
        <v>883</v>
      </c>
      <c r="E685" s="293"/>
      <c r="F685" s="236">
        <v>0</v>
      </c>
      <c r="G685" s="374">
        <v>0</v>
      </c>
      <c r="H685" s="389">
        <v>0</v>
      </c>
      <c r="I685" s="237">
        <v>0</v>
      </c>
      <c r="J685" s="237">
        <v>0</v>
      </c>
      <c r="K685" s="237">
        <v>0</v>
      </c>
      <c r="L685" s="237">
        <v>0</v>
      </c>
    </row>
    <row r="686" spans="1:12">
      <c r="A686" s="220"/>
      <c r="B686" s="224" t="s">
        <v>238</v>
      </c>
      <c r="C686" s="234"/>
      <c r="D686" s="235" t="s">
        <v>239</v>
      </c>
      <c r="E686" s="291"/>
      <c r="F686" s="239">
        <f>SUM(F687:F695)</f>
        <v>27.4</v>
      </c>
      <c r="G686" s="240">
        <f>SUM(G687:G695)</f>
        <v>4.9000000000000004</v>
      </c>
      <c r="H686" s="388">
        <f>SUM(H687:H695)</f>
        <v>417.6</v>
      </c>
      <c r="I686" s="216">
        <f>SUM(I687:I695)</f>
        <v>29.700000000000003</v>
      </c>
      <c r="J686" s="216">
        <f>SUM(J687:J695)</f>
        <v>41</v>
      </c>
      <c r="K686" s="239">
        <v>0</v>
      </c>
      <c r="L686" s="239">
        <v>0</v>
      </c>
    </row>
    <row r="687" spans="1:12">
      <c r="A687" s="217"/>
      <c r="B687" s="224"/>
      <c r="C687" s="225">
        <v>712001</v>
      </c>
      <c r="D687" s="226" t="s">
        <v>479</v>
      </c>
      <c r="E687" s="293"/>
      <c r="F687" s="236">
        <v>27.4</v>
      </c>
      <c r="G687" s="374">
        <v>0</v>
      </c>
      <c r="H687" s="389">
        <v>0</v>
      </c>
      <c r="I687" s="237">
        <v>0</v>
      </c>
      <c r="J687" s="237">
        <v>0</v>
      </c>
      <c r="K687" s="236">
        <v>0</v>
      </c>
      <c r="L687" s="236">
        <v>0</v>
      </c>
    </row>
    <row r="688" spans="1:12">
      <c r="A688" s="220"/>
      <c r="B688" s="224"/>
      <c r="C688" s="225">
        <v>713001</v>
      </c>
      <c r="D688" s="226" t="s">
        <v>735</v>
      </c>
      <c r="E688" s="289"/>
      <c r="F688" s="236">
        <v>0</v>
      </c>
      <c r="G688" s="238">
        <v>0</v>
      </c>
      <c r="H688" s="278">
        <v>3</v>
      </c>
      <c r="I688" s="237">
        <v>0</v>
      </c>
      <c r="J688" s="237">
        <v>0</v>
      </c>
      <c r="K688" s="236">
        <v>0</v>
      </c>
      <c r="L688" s="237">
        <v>0</v>
      </c>
    </row>
    <row r="689" spans="1:12">
      <c r="A689" s="220"/>
      <c r="B689" s="229"/>
      <c r="C689" s="225">
        <v>717002</v>
      </c>
      <c r="D689" s="226" t="s">
        <v>732</v>
      </c>
      <c r="E689" s="290"/>
      <c r="F689" s="236">
        <v>0</v>
      </c>
      <c r="G689" s="238">
        <v>0</v>
      </c>
      <c r="H689" s="278">
        <v>183.8</v>
      </c>
      <c r="I689" s="237">
        <v>0</v>
      </c>
      <c r="J689" s="237">
        <v>41</v>
      </c>
      <c r="K689" s="236">
        <v>0</v>
      </c>
      <c r="L689" s="237">
        <v>0</v>
      </c>
    </row>
    <row r="690" spans="1:12">
      <c r="A690" s="217"/>
      <c r="B690" s="229"/>
      <c r="C690" s="225">
        <v>7170021</v>
      </c>
      <c r="D690" s="226" t="s">
        <v>370</v>
      </c>
      <c r="E690" s="290"/>
      <c r="F690" s="236">
        <v>0</v>
      </c>
      <c r="G690" s="238">
        <v>4.9000000000000004</v>
      </c>
      <c r="H690" s="278">
        <v>197.8</v>
      </c>
      <c r="I690" s="237">
        <v>0.6</v>
      </c>
      <c r="J690" s="237">
        <v>0</v>
      </c>
      <c r="K690" s="236">
        <v>0</v>
      </c>
      <c r="L690" s="237">
        <v>0</v>
      </c>
    </row>
    <row r="691" spans="1:12">
      <c r="A691" s="217"/>
      <c r="B691" s="224"/>
      <c r="C691" s="225">
        <v>7170022</v>
      </c>
      <c r="D691" s="226" t="s">
        <v>473</v>
      </c>
      <c r="E691" s="289"/>
      <c r="F691" s="236">
        <v>0</v>
      </c>
      <c r="G691" s="238">
        <v>0</v>
      </c>
      <c r="H691" s="278">
        <v>0</v>
      </c>
      <c r="I691" s="237">
        <v>0</v>
      </c>
      <c r="J691" s="237">
        <v>0</v>
      </c>
      <c r="K691" s="236">
        <v>0</v>
      </c>
      <c r="L691" s="237">
        <v>0</v>
      </c>
    </row>
    <row r="692" spans="1:12">
      <c r="A692" s="220"/>
      <c r="B692" s="224"/>
      <c r="C692" s="225">
        <v>716</v>
      </c>
      <c r="D692" s="226" t="s">
        <v>240</v>
      </c>
      <c r="E692" s="289"/>
      <c r="F692" s="236">
        <v>0</v>
      </c>
      <c r="G692" s="238">
        <v>0</v>
      </c>
      <c r="H692" s="278">
        <v>0</v>
      </c>
      <c r="I692" s="237">
        <v>0</v>
      </c>
      <c r="J692" s="237">
        <v>0</v>
      </c>
      <c r="K692" s="236">
        <v>0</v>
      </c>
      <c r="L692" s="237">
        <v>0</v>
      </c>
    </row>
    <row r="693" spans="1:12">
      <c r="A693" s="220"/>
      <c r="B693" s="224"/>
      <c r="C693" s="225">
        <v>716</v>
      </c>
      <c r="D693" s="226" t="s">
        <v>412</v>
      </c>
      <c r="E693" s="289"/>
      <c r="F693" s="236">
        <v>0</v>
      </c>
      <c r="G693" s="374">
        <v>0</v>
      </c>
      <c r="H693" s="278">
        <v>0</v>
      </c>
      <c r="I693" s="237">
        <v>0</v>
      </c>
      <c r="J693" s="237">
        <v>0</v>
      </c>
      <c r="K693" s="236">
        <v>0</v>
      </c>
      <c r="L693" s="237">
        <v>0</v>
      </c>
    </row>
    <row r="694" spans="1:12">
      <c r="A694" s="220"/>
      <c r="B694" s="224"/>
      <c r="C694" s="225"/>
      <c r="D694" s="226" t="s">
        <v>877</v>
      </c>
      <c r="E694" s="289"/>
      <c r="F694" s="236">
        <v>0</v>
      </c>
      <c r="G694" s="374">
        <v>0</v>
      </c>
      <c r="H694" s="278">
        <v>25</v>
      </c>
      <c r="I694" s="237">
        <v>25</v>
      </c>
      <c r="J694" s="237">
        <v>0</v>
      </c>
      <c r="K694" s="236">
        <v>0</v>
      </c>
      <c r="L694" s="237">
        <v>0</v>
      </c>
    </row>
    <row r="695" spans="1:12">
      <c r="A695" s="220"/>
      <c r="B695" s="229"/>
      <c r="C695" s="225"/>
      <c r="D695" s="226" t="s">
        <v>783</v>
      </c>
      <c r="E695" s="289"/>
      <c r="F695" s="236">
        <v>0</v>
      </c>
      <c r="G695" s="374">
        <v>0</v>
      </c>
      <c r="H695" s="278">
        <v>8</v>
      </c>
      <c r="I695" s="237">
        <v>4.0999999999999996</v>
      </c>
      <c r="J695" s="237">
        <v>0</v>
      </c>
      <c r="K695" s="236">
        <v>0</v>
      </c>
      <c r="L695" s="237">
        <v>0</v>
      </c>
    </row>
    <row r="696" spans="1:12">
      <c r="A696" s="220"/>
      <c r="B696" s="224" t="s">
        <v>547</v>
      </c>
      <c r="C696" s="234"/>
      <c r="D696" s="235" t="s">
        <v>235</v>
      </c>
      <c r="E696" s="291"/>
      <c r="F696" s="239">
        <f>SUM(F697:F699)</f>
        <v>1</v>
      </c>
      <c r="G696" s="240">
        <f>SUM(G697:G699)</f>
        <v>20</v>
      </c>
      <c r="H696" s="388">
        <f>SUM(H697:H698)</f>
        <v>10</v>
      </c>
      <c r="I696" s="216">
        <f>SUM(I697:I699)</f>
        <v>7.3</v>
      </c>
      <c r="J696" s="216">
        <f>SUM(J697:J699)</f>
        <v>5</v>
      </c>
      <c r="K696" s="239">
        <f>SUM(K697:K699)</f>
        <v>0</v>
      </c>
      <c r="L696" s="239">
        <f>SUM(L697:L699)</f>
        <v>0</v>
      </c>
    </row>
    <row r="697" spans="1:12">
      <c r="A697" s="220"/>
      <c r="B697" s="224"/>
      <c r="C697" s="225">
        <v>711001</v>
      </c>
      <c r="D697" s="226" t="s">
        <v>676</v>
      </c>
      <c r="E697" s="293"/>
      <c r="F697" s="236">
        <v>0</v>
      </c>
      <c r="G697" s="374">
        <v>0</v>
      </c>
      <c r="H697" s="389">
        <v>0</v>
      </c>
      <c r="I697" s="237">
        <v>0</v>
      </c>
      <c r="J697" s="237">
        <v>0</v>
      </c>
      <c r="K697" s="236">
        <v>0</v>
      </c>
      <c r="L697" s="236">
        <v>0</v>
      </c>
    </row>
    <row r="698" spans="1:12">
      <c r="A698" s="220"/>
      <c r="B698" s="224"/>
      <c r="C698" s="225">
        <v>716</v>
      </c>
      <c r="D698" s="226" t="s">
        <v>736</v>
      </c>
      <c r="E698" s="289"/>
      <c r="F698" s="236">
        <v>1</v>
      </c>
      <c r="G698" s="238">
        <v>0</v>
      </c>
      <c r="H698" s="278">
        <v>10</v>
      </c>
      <c r="I698" s="237">
        <v>7.3</v>
      </c>
      <c r="J698" s="237">
        <v>5</v>
      </c>
      <c r="K698" s="236">
        <v>0</v>
      </c>
      <c r="L698" s="237">
        <v>0</v>
      </c>
    </row>
    <row r="699" spans="1:12">
      <c r="A699" s="220"/>
      <c r="B699" s="224"/>
      <c r="C699" s="225">
        <v>7170022</v>
      </c>
      <c r="D699" s="226" t="s">
        <v>236</v>
      </c>
      <c r="E699" s="289"/>
      <c r="F699" s="236">
        <v>0</v>
      </c>
      <c r="G699" s="383">
        <v>20</v>
      </c>
      <c r="H699" s="278">
        <v>0</v>
      </c>
      <c r="I699" s="237">
        <v>0</v>
      </c>
      <c r="J699" s="237">
        <v>0</v>
      </c>
      <c r="K699" s="236">
        <v>0</v>
      </c>
      <c r="L699" s="237">
        <v>0</v>
      </c>
    </row>
    <row r="700" spans="1:12">
      <c r="A700" s="217"/>
      <c r="B700" s="273" t="s">
        <v>241</v>
      </c>
      <c r="C700" s="274"/>
      <c r="D700" s="235" t="s">
        <v>242</v>
      </c>
      <c r="E700" s="290"/>
      <c r="F700" s="239">
        <f>SUM(F701:F709)</f>
        <v>0</v>
      </c>
      <c r="G700" s="240">
        <f>SUM(G701:G706)</f>
        <v>0.9</v>
      </c>
      <c r="H700" s="279">
        <f>SUM(H701:H709)</f>
        <v>15</v>
      </c>
      <c r="I700" s="216">
        <f>SUM(I701:I709)</f>
        <v>30</v>
      </c>
      <c r="J700" s="216">
        <f>SUM(J701:J709)</f>
        <v>0</v>
      </c>
      <c r="K700" s="239">
        <f>SUM(K701:K709)</f>
        <v>0</v>
      </c>
      <c r="L700" s="216">
        <f>SUM(L701:L709)</f>
        <v>0</v>
      </c>
    </row>
    <row r="701" spans="1:12">
      <c r="A701" s="220"/>
      <c r="B701" s="224"/>
      <c r="C701" s="225">
        <v>7162</v>
      </c>
      <c r="D701" s="226" t="s">
        <v>530</v>
      </c>
      <c r="E701" s="289"/>
      <c r="F701" s="236">
        <v>0</v>
      </c>
      <c r="G701" s="374">
        <v>0</v>
      </c>
      <c r="H701" s="278">
        <v>0</v>
      </c>
      <c r="I701" s="237">
        <v>0</v>
      </c>
      <c r="J701" s="237">
        <v>0</v>
      </c>
      <c r="K701" s="236">
        <v>0</v>
      </c>
      <c r="L701" s="237">
        <v>0</v>
      </c>
    </row>
    <row r="702" spans="1:12">
      <c r="A702" s="220"/>
      <c r="B702" s="224"/>
      <c r="C702" s="225"/>
      <c r="D702" s="226" t="s">
        <v>666</v>
      </c>
      <c r="E702" s="289"/>
      <c r="F702" s="236">
        <v>0</v>
      </c>
      <c r="G702" s="374">
        <v>0.9</v>
      </c>
      <c r="H702" s="278">
        <v>0</v>
      </c>
      <c r="I702" s="237">
        <v>0</v>
      </c>
      <c r="J702" s="237">
        <v>0</v>
      </c>
      <c r="K702" s="236">
        <v>0</v>
      </c>
      <c r="L702" s="237">
        <v>0</v>
      </c>
    </row>
    <row r="703" spans="1:12">
      <c r="A703" s="220"/>
      <c r="B703" s="224"/>
      <c r="C703" s="225">
        <v>7170024</v>
      </c>
      <c r="D703" s="226" t="s">
        <v>642</v>
      </c>
      <c r="E703" s="289"/>
      <c r="F703" s="236">
        <v>0</v>
      </c>
      <c r="G703" s="238">
        <v>0</v>
      </c>
      <c r="H703" s="278">
        <v>0</v>
      </c>
      <c r="I703" s="237">
        <v>0</v>
      </c>
      <c r="J703" s="237">
        <v>0</v>
      </c>
      <c r="K703" s="236">
        <v>0</v>
      </c>
      <c r="L703" s="237">
        <v>0</v>
      </c>
    </row>
    <row r="704" spans="1:12">
      <c r="A704" s="220"/>
      <c r="B704" s="224"/>
      <c r="C704" s="225">
        <v>7170011</v>
      </c>
      <c r="D704" s="226" t="s">
        <v>887</v>
      </c>
      <c r="E704" s="290"/>
      <c r="F704" s="236">
        <v>0</v>
      </c>
      <c r="G704" s="238">
        <v>0</v>
      </c>
      <c r="H704" s="278">
        <v>0</v>
      </c>
      <c r="I704" s="237">
        <v>0</v>
      </c>
      <c r="J704" s="237">
        <v>0</v>
      </c>
      <c r="K704" s="236">
        <v>0</v>
      </c>
      <c r="L704" s="237">
        <v>0</v>
      </c>
    </row>
    <row r="705" spans="1:13">
      <c r="A705" s="217"/>
      <c r="B705" s="224"/>
      <c r="C705" s="225">
        <v>7170022</v>
      </c>
      <c r="D705" s="226" t="s">
        <v>744</v>
      </c>
      <c r="E705" s="289"/>
      <c r="F705" s="236">
        <v>0</v>
      </c>
      <c r="G705" s="238">
        <v>0</v>
      </c>
      <c r="H705" s="278">
        <v>0</v>
      </c>
      <c r="I705" s="237">
        <v>1.8</v>
      </c>
      <c r="J705" s="237">
        <v>0</v>
      </c>
      <c r="K705" s="236">
        <v>0</v>
      </c>
      <c r="L705" s="237">
        <v>0</v>
      </c>
    </row>
    <row r="706" spans="1:13">
      <c r="A706" s="217"/>
      <c r="B706" s="224"/>
      <c r="C706" s="225">
        <v>717002</v>
      </c>
      <c r="D706" s="226" t="s">
        <v>774</v>
      </c>
      <c r="E706" s="290"/>
      <c r="F706" s="236">
        <v>0</v>
      </c>
      <c r="G706" s="238">
        <v>0</v>
      </c>
      <c r="H706" s="278">
        <v>15</v>
      </c>
      <c r="I706" s="237">
        <v>15.6</v>
      </c>
      <c r="J706" s="237">
        <v>0</v>
      </c>
      <c r="K706" s="236">
        <v>0</v>
      </c>
      <c r="L706" s="237">
        <v>0</v>
      </c>
    </row>
    <row r="707" spans="1:13" ht="12" customHeight="1">
      <c r="A707" s="217"/>
      <c r="B707" s="224"/>
      <c r="C707" s="225"/>
      <c r="D707" s="226" t="s">
        <v>799</v>
      </c>
      <c r="E707" s="291"/>
      <c r="F707" s="236">
        <v>0</v>
      </c>
      <c r="G707" s="374">
        <v>0</v>
      </c>
      <c r="H707" s="389">
        <v>0</v>
      </c>
      <c r="I707" s="237">
        <v>12.6</v>
      </c>
      <c r="J707" s="237">
        <v>0</v>
      </c>
      <c r="K707" s="236">
        <v>0</v>
      </c>
      <c r="L707" s="236">
        <v>0</v>
      </c>
    </row>
    <row r="708" spans="1:13" s="405" customFormat="1">
      <c r="A708" s="406"/>
      <c r="B708" s="400" t="s">
        <v>125</v>
      </c>
      <c r="C708" s="401"/>
      <c r="D708" s="351" t="s">
        <v>126</v>
      </c>
      <c r="E708" s="418"/>
      <c r="F708" s="419">
        <f>F709</f>
        <v>0</v>
      </c>
      <c r="G708" s="402">
        <f t="shared" ref="G708:L708" si="69">SUM(G709)</f>
        <v>0</v>
      </c>
      <c r="H708" s="403">
        <f t="shared" si="69"/>
        <v>0</v>
      </c>
      <c r="I708" s="355">
        <f t="shared" si="69"/>
        <v>0</v>
      </c>
      <c r="J708" s="355">
        <f t="shared" si="69"/>
        <v>0</v>
      </c>
      <c r="K708" s="354">
        <f t="shared" si="69"/>
        <v>0</v>
      </c>
      <c r="L708" s="354">
        <f t="shared" si="69"/>
        <v>0</v>
      </c>
      <c r="M708" s="404"/>
    </row>
    <row r="709" spans="1:13" ht="12" customHeight="1" thickBot="1">
      <c r="A709" s="217"/>
      <c r="B709" s="224"/>
      <c r="C709" s="225">
        <v>723001</v>
      </c>
      <c r="D709" s="226" t="s">
        <v>354</v>
      </c>
      <c r="E709" s="289"/>
      <c r="F709" s="236">
        <v>0</v>
      </c>
      <c r="G709" s="238">
        <v>0</v>
      </c>
      <c r="H709" s="278">
        <v>0</v>
      </c>
      <c r="I709" s="237">
        <v>0</v>
      </c>
      <c r="J709" s="237">
        <v>0</v>
      </c>
      <c r="K709" s="236">
        <v>0</v>
      </c>
      <c r="L709" s="237">
        <v>0</v>
      </c>
    </row>
    <row r="710" spans="1:13" s="405" customFormat="1" ht="12" customHeight="1" thickBot="1">
      <c r="A710" s="406"/>
      <c r="B710" s="420"/>
      <c r="C710" s="421"/>
      <c r="D710" s="422" t="s">
        <v>929</v>
      </c>
      <c r="E710" s="423"/>
      <c r="F710" s="424">
        <f t="shared" ref="F710:L710" si="70">SUM(F711:F712)</f>
        <v>1611.0000000000002</v>
      </c>
      <c r="G710" s="424">
        <f t="shared" si="70"/>
        <v>1806.5</v>
      </c>
      <c r="H710" s="424">
        <f t="shared" si="70"/>
        <v>1804</v>
      </c>
      <c r="I710" s="424">
        <f t="shared" si="70"/>
        <v>1855.4799999999998</v>
      </c>
      <c r="J710" s="424">
        <f t="shared" si="70"/>
        <v>2560.9</v>
      </c>
      <c r="K710" s="424">
        <f t="shared" si="70"/>
        <v>2696.5</v>
      </c>
      <c r="L710" s="424">
        <f t="shared" si="70"/>
        <v>2835.3</v>
      </c>
    </row>
    <row r="711" spans="1:13" s="405" customFormat="1" ht="13.5" thickBot="1">
      <c r="A711" s="399"/>
      <c r="B711" s="425"/>
      <c r="C711" s="426"/>
      <c r="D711" s="427" t="s">
        <v>206</v>
      </c>
      <c r="E711" s="423"/>
      <c r="F711" s="424">
        <f>SUM(F714+F731+F754+F767+F811)</f>
        <v>1359.5000000000002</v>
      </c>
      <c r="G711" s="424">
        <f>SUM(G714+G731+G754+G767+G811)</f>
        <v>1534.6</v>
      </c>
      <c r="H711" s="424">
        <f>SUM(H714+H731+H754+H767+H811)</f>
        <v>1501.5</v>
      </c>
      <c r="I711" s="424">
        <f>SUM(I714+I731+I754+I767+I811)</f>
        <v>1562.8799999999999</v>
      </c>
      <c r="J711" s="424">
        <f>SUM(J714+J731+J754+J767+J811+J567)</f>
        <v>1539.6</v>
      </c>
      <c r="K711" s="424">
        <f>SUM(K714+K731+K754+K767+K811)</f>
        <v>1634.7999999999997</v>
      </c>
      <c r="L711" s="424">
        <f>SUM(L714+L731+L754+L767+L811)</f>
        <v>1728</v>
      </c>
    </row>
    <row r="712" spans="1:13" s="405" customFormat="1" ht="12" customHeight="1" thickBot="1">
      <c r="A712" s="399"/>
      <c r="B712" s="425"/>
      <c r="C712" s="426"/>
      <c r="D712" s="428" t="s">
        <v>204</v>
      </c>
      <c r="E712" s="423"/>
      <c r="F712" s="429">
        <f>F784+F792+F808</f>
        <v>251.5</v>
      </c>
      <c r="G712" s="429">
        <f>G784+G792+G808</f>
        <v>271.89999999999998</v>
      </c>
      <c r="H712" s="429">
        <f>H784+H792+H808</f>
        <v>302.5</v>
      </c>
      <c r="I712" s="429">
        <f>I784+I792+I808</f>
        <v>292.59999999999997</v>
      </c>
      <c r="J712" s="429">
        <f>J784+J792+J808+J814+J821</f>
        <v>1021.3000000000002</v>
      </c>
      <c r="K712" s="429">
        <f>K784+K792+K808+K814+K821</f>
        <v>1061.7</v>
      </c>
      <c r="L712" s="429">
        <f>L784+L792+L808+L814+L821</f>
        <v>1107.3</v>
      </c>
    </row>
    <row r="713" spans="1:13" ht="12" customHeight="1" thickBot="1">
      <c r="A713" s="217"/>
      <c r="B713" s="371"/>
      <c r="C713" s="372"/>
      <c r="D713" s="301" t="s">
        <v>850</v>
      </c>
      <c r="E713" s="298"/>
      <c r="F713" s="299">
        <f>SUM(F731+F767+F811)</f>
        <v>78.400000000000006</v>
      </c>
      <c r="G713" s="299">
        <f>SUM(G731+G767+G811)</f>
        <v>122.29999999999998</v>
      </c>
      <c r="H713" s="299">
        <f>SUM(H731+H767+H811)</f>
        <v>87.7</v>
      </c>
      <c r="I713" s="299">
        <f>SUM(I731+I767+I811)</f>
        <v>125.28</v>
      </c>
      <c r="J713" s="299">
        <f>SUM(J731+J767+J811+J567)</f>
        <v>94.3</v>
      </c>
      <c r="K713" s="299">
        <f>SUM(K731+K767+K811)</f>
        <v>97.9</v>
      </c>
      <c r="L713" s="299">
        <f>SUM(L731+L767+L811)</f>
        <v>100.9</v>
      </c>
      <c r="M713" s="219"/>
    </row>
    <row r="714" spans="1:13" ht="11.25" customHeight="1" thickBot="1">
      <c r="A714" s="220"/>
      <c r="B714" s="302"/>
      <c r="C714" s="303"/>
      <c r="D714" s="304" t="s">
        <v>392</v>
      </c>
      <c r="E714" s="299"/>
      <c r="F714" s="299">
        <f>SUM(F715:F717)</f>
        <v>701.30000000000007</v>
      </c>
      <c r="G714" s="384">
        <f>SUM(G715:G718)</f>
        <v>763.40000000000009</v>
      </c>
      <c r="H714" s="394">
        <f>SUM(H715:H718)</f>
        <v>775.09999999999991</v>
      </c>
      <c r="I714" s="300">
        <f>SUM(I715:I718)</f>
        <v>779.7</v>
      </c>
      <c r="J714" s="300">
        <f>SUM(J715:J730)</f>
        <v>770.3</v>
      </c>
      <c r="K714" s="300">
        <f>SUM(K715:K730)</f>
        <v>805.5</v>
      </c>
      <c r="L714" s="300">
        <f>SUM(L715:L730)</f>
        <v>843</v>
      </c>
      <c r="M714" s="219"/>
    </row>
    <row r="715" spans="1:13" ht="11.25" customHeight="1">
      <c r="A715" s="220"/>
      <c r="B715" s="305"/>
      <c r="C715" s="306">
        <v>610</v>
      </c>
      <c r="D715" s="307" t="s">
        <v>185</v>
      </c>
      <c r="E715" s="308"/>
      <c r="F715" s="308">
        <v>433.5</v>
      </c>
      <c r="G715" s="379">
        <v>458.4</v>
      </c>
      <c r="H715" s="395">
        <v>468.3</v>
      </c>
      <c r="I715" s="309">
        <v>480.7</v>
      </c>
      <c r="J715" s="309">
        <v>0</v>
      </c>
      <c r="K715" s="308">
        <v>0</v>
      </c>
      <c r="L715" s="308">
        <v>0</v>
      </c>
      <c r="M715" s="310"/>
    </row>
    <row r="716" spans="1:13">
      <c r="A716" s="220"/>
      <c r="B716" s="224"/>
      <c r="C716" s="225">
        <v>620</v>
      </c>
      <c r="D716" s="226" t="s">
        <v>117</v>
      </c>
      <c r="E716" s="236"/>
      <c r="F716" s="236">
        <v>160.19999999999999</v>
      </c>
      <c r="G716" s="238">
        <v>169.3</v>
      </c>
      <c r="H716" s="389">
        <v>173</v>
      </c>
      <c r="I716" s="237">
        <v>168</v>
      </c>
      <c r="J716" s="237">
        <v>0</v>
      </c>
      <c r="K716" s="236">
        <v>0</v>
      </c>
      <c r="L716" s="236">
        <v>0</v>
      </c>
      <c r="M716" s="310"/>
    </row>
    <row r="717" spans="1:13">
      <c r="A717" s="220"/>
      <c r="B717" s="224"/>
      <c r="C717" s="225">
        <v>630</v>
      </c>
      <c r="D717" s="226" t="s">
        <v>118</v>
      </c>
      <c r="E717" s="236"/>
      <c r="F717" s="236">
        <v>107.6</v>
      </c>
      <c r="G717" s="238">
        <v>135.69999999999999</v>
      </c>
      <c r="H717" s="389">
        <v>133.80000000000001</v>
      </c>
      <c r="I717" s="237">
        <v>131</v>
      </c>
      <c r="J717" s="237">
        <v>0</v>
      </c>
      <c r="K717" s="236">
        <v>0</v>
      </c>
      <c r="L717" s="236">
        <v>0</v>
      </c>
      <c r="M717" s="310"/>
    </row>
    <row r="718" spans="1:13">
      <c r="A718" s="220"/>
      <c r="B718" s="311"/>
      <c r="C718" s="312">
        <v>640</v>
      </c>
      <c r="D718" s="226" t="s">
        <v>663</v>
      </c>
      <c r="E718" s="237"/>
      <c r="F718" s="237">
        <v>0</v>
      </c>
      <c r="G718" s="238">
        <v>0</v>
      </c>
      <c r="H718" s="237">
        <v>0</v>
      </c>
      <c r="I718" s="237">
        <v>0</v>
      </c>
      <c r="J718" s="237">
        <v>0</v>
      </c>
      <c r="K718" s="237">
        <v>0</v>
      </c>
      <c r="L718" s="237">
        <v>0</v>
      </c>
      <c r="M718" s="219"/>
    </row>
    <row r="719" spans="1:13">
      <c r="A719" s="220"/>
      <c r="B719" s="313" t="s">
        <v>373</v>
      </c>
      <c r="C719" s="314">
        <v>610</v>
      </c>
      <c r="D719" s="315" t="s">
        <v>851</v>
      </c>
      <c r="E719" s="237"/>
      <c r="F719" s="237">
        <v>0</v>
      </c>
      <c r="G719" s="238">
        <v>0</v>
      </c>
      <c r="H719" s="237">
        <v>0</v>
      </c>
      <c r="I719" s="237">
        <v>0</v>
      </c>
      <c r="J719" s="237">
        <v>202.2</v>
      </c>
      <c r="K719" s="237">
        <v>212.3</v>
      </c>
      <c r="L719" s="237">
        <v>222.9</v>
      </c>
      <c r="M719" s="219"/>
    </row>
    <row r="720" spans="1:13">
      <c r="A720" s="220"/>
      <c r="B720" s="316"/>
      <c r="C720" s="314">
        <v>620</v>
      </c>
      <c r="D720" s="315" t="s">
        <v>117</v>
      </c>
      <c r="E720" s="237"/>
      <c r="F720" s="237">
        <v>0</v>
      </c>
      <c r="G720" s="238">
        <v>0</v>
      </c>
      <c r="H720" s="237">
        <v>0</v>
      </c>
      <c r="I720" s="237">
        <v>0</v>
      </c>
      <c r="J720" s="237">
        <v>74.7</v>
      </c>
      <c r="K720" s="237">
        <v>78.5</v>
      </c>
      <c r="L720" s="237">
        <v>82.4</v>
      </c>
      <c r="M720" s="219"/>
    </row>
    <row r="721" spans="1:13">
      <c r="A721" s="220"/>
      <c r="B721" s="316"/>
      <c r="C721" s="314">
        <v>630</v>
      </c>
      <c r="D721" s="315" t="s">
        <v>118</v>
      </c>
      <c r="E721" s="237"/>
      <c r="F721" s="237">
        <v>0</v>
      </c>
      <c r="G721" s="238">
        <v>0</v>
      </c>
      <c r="H721" s="237">
        <v>0</v>
      </c>
      <c r="I721" s="237">
        <v>0</v>
      </c>
      <c r="J721" s="237">
        <v>55</v>
      </c>
      <c r="K721" s="237">
        <v>56.1</v>
      </c>
      <c r="L721" s="237">
        <v>57.5</v>
      </c>
      <c r="M721" s="219"/>
    </row>
    <row r="722" spans="1:13">
      <c r="A722" s="220"/>
      <c r="B722" s="316"/>
      <c r="C722" s="314">
        <v>640</v>
      </c>
      <c r="D722" s="315" t="s">
        <v>663</v>
      </c>
      <c r="E722" s="237"/>
      <c r="F722" s="237">
        <v>0</v>
      </c>
      <c r="G722" s="238">
        <v>0</v>
      </c>
      <c r="H722" s="237">
        <v>0</v>
      </c>
      <c r="I722" s="237">
        <v>0</v>
      </c>
      <c r="J722" s="237">
        <v>0.5</v>
      </c>
      <c r="K722" s="237">
        <v>0.5</v>
      </c>
      <c r="L722" s="237">
        <v>0.5</v>
      </c>
      <c r="M722" s="219"/>
    </row>
    <row r="723" spans="1:13">
      <c r="A723" s="220"/>
      <c r="B723" s="317" t="s">
        <v>852</v>
      </c>
      <c r="C723" s="318">
        <v>610</v>
      </c>
      <c r="D723" s="315" t="s">
        <v>853</v>
      </c>
      <c r="E723" s="237"/>
      <c r="F723" s="237">
        <v>0</v>
      </c>
      <c r="G723" s="238">
        <v>0</v>
      </c>
      <c r="H723" s="237">
        <v>0</v>
      </c>
      <c r="I723" s="237">
        <v>0</v>
      </c>
      <c r="J723" s="237">
        <v>279.2</v>
      </c>
      <c r="K723" s="237">
        <v>293.2</v>
      </c>
      <c r="L723" s="237">
        <v>307.89999999999998</v>
      </c>
      <c r="M723" s="219"/>
    </row>
    <row r="724" spans="1:13">
      <c r="A724" s="220"/>
      <c r="B724" s="38"/>
      <c r="C724" s="318">
        <v>620</v>
      </c>
      <c r="D724" s="315" t="s">
        <v>117</v>
      </c>
      <c r="E724" s="237"/>
      <c r="F724" s="237">
        <v>0</v>
      </c>
      <c r="G724" s="238">
        <v>0</v>
      </c>
      <c r="H724" s="237">
        <v>0</v>
      </c>
      <c r="I724" s="237">
        <v>0</v>
      </c>
      <c r="J724" s="237">
        <v>103.2</v>
      </c>
      <c r="K724" s="237">
        <v>108.3</v>
      </c>
      <c r="L724" s="237">
        <v>113.8</v>
      </c>
      <c r="M724" s="219"/>
    </row>
    <row r="725" spans="1:13">
      <c r="A725" s="220"/>
      <c r="B725" s="38"/>
      <c r="C725" s="318">
        <v>630</v>
      </c>
      <c r="D725" s="315" t="s">
        <v>118</v>
      </c>
      <c r="E725" s="237"/>
      <c r="F725" s="237">
        <v>0</v>
      </c>
      <c r="G725" s="238">
        <v>0</v>
      </c>
      <c r="H725" s="237">
        <v>0</v>
      </c>
      <c r="I725" s="237">
        <v>0</v>
      </c>
      <c r="J725" s="237">
        <v>55</v>
      </c>
      <c r="K725" s="237">
        <v>56.1</v>
      </c>
      <c r="L725" s="237">
        <v>57.5</v>
      </c>
      <c r="M725" s="219"/>
    </row>
    <row r="726" spans="1:13">
      <c r="A726" s="220"/>
      <c r="B726" s="316"/>
      <c r="C726" s="314">
        <v>640</v>
      </c>
      <c r="D726" s="315" t="s">
        <v>663</v>
      </c>
      <c r="E726" s="237"/>
      <c r="F726" s="237">
        <v>0</v>
      </c>
      <c r="G726" s="238">
        <v>0</v>
      </c>
      <c r="H726" s="237">
        <v>0</v>
      </c>
      <c r="I726" s="237">
        <v>0</v>
      </c>
      <c r="J726" s="237">
        <v>0.5</v>
      </c>
      <c r="K726" s="237">
        <v>0.5</v>
      </c>
      <c r="L726" s="237">
        <v>0.5</v>
      </c>
      <c r="M726" s="219"/>
    </row>
    <row r="727" spans="1:13">
      <c r="A727" s="220"/>
      <c r="B727" s="317" t="s">
        <v>854</v>
      </c>
      <c r="C727" s="318">
        <v>610</v>
      </c>
      <c r="D727" s="315" t="s">
        <v>855</v>
      </c>
      <c r="E727" s="237"/>
      <c r="F727" s="237">
        <v>0</v>
      </c>
      <c r="G727" s="238">
        <v>0</v>
      </c>
      <c r="H727" s="237">
        <v>0</v>
      </c>
      <c r="I727" s="237">
        <v>0</v>
      </c>
      <c r="J727" s="237">
        <v>0</v>
      </c>
      <c r="K727" s="237">
        <v>0</v>
      </c>
      <c r="L727" s="237">
        <v>0</v>
      </c>
      <c r="M727" s="219"/>
    </row>
    <row r="728" spans="1:13">
      <c r="A728" s="220"/>
      <c r="B728" s="38"/>
      <c r="C728" s="318">
        <v>620</v>
      </c>
      <c r="D728" s="315" t="s">
        <v>117</v>
      </c>
      <c r="E728" s="237"/>
      <c r="F728" s="237">
        <v>0</v>
      </c>
      <c r="G728" s="238">
        <v>0</v>
      </c>
      <c r="H728" s="237">
        <v>0</v>
      </c>
      <c r="I728" s="237">
        <v>0</v>
      </c>
      <c r="J728" s="237">
        <v>0</v>
      </c>
      <c r="K728" s="237">
        <v>0</v>
      </c>
      <c r="L728" s="237">
        <v>0</v>
      </c>
      <c r="M728" s="219"/>
    </row>
    <row r="729" spans="1:13">
      <c r="A729" s="220"/>
      <c r="B729" s="38"/>
      <c r="C729" s="318">
        <v>630</v>
      </c>
      <c r="D729" s="315" t="s">
        <v>118</v>
      </c>
      <c r="E729" s="237"/>
      <c r="F729" s="237">
        <v>0</v>
      </c>
      <c r="G729" s="238">
        <v>0</v>
      </c>
      <c r="H729" s="237">
        <v>0</v>
      </c>
      <c r="I729" s="237">
        <v>0</v>
      </c>
      <c r="J729" s="237">
        <v>0</v>
      </c>
      <c r="K729" s="237">
        <v>0</v>
      </c>
      <c r="L729" s="237">
        <v>0</v>
      </c>
      <c r="M729" s="219"/>
    </row>
    <row r="730" spans="1:13" ht="13.5" thickBot="1">
      <c r="A730" s="220"/>
      <c r="B730" s="319"/>
      <c r="C730" s="320">
        <v>640</v>
      </c>
      <c r="D730" s="321" t="s">
        <v>663</v>
      </c>
      <c r="E730" s="322"/>
      <c r="F730" s="322">
        <v>0</v>
      </c>
      <c r="G730" s="380">
        <v>0</v>
      </c>
      <c r="H730" s="322">
        <v>0</v>
      </c>
      <c r="I730" s="322">
        <v>0</v>
      </c>
      <c r="J730" s="322">
        <v>0</v>
      </c>
      <c r="K730" s="322">
        <v>0</v>
      </c>
      <c r="L730" s="322">
        <v>0</v>
      </c>
      <c r="M730" s="219"/>
    </row>
    <row r="731" spans="1:13" ht="13.5" thickBot="1">
      <c r="A731" s="220"/>
      <c r="B731" s="323" t="s">
        <v>401</v>
      </c>
      <c r="C731" s="324"/>
      <c r="D731" s="325"/>
      <c r="E731" s="299"/>
      <c r="F731" s="299">
        <f>SUM(F732:F737)</f>
        <v>45.699999999999996</v>
      </c>
      <c r="G731" s="384">
        <f>SUM(G732:G737)</f>
        <v>84.699999999999989</v>
      </c>
      <c r="H731" s="394">
        <f>SUM(H732:H737)</f>
        <v>53.2</v>
      </c>
      <c r="I731" s="300">
        <f>SUM(I732:I737)</f>
        <v>74.48</v>
      </c>
      <c r="J731" s="300">
        <f>SUM(J732:J752)</f>
        <v>52.7</v>
      </c>
      <c r="K731" s="300">
        <f>SUM(K732:K752)</f>
        <v>55.20000000000001</v>
      </c>
      <c r="L731" s="438">
        <f>SUM(L732:L752)</f>
        <v>57.1</v>
      </c>
      <c r="M731" s="219"/>
    </row>
    <row r="732" spans="1:13">
      <c r="A732" s="220"/>
      <c r="B732" s="305"/>
      <c r="C732" s="306">
        <v>630</v>
      </c>
      <c r="D732" s="307" t="s">
        <v>309</v>
      </c>
      <c r="E732" s="308"/>
      <c r="F732" s="308">
        <v>11.4</v>
      </c>
      <c r="G732" s="379">
        <v>12.3</v>
      </c>
      <c r="H732" s="395">
        <v>11.4</v>
      </c>
      <c r="I732" s="309">
        <v>11.38</v>
      </c>
      <c r="J732" s="309">
        <v>0</v>
      </c>
      <c r="K732" s="308">
        <v>0</v>
      </c>
      <c r="L732" s="308">
        <v>0</v>
      </c>
      <c r="M732" s="310"/>
    </row>
    <row r="733" spans="1:13" ht="12" customHeight="1">
      <c r="A733" s="220"/>
      <c r="B733" s="224"/>
      <c r="C733" s="225">
        <v>610</v>
      </c>
      <c r="D733" s="226" t="s">
        <v>722</v>
      </c>
      <c r="E733" s="236"/>
      <c r="F733" s="236">
        <v>21.9</v>
      </c>
      <c r="G733" s="238">
        <v>22</v>
      </c>
      <c r="H733" s="389">
        <v>16</v>
      </c>
      <c r="I733" s="237">
        <v>0</v>
      </c>
      <c r="J733" s="237">
        <v>0</v>
      </c>
      <c r="K733" s="236">
        <v>0</v>
      </c>
      <c r="L733" s="236">
        <v>0</v>
      </c>
      <c r="M733" s="326"/>
    </row>
    <row r="734" spans="1:13" ht="12" customHeight="1">
      <c r="A734" s="220"/>
      <c r="B734" s="224"/>
      <c r="C734" s="225">
        <v>610620</v>
      </c>
      <c r="D734" s="226" t="s">
        <v>759</v>
      </c>
      <c r="E734" s="236"/>
      <c r="F734" s="236">
        <v>0</v>
      </c>
      <c r="G734" s="238">
        <v>20.3</v>
      </c>
      <c r="H734" s="389">
        <v>0</v>
      </c>
      <c r="I734" s="237">
        <v>17.8</v>
      </c>
      <c r="J734" s="237">
        <v>0</v>
      </c>
      <c r="K734" s="236">
        <v>0</v>
      </c>
      <c r="L734" s="236">
        <v>0</v>
      </c>
      <c r="M734" s="219"/>
    </row>
    <row r="735" spans="1:13">
      <c r="A735" s="220"/>
      <c r="B735" s="224"/>
      <c r="C735" s="225">
        <v>610</v>
      </c>
      <c r="D735" s="226" t="s">
        <v>310</v>
      </c>
      <c r="E735" s="236"/>
      <c r="F735" s="236">
        <v>0</v>
      </c>
      <c r="G735" s="238">
        <v>17.3</v>
      </c>
      <c r="H735" s="389">
        <v>15.6</v>
      </c>
      <c r="I735" s="237">
        <v>31.6</v>
      </c>
      <c r="J735" s="237">
        <v>0</v>
      </c>
      <c r="K735" s="236">
        <v>0</v>
      </c>
      <c r="L735" s="236">
        <v>0</v>
      </c>
      <c r="M735" s="327"/>
    </row>
    <row r="736" spans="1:13">
      <c r="A736" s="220"/>
      <c r="B736" s="224"/>
      <c r="C736" s="225">
        <v>630</v>
      </c>
      <c r="D736" s="226" t="s">
        <v>393</v>
      </c>
      <c r="E736" s="236"/>
      <c r="F736" s="236">
        <v>10.8</v>
      </c>
      <c r="G736" s="238">
        <v>10</v>
      </c>
      <c r="H736" s="389">
        <v>10.199999999999999</v>
      </c>
      <c r="I736" s="237">
        <v>13.7</v>
      </c>
      <c r="J736" s="237">
        <v>0</v>
      </c>
      <c r="K736" s="236">
        <v>0</v>
      </c>
      <c r="L736" s="236">
        <v>0</v>
      </c>
      <c r="M736" s="327"/>
    </row>
    <row r="737" spans="1:13">
      <c r="A737" s="220"/>
      <c r="B737" s="311"/>
      <c r="C737" s="312">
        <v>610</v>
      </c>
      <c r="D737" s="328" t="s">
        <v>289</v>
      </c>
      <c r="E737" s="237"/>
      <c r="F737" s="237">
        <v>1.6</v>
      </c>
      <c r="G737" s="238">
        <v>2.8</v>
      </c>
      <c r="H737" s="237">
        <v>0</v>
      </c>
      <c r="I737" s="237">
        <v>0</v>
      </c>
      <c r="J737" s="237">
        <v>0</v>
      </c>
      <c r="K737" s="237">
        <v>0</v>
      </c>
      <c r="L737" s="237">
        <v>0</v>
      </c>
      <c r="M737" s="219"/>
    </row>
    <row r="738" spans="1:13">
      <c r="A738" s="220"/>
      <c r="B738" s="317" t="s">
        <v>373</v>
      </c>
      <c r="C738" s="211">
        <v>630</v>
      </c>
      <c r="D738" s="210" t="s">
        <v>856</v>
      </c>
      <c r="E738" s="237"/>
      <c r="F738" s="237">
        <v>0</v>
      </c>
      <c r="G738" s="238">
        <v>0</v>
      </c>
      <c r="H738" s="237">
        <v>0</v>
      </c>
      <c r="I738" s="237">
        <v>0</v>
      </c>
      <c r="J738" s="237">
        <v>3.3</v>
      </c>
      <c r="K738" s="237">
        <v>3.5</v>
      </c>
      <c r="L738" s="237">
        <v>3.5</v>
      </c>
      <c r="M738" s="219"/>
    </row>
    <row r="739" spans="1:13">
      <c r="A739" s="220"/>
      <c r="B739" s="38"/>
      <c r="C739" s="211">
        <v>610</v>
      </c>
      <c r="D739" s="210" t="s">
        <v>857</v>
      </c>
      <c r="E739" s="237"/>
      <c r="F739" s="237">
        <v>0</v>
      </c>
      <c r="G739" s="238">
        <v>0</v>
      </c>
      <c r="H739" s="237">
        <v>0</v>
      </c>
      <c r="I739" s="237">
        <v>0</v>
      </c>
      <c r="J739" s="237">
        <v>5.4</v>
      </c>
      <c r="K739" s="237">
        <v>5.7</v>
      </c>
      <c r="L739" s="237">
        <v>6</v>
      </c>
      <c r="M739" s="219"/>
    </row>
    <row r="740" spans="1:13">
      <c r="A740" s="220"/>
      <c r="B740" s="38"/>
      <c r="C740" s="211">
        <v>610</v>
      </c>
      <c r="D740" s="210" t="s">
        <v>858</v>
      </c>
      <c r="E740" s="237"/>
      <c r="F740" s="237">
        <v>0</v>
      </c>
      <c r="G740" s="238">
        <v>0</v>
      </c>
      <c r="H740" s="237">
        <v>0</v>
      </c>
      <c r="I740" s="237">
        <v>0</v>
      </c>
      <c r="J740" s="237">
        <v>8.8000000000000007</v>
      </c>
      <c r="K740" s="237">
        <v>9.3000000000000007</v>
      </c>
      <c r="L740" s="237">
        <v>9.6999999999999993</v>
      </c>
      <c r="M740" s="219"/>
    </row>
    <row r="741" spans="1:13">
      <c r="A741" s="220"/>
      <c r="B741" s="38"/>
      <c r="C741" s="211">
        <v>630</v>
      </c>
      <c r="D741" s="210" t="s">
        <v>859</v>
      </c>
      <c r="E741" s="237"/>
      <c r="F741" s="237">
        <v>0</v>
      </c>
      <c r="G741" s="238">
        <v>0</v>
      </c>
      <c r="H741" s="237">
        <v>0</v>
      </c>
      <c r="I741" s="237">
        <v>0</v>
      </c>
      <c r="J741" s="237">
        <v>4.5999999999999996</v>
      </c>
      <c r="K741" s="237">
        <v>4.5999999999999996</v>
      </c>
      <c r="L741" s="237">
        <v>4.5999999999999996</v>
      </c>
      <c r="M741" s="219"/>
    </row>
    <row r="742" spans="1:13">
      <c r="A742" s="220"/>
      <c r="B742" s="38"/>
      <c r="C742" s="211">
        <v>610</v>
      </c>
      <c r="D742" s="210" t="s">
        <v>860</v>
      </c>
      <c r="E742" s="237"/>
      <c r="F742" s="237">
        <v>0</v>
      </c>
      <c r="G742" s="238">
        <v>0</v>
      </c>
      <c r="H742" s="237">
        <v>0</v>
      </c>
      <c r="I742" s="237">
        <v>0</v>
      </c>
      <c r="J742" s="237">
        <v>0</v>
      </c>
      <c r="K742" s="237">
        <v>0</v>
      </c>
      <c r="L742" s="237">
        <v>0</v>
      </c>
      <c r="M742" s="219"/>
    </row>
    <row r="743" spans="1:13">
      <c r="A743" s="220"/>
      <c r="B743" s="317" t="s">
        <v>852</v>
      </c>
      <c r="C743" s="211">
        <v>630</v>
      </c>
      <c r="D743" s="210" t="s">
        <v>861</v>
      </c>
      <c r="E743" s="237"/>
      <c r="F743" s="237">
        <v>0</v>
      </c>
      <c r="G743" s="238">
        <v>0</v>
      </c>
      <c r="H743" s="237">
        <v>0</v>
      </c>
      <c r="I743" s="237">
        <v>0</v>
      </c>
      <c r="J743" s="237">
        <v>3.2</v>
      </c>
      <c r="K743" s="237">
        <v>3.5</v>
      </c>
      <c r="L743" s="237">
        <v>3.5</v>
      </c>
      <c r="M743" s="219"/>
    </row>
    <row r="744" spans="1:13">
      <c r="A744" s="220"/>
      <c r="B744" s="38"/>
      <c r="C744" s="211">
        <v>610</v>
      </c>
      <c r="D744" s="210" t="s">
        <v>862</v>
      </c>
      <c r="E744" s="237"/>
      <c r="F744" s="237">
        <v>0</v>
      </c>
      <c r="G744" s="238">
        <v>0</v>
      </c>
      <c r="H744" s="237">
        <v>0</v>
      </c>
      <c r="I744" s="237">
        <v>0</v>
      </c>
      <c r="J744" s="237">
        <v>9.8000000000000007</v>
      </c>
      <c r="K744" s="237">
        <v>10.3</v>
      </c>
      <c r="L744" s="237">
        <v>10.9</v>
      </c>
      <c r="M744" s="219"/>
    </row>
    <row r="745" spans="1:13">
      <c r="A745" s="220"/>
      <c r="B745" s="38"/>
      <c r="C745" s="211">
        <v>610</v>
      </c>
      <c r="D745" s="210" t="s">
        <v>863</v>
      </c>
      <c r="E745" s="237"/>
      <c r="F745" s="237">
        <v>0</v>
      </c>
      <c r="G745" s="238">
        <v>0</v>
      </c>
      <c r="H745" s="237">
        <v>0</v>
      </c>
      <c r="I745" s="237">
        <v>0</v>
      </c>
      <c r="J745" s="237">
        <v>13</v>
      </c>
      <c r="K745" s="237">
        <v>13.7</v>
      </c>
      <c r="L745" s="237">
        <v>14.3</v>
      </c>
      <c r="M745" s="219"/>
    </row>
    <row r="746" spans="1:13">
      <c r="A746" s="220"/>
      <c r="B746" s="38"/>
      <c r="C746" s="211">
        <v>630</v>
      </c>
      <c r="D746" s="210" t="s">
        <v>864</v>
      </c>
      <c r="E746" s="237"/>
      <c r="F746" s="237">
        <v>0</v>
      </c>
      <c r="G746" s="238">
        <v>0</v>
      </c>
      <c r="H746" s="237">
        <v>0</v>
      </c>
      <c r="I746" s="237">
        <v>0</v>
      </c>
      <c r="J746" s="237">
        <v>4.5999999999999996</v>
      </c>
      <c r="K746" s="237">
        <v>4.5999999999999996</v>
      </c>
      <c r="L746" s="237">
        <v>4.5999999999999996</v>
      </c>
      <c r="M746" s="219"/>
    </row>
    <row r="747" spans="1:13">
      <c r="A747" s="220"/>
      <c r="B747" s="38"/>
      <c r="C747" s="211">
        <v>610</v>
      </c>
      <c r="D747" s="210" t="s">
        <v>865</v>
      </c>
      <c r="E747" s="237"/>
      <c r="F747" s="237">
        <v>0</v>
      </c>
      <c r="G747" s="238">
        <v>0</v>
      </c>
      <c r="H747" s="237">
        <v>0</v>
      </c>
      <c r="I747" s="237">
        <v>0</v>
      </c>
      <c r="J747" s="237">
        <v>0</v>
      </c>
      <c r="K747" s="237">
        <v>0</v>
      </c>
      <c r="L747" s="237">
        <v>0</v>
      </c>
      <c r="M747" s="219"/>
    </row>
    <row r="748" spans="1:13">
      <c r="A748" s="217"/>
      <c r="B748" s="317" t="s">
        <v>854</v>
      </c>
      <c r="C748" s="211">
        <v>630</v>
      </c>
      <c r="D748" s="210" t="s">
        <v>866</v>
      </c>
      <c r="E748" s="237"/>
      <c r="F748" s="237">
        <v>0</v>
      </c>
      <c r="G748" s="238">
        <v>0</v>
      </c>
      <c r="H748" s="237">
        <v>0</v>
      </c>
      <c r="I748" s="237">
        <v>0</v>
      </c>
      <c r="J748" s="237">
        <v>0</v>
      </c>
      <c r="K748" s="237">
        <v>0</v>
      </c>
      <c r="L748" s="237">
        <v>0</v>
      </c>
      <c r="M748" s="219"/>
    </row>
    <row r="749" spans="1:13">
      <c r="A749" s="217"/>
      <c r="B749" s="38"/>
      <c r="C749" s="211">
        <v>610</v>
      </c>
      <c r="D749" s="210" t="s">
        <v>867</v>
      </c>
      <c r="E749" s="237"/>
      <c r="F749" s="237">
        <v>0</v>
      </c>
      <c r="G749" s="238">
        <v>0</v>
      </c>
      <c r="H749" s="237">
        <v>0</v>
      </c>
      <c r="I749" s="237">
        <v>0</v>
      </c>
      <c r="J749" s="237">
        <v>0</v>
      </c>
      <c r="K749" s="237">
        <v>0</v>
      </c>
      <c r="L749" s="237">
        <v>0</v>
      </c>
      <c r="M749" s="219"/>
    </row>
    <row r="750" spans="1:13">
      <c r="A750" s="217"/>
      <c r="B750" s="38"/>
      <c r="C750" s="211">
        <v>610</v>
      </c>
      <c r="D750" s="210" t="s">
        <v>868</v>
      </c>
      <c r="E750" s="237"/>
      <c r="F750" s="237">
        <v>0</v>
      </c>
      <c r="G750" s="238">
        <v>0</v>
      </c>
      <c r="H750" s="237">
        <v>0</v>
      </c>
      <c r="I750" s="237">
        <v>0</v>
      </c>
      <c r="J750" s="237">
        <v>0</v>
      </c>
      <c r="K750" s="237">
        <v>0</v>
      </c>
      <c r="L750" s="237">
        <v>0</v>
      </c>
      <c r="M750" s="219"/>
    </row>
    <row r="751" spans="1:13">
      <c r="A751" s="217"/>
      <c r="B751" s="38"/>
      <c r="C751" s="211">
        <v>630</v>
      </c>
      <c r="D751" s="210" t="s">
        <v>869</v>
      </c>
      <c r="E751" s="237"/>
      <c r="F751" s="237">
        <v>0</v>
      </c>
      <c r="G751" s="238">
        <v>0</v>
      </c>
      <c r="H751" s="237">
        <v>0</v>
      </c>
      <c r="I751" s="237">
        <v>0</v>
      </c>
      <c r="J751" s="237">
        <v>0</v>
      </c>
      <c r="K751" s="237">
        <v>0</v>
      </c>
      <c r="L751" s="237">
        <v>0</v>
      </c>
      <c r="M751" s="219"/>
    </row>
    <row r="752" spans="1:13">
      <c r="A752" s="217"/>
      <c r="B752" s="38"/>
      <c r="C752" s="329">
        <v>610</v>
      </c>
      <c r="D752" s="210" t="s">
        <v>870</v>
      </c>
      <c r="E752" s="322"/>
      <c r="F752" s="322">
        <v>0</v>
      </c>
      <c r="G752" s="380">
        <v>0</v>
      </c>
      <c r="H752" s="322">
        <v>0</v>
      </c>
      <c r="I752" s="322">
        <v>0</v>
      </c>
      <c r="J752" s="322">
        <v>0</v>
      </c>
      <c r="K752" s="322">
        <v>0</v>
      </c>
      <c r="L752" s="322">
        <v>0</v>
      </c>
      <c r="M752" s="219"/>
    </row>
    <row r="753" spans="1:13" ht="13.5" thickBot="1">
      <c r="A753" s="217"/>
      <c r="B753" s="319"/>
      <c r="C753" s="329"/>
      <c r="D753" s="330"/>
      <c r="E753" s="331"/>
      <c r="F753" s="331"/>
      <c r="G753" s="378"/>
      <c r="H753" s="396"/>
      <c r="I753" s="322"/>
      <c r="J753" s="322"/>
      <c r="K753" s="331"/>
      <c r="L753" s="331"/>
      <c r="M753" s="219"/>
    </row>
    <row r="754" spans="1:13" ht="13.5" thickBot="1">
      <c r="A754" s="217"/>
      <c r="B754" s="302"/>
      <c r="C754" s="303"/>
      <c r="D754" s="332" t="s">
        <v>394</v>
      </c>
      <c r="E754" s="299"/>
      <c r="F754" s="299">
        <f>SUM(F755:F757)</f>
        <v>579.79999999999995</v>
      </c>
      <c r="G754" s="384">
        <f>SUM(G755:G757)</f>
        <v>648.9</v>
      </c>
      <c r="H754" s="394">
        <f>SUM(H755:H757)</f>
        <v>638.70000000000005</v>
      </c>
      <c r="I754" s="300">
        <f>SUM(I755:I757)</f>
        <v>657.9</v>
      </c>
      <c r="J754" s="300">
        <f>SUM(J755:J765)</f>
        <v>675</v>
      </c>
      <c r="K754" s="300">
        <f>SUM(K755:K765)</f>
        <v>731.4</v>
      </c>
      <c r="L754" s="438">
        <f>SUM(L755:L765)</f>
        <v>784.1</v>
      </c>
      <c r="M754" s="219"/>
    </row>
    <row r="755" spans="1:13">
      <c r="A755" s="220"/>
      <c r="B755" s="305"/>
      <c r="C755" s="306">
        <v>610</v>
      </c>
      <c r="D755" s="307" t="s">
        <v>185</v>
      </c>
      <c r="E755" s="308"/>
      <c r="F755" s="308">
        <v>362.5</v>
      </c>
      <c r="G755" s="379">
        <v>397.8</v>
      </c>
      <c r="H755" s="395">
        <v>392.5</v>
      </c>
      <c r="I755" s="309">
        <v>405</v>
      </c>
      <c r="J755" s="309">
        <v>0</v>
      </c>
      <c r="K755" s="308">
        <v>0</v>
      </c>
      <c r="L755" s="308">
        <v>0</v>
      </c>
      <c r="M755" s="327"/>
    </row>
    <row r="756" spans="1:13">
      <c r="A756" s="220"/>
      <c r="B756" s="224"/>
      <c r="C756" s="225">
        <v>620</v>
      </c>
      <c r="D756" s="226" t="s">
        <v>117</v>
      </c>
      <c r="E756" s="236"/>
      <c r="F756" s="236">
        <v>134</v>
      </c>
      <c r="G756" s="238">
        <v>147</v>
      </c>
      <c r="H756" s="389">
        <v>145</v>
      </c>
      <c r="I756" s="237">
        <v>141.5</v>
      </c>
      <c r="J756" s="237">
        <v>0</v>
      </c>
      <c r="K756" s="236">
        <v>0</v>
      </c>
      <c r="L756" s="236">
        <v>0</v>
      </c>
      <c r="M756" s="327"/>
    </row>
    <row r="757" spans="1:13">
      <c r="A757" s="220"/>
      <c r="B757" s="311"/>
      <c r="C757" s="312">
        <v>630</v>
      </c>
      <c r="D757" s="328" t="s">
        <v>118</v>
      </c>
      <c r="E757" s="331"/>
      <c r="F757" s="331">
        <v>83.3</v>
      </c>
      <c r="G757" s="380">
        <v>104.1</v>
      </c>
      <c r="H757" s="396">
        <v>101.2</v>
      </c>
      <c r="I757" s="322">
        <v>111.4</v>
      </c>
      <c r="J757" s="322">
        <v>0</v>
      </c>
      <c r="K757" s="331">
        <v>0</v>
      </c>
      <c r="L757" s="331">
        <v>0</v>
      </c>
      <c r="M757" s="327"/>
    </row>
    <row r="758" spans="1:13">
      <c r="A758" s="220"/>
      <c r="B758" s="313" t="s">
        <v>373</v>
      </c>
      <c r="C758" s="314">
        <v>610</v>
      </c>
      <c r="D758" s="321" t="s">
        <v>851</v>
      </c>
      <c r="E758" s="237"/>
      <c r="F758" s="237">
        <v>0</v>
      </c>
      <c r="G758" s="238">
        <v>0</v>
      </c>
      <c r="H758" s="237">
        <v>0</v>
      </c>
      <c r="I758" s="237">
        <v>0</v>
      </c>
      <c r="J758" s="237">
        <v>209.5</v>
      </c>
      <c r="K758" s="237">
        <v>228.4</v>
      </c>
      <c r="L758" s="237">
        <v>245</v>
      </c>
      <c r="M758" s="219"/>
    </row>
    <row r="759" spans="1:13">
      <c r="A759" s="220"/>
      <c r="B759" s="38"/>
      <c r="C759" s="314">
        <v>620</v>
      </c>
      <c r="D759" s="321" t="s">
        <v>117</v>
      </c>
      <c r="E759" s="237"/>
      <c r="F759" s="237">
        <v>0</v>
      </c>
      <c r="G759" s="238">
        <v>0</v>
      </c>
      <c r="H759" s="237">
        <v>0</v>
      </c>
      <c r="I759" s="237">
        <v>0</v>
      </c>
      <c r="J759" s="237">
        <v>77.400000000000006</v>
      </c>
      <c r="K759" s="237">
        <v>82.3</v>
      </c>
      <c r="L759" s="237">
        <v>88.1</v>
      </c>
      <c r="M759" s="219"/>
    </row>
    <row r="760" spans="1:13">
      <c r="A760" s="220"/>
      <c r="B760" s="38"/>
      <c r="C760" s="314">
        <v>630</v>
      </c>
      <c r="D760" s="321" t="s">
        <v>118</v>
      </c>
      <c r="E760" s="237"/>
      <c r="F760" s="237">
        <v>0</v>
      </c>
      <c r="G760" s="238">
        <v>0</v>
      </c>
      <c r="H760" s="237">
        <v>0</v>
      </c>
      <c r="I760" s="237">
        <v>0</v>
      </c>
      <c r="J760" s="237">
        <v>50.6</v>
      </c>
      <c r="K760" s="237">
        <v>55</v>
      </c>
      <c r="L760" s="237">
        <v>58.9</v>
      </c>
      <c r="M760" s="219"/>
    </row>
    <row r="761" spans="1:13">
      <c r="A761" s="220"/>
      <c r="B761" s="38"/>
      <c r="C761" s="314">
        <v>640</v>
      </c>
      <c r="D761" s="321" t="s">
        <v>663</v>
      </c>
      <c r="E761" s="237"/>
      <c r="F761" s="237">
        <v>0</v>
      </c>
      <c r="G761" s="238">
        <v>0</v>
      </c>
      <c r="H761" s="237">
        <v>0</v>
      </c>
      <c r="I761" s="237">
        <v>0</v>
      </c>
      <c r="J761" s="237">
        <v>0</v>
      </c>
      <c r="K761" s="237">
        <v>0</v>
      </c>
      <c r="L761" s="237">
        <v>0</v>
      </c>
      <c r="M761" s="219"/>
    </row>
    <row r="762" spans="1:13">
      <c r="A762" s="220"/>
      <c r="B762" s="317" t="s">
        <v>852</v>
      </c>
      <c r="C762" s="318">
        <v>610</v>
      </c>
      <c r="D762" s="315" t="s">
        <v>853</v>
      </c>
      <c r="E762" s="237"/>
      <c r="F762" s="237">
        <v>0</v>
      </c>
      <c r="G762" s="238">
        <v>0</v>
      </c>
      <c r="H762" s="237">
        <v>0</v>
      </c>
      <c r="I762" s="237">
        <v>0</v>
      </c>
      <c r="J762" s="237">
        <v>209.5</v>
      </c>
      <c r="K762" s="237">
        <v>228.4</v>
      </c>
      <c r="L762" s="237">
        <v>245</v>
      </c>
      <c r="M762" s="219"/>
    </row>
    <row r="763" spans="1:13">
      <c r="A763" s="220"/>
      <c r="B763" s="38"/>
      <c r="C763" s="318">
        <v>620</v>
      </c>
      <c r="D763" s="315" t="s">
        <v>117</v>
      </c>
      <c r="E763" s="237"/>
      <c r="F763" s="237">
        <v>0</v>
      </c>
      <c r="G763" s="238">
        <v>0</v>
      </c>
      <c r="H763" s="237">
        <v>0</v>
      </c>
      <c r="I763" s="237">
        <v>0</v>
      </c>
      <c r="J763" s="237">
        <v>77.400000000000006</v>
      </c>
      <c r="K763" s="237">
        <v>82.3</v>
      </c>
      <c r="L763" s="237">
        <v>88.1</v>
      </c>
      <c r="M763" s="219"/>
    </row>
    <row r="764" spans="1:13">
      <c r="A764" s="220"/>
      <c r="B764" s="38"/>
      <c r="C764" s="318">
        <v>630</v>
      </c>
      <c r="D764" s="315" t="s">
        <v>118</v>
      </c>
      <c r="E764" s="237"/>
      <c r="F764" s="237">
        <v>0</v>
      </c>
      <c r="G764" s="238">
        <v>0</v>
      </c>
      <c r="H764" s="237">
        <v>0</v>
      </c>
      <c r="I764" s="237">
        <v>0</v>
      </c>
      <c r="J764" s="237">
        <v>50.6</v>
      </c>
      <c r="K764" s="237">
        <v>55</v>
      </c>
      <c r="L764" s="237">
        <v>59</v>
      </c>
      <c r="M764" s="219"/>
    </row>
    <row r="765" spans="1:13">
      <c r="A765" s="220"/>
      <c r="B765" s="316"/>
      <c r="C765" s="314">
        <v>640</v>
      </c>
      <c r="D765" s="321" t="s">
        <v>663</v>
      </c>
      <c r="E765" s="322"/>
      <c r="F765" s="322">
        <v>0</v>
      </c>
      <c r="G765" s="380">
        <v>0</v>
      </c>
      <c r="H765" s="322">
        <v>0</v>
      </c>
      <c r="I765" s="322">
        <v>0</v>
      </c>
      <c r="J765" s="322">
        <v>0</v>
      </c>
      <c r="K765" s="322">
        <v>0</v>
      </c>
      <c r="L765" s="322">
        <v>0</v>
      </c>
      <c r="M765" s="219"/>
    </row>
    <row r="766" spans="1:13" ht="13.5" thickBot="1">
      <c r="A766" s="220"/>
      <c r="B766" s="224"/>
      <c r="C766" s="225"/>
      <c r="D766" s="226"/>
      <c r="E766" s="236"/>
      <c r="F766" s="236"/>
      <c r="G766" s="374"/>
      <c r="H766" s="389"/>
      <c r="I766" s="237"/>
      <c r="J766" s="237"/>
      <c r="K766" s="236"/>
      <c r="L766" s="236"/>
    </row>
    <row r="767" spans="1:13" ht="13.5" thickBot="1">
      <c r="A767" s="220"/>
      <c r="B767" s="323" t="s">
        <v>691</v>
      </c>
      <c r="C767" s="303"/>
      <c r="D767" s="333"/>
      <c r="E767" s="299"/>
      <c r="F767" s="299">
        <f>SUM(F768:F772)</f>
        <v>32.700000000000003</v>
      </c>
      <c r="G767" s="384">
        <f>SUM(G768:G772)</f>
        <v>37.6</v>
      </c>
      <c r="H767" s="394">
        <f>SUM(H768:H772)</f>
        <v>34.5</v>
      </c>
      <c r="I767" s="300">
        <f>SUM(I768:I772)</f>
        <v>50.8</v>
      </c>
      <c r="J767" s="300">
        <f>SUM(J768:J782)</f>
        <v>30.599999999999998</v>
      </c>
      <c r="K767" s="300">
        <f>SUM(K768:K782)</f>
        <v>31.6</v>
      </c>
      <c r="L767" s="300">
        <f>SUM(L768:L782)</f>
        <v>32.6</v>
      </c>
      <c r="M767" s="219"/>
    </row>
    <row r="768" spans="1:13">
      <c r="A768" s="220"/>
      <c r="B768" s="305"/>
      <c r="C768" s="306">
        <v>630</v>
      </c>
      <c r="D768" s="307" t="s">
        <v>309</v>
      </c>
      <c r="E768" s="308"/>
      <c r="F768" s="308">
        <v>10.3</v>
      </c>
      <c r="G768" s="379">
        <v>10.4</v>
      </c>
      <c r="H768" s="395">
        <v>10.1</v>
      </c>
      <c r="I768" s="309">
        <v>10.199999999999999</v>
      </c>
      <c r="J768" s="309">
        <v>0</v>
      </c>
      <c r="K768" s="308">
        <v>0</v>
      </c>
      <c r="L768" s="308">
        <v>0</v>
      </c>
      <c r="M768" s="326"/>
    </row>
    <row r="769" spans="1:13">
      <c r="A769" s="220"/>
      <c r="B769" s="224"/>
      <c r="C769" s="225">
        <v>610</v>
      </c>
      <c r="D769" s="226" t="s">
        <v>722</v>
      </c>
      <c r="E769" s="236"/>
      <c r="F769" s="236">
        <v>18.2</v>
      </c>
      <c r="G769" s="238">
        <v>17.600000000000001</v>
      </c>
      <c r="H769" s="389">
        <v>16.399999999999999</v>
      </c>
      <c r="I769" s="237">
        <v>16.5</v>
      </c>
      <c r="J769" s="237">
        <v>0</v>
      </c>
      <c r="K769" s="236">
        <v>0</v>
      </c>
      <c r="L769" s="236">
        <v>0</v>
      </c>
      <c r="M769" s="327"/>
    </row>
    <row r="770" spans="1:13">
      <c r="A770" s="220"/>
      <c r="B770" s="224"/>
      <c r="C770" s="225">
        <v>610</v>
      </c>
      <c r="D770" s="226" t="s">
        <v>310</v>
      </c>
      <c r="E770" s="236"/>
      <c r="F770" s="236">
        <v>0</v>
      </c>
      <c r="G770" s="238">
        <v>0</v>
      </c>
      <c r="H770" s="389">
        <v>0</v>
      </c>
      <c r="I770" s="237">
        <v>16.399999999999999</v>
      </c>
      <c r="J770" s="237">
        <v>0</v>
      </c>
      <c r="K770" s="236">
        <v>0</v>
      </c>
      <c r="L770" s="236">
        <v>0</v>
      </c>
      <c r="M770" s="219"/>
    </row>
    <row r="771" spans="1:13">
      <c r="A771" s="217"/>
      <c r="B771" s="224"/>
      <c r="C771" s="225">
        <v>610</v>
      </c>
      <c r="D771" s="226" t="s">
        <v>289</v>
      </c>
      <c r="E771" s="236"/>
      <c r="F771" s="236">
        <v>1.5</v>
      </c>
      <c r="G771" s="238">
        <v>5.0999999999999996</v>
      </c>
      <c r="H771" s="389">
        <v>3.1</v>
      </c>
      <c r="I771" s="237">
        <v>3.1</v>
      </c>
      <c r="J771" s="237">
        <v>0</v>
      </c>
      <c r="K771" s="236">
        <v>0</v>
      </c>
      <c r="L771" s="236">
        <v>0</v>
      </c>
      <c r="M771" s="327"/>
    </row>
    <row r="772" spans="1:13">
      <c r="A772" s="220"/>
      <c r="B772" s="311"/>
      <c r="C772" s="312">
        <v>630</v>
      </c>
      <c r="D772" s="328" t="s">
        <v>395</v>
      </c>
      <c r="E772" s="331"/>
      <c r="F772" s="331">
        <v>2.7</v>
      </c>
      <c r="G772" s="380">
        <v>4.5</v>
      </c>
      <c r="H772" s="396">
        <v>4.9000000000000004</v>
      </c>
      <c r="I772" s="322">
        <v>4.5999999999999996</v>
      </c>
      <c r="J772" s="322">
        <v>0</v>
      </c>
      <c r="K772" s="331">
        <v>0</v>
      </c>
      <c r="L772" s="331">
        <v>0</v>
      </c>
      <c r="M772" s="219"/>
    </row>
    <row r="773" spans="1:13">
      <c r="A773" s="220"/>
      <c r="B773" s="313" t="s">
        <v>373</v>
      </c>
      <c r="C773" s="329">
        <v>630</v>
      </c>
      <c r="D773" s="334" t="s">
        <v>856</v>
      </c>
      <c r="E773" s="237"/>
      <c r="F773" s="237">
        <v>0</v>
      </c>
      <c r="G773" s="238">
        <v>0</v>
      </c>
      <c r="H773" s="237">
        <v>0</v>
      </c>
      <c r="I773" s="237">
        <v>0</v>
      </c>
      <c r="J773" s="237">
        <v>5</v>
      </c>
      <c r="K773" s="237">
        <v>5.5</v>
      </c>
      <c r="L773" s="237">
        <v>6</v>
      </c>
      <c r="M773" s="219"/>
    </row>
    <row r="774" spans="1:13">
      <c r="A774" s="220"/>
      <c r="B774" s="316"/>
      <c r="C774" s="329">
        <v>610</v>
      </c>
      <c r="D774" s="210" t="s">
        <v>871</v>
      </c>
      <c r="E774" s="237"/>
      <c r="F774" s="237">
        <v>0</v>
      </c>
      <c r="G774" s="238">
        <v>0</v>
      </c>
      <c r="H774" s="237">
        <v>0</v>
      </c>
      <c r="I774" s="237">
        <v>0</v>
      </c>
      <c r="J774" s="237">
        <v>8.6999999999999993</v>
      </c>
      <c r="K774" s="237">
        <v>9</v>
      </c>
      <c r="L774" s="237">
        <v>9</v>
      </c>
      <c r="M774" s="219"/>
    </row>
    <row r="775" spans="1:13">
      <c r="A775" s="220"/>
      <c r="B775" s="316"/>
      <c r="C775" s="329">
        <v>610</v>
      </c>
      <c r="D775" s="210" t="s">
        <v>858</v>
      </c>
      <c r="E775" s="237"/>
      <c r="F775" s="237">
        <v>0</v>
      </c>
      <c r="G775" s="238">
        <v>0</v>
      </c>
      <c r="H775" s="237">
        <v>0</v>
      </c>
      <c r="I775" s="237">
        <v>0</v>
      </c>
      <c r="J775" s="237">
        <v>0</v>
      </c>
      <c r="K775" s="237">
        <v>0</v>
      </c>
      <c r="L775" s="237">
        <v>0</v>
      </c>
      <c r="M775" s="219"/>
    </row>
    <row r="776" spans="1:13">
      <c r="A776" s="220"/>
      <c r="B776" s="316"/>
      <c r="C776" s="329">
        <v>630</v>
      </c>
      <c r="D776" s="210" t="s">
        <v>859</v>
      </c>
      <c r="E776" s="237"/>
      <c r="F776" s="237">
        <v>0</v>
      </c>
      <c r="G776" s="238">
        <v>0</v>
      </c>
      <c r="H776" s="237">
        <v>0</v>
      </c>
      <c r="I776" s="237">
        <v>0</v>
      </c>
      <c r="J776" s="237">
        <v>1.6</v>
      </c>
      <c r="K776" s="237">
        <v>1.3</v>
      </c>
      <c r="L776" s="237">
        <v>1.3</v>
      </c>
      <c r="M776" s="219"/>
    </row>
    <row r="777" spans="1:13">
      <c r="A777" s="220"/>
      <c r="B777" s="316"/>
      <c r="C777" s="329">
        <v>610</v>
      </c>
      <c r="D777" s="210" t="s">
        <v>860</v>
      </c>
      <c r="E777" s="237"/>
      <c r="F777" s="237">
        <v>0</v>
      </c>
      <c r="G777" s="238">
        <v>0</v>
      </c>
      <c r="H777" s="237">
        <v>0</v>
      </c>
      <c r="I777" s="237">
        <v>0</v>
      </c>
      <c r="J777" s="237">
        <v>0</v>
      </c>
      <c r="K777" s="237">
        <v>0</v>
      </c>
      <c r="L777" s="237">
        <v>0</v>
      </c>
      <c r="M777" s="219"/>
    </row>
    <row r="778" spans="1:13">
      <c r="A778" s="220"/>
      <c r="B778" s="313" t="s">
        <v>852</v>
      </c>
      <c r="C778" s="329"/>
      <c r="D778" s="334" t="s">
        <v>861</v>
      </c>
      <c r="E778" s="237"/>
      <c r="F778" s="237">
        <v>0</v>
      </c>
      <c r="G778" s="238">
        <v>0</v>
      </c>
      <c r="H778" s="237">
        <v>0</v>
      </c>
      <c r="I778" s="237">
        <v>0</v>
      </c>
      <c r="J778" s="237">
        <v>5</v>
      </c>
      <c r="K778" s="237">
        <v>5.5</v>
      </c>
      <c r="L778" s="237">
        <v>6</v>
      </c>
      <c r="M778" s="219"/>
    </row>
    <row r="779" spans="1:13">
      <c r="A779" s="220"/>
      <c r="B779" s="316"/>
      <c r="C779" s="329"/>
      <c r="D779" s="210" t="s">
        <v>862</v>
      </c>
      <c r="E779" s="237"/>
      <c r="F779" s="237">
        <v>0</v>
      </c>
      <c r="G779" s="238">
        <v>0</v>
      </c>
      <c r="H779" s="237">
        <v>0</v>
      </c>
      <c r="I779" s="237">
        <v>0</v>
      </c>
      <c r="J779" s="237">
        <v>8.6999999999999993</v>
      </c>
      <c r="K779" s="237">
        <v>9</v>
      </c>
      <c r="L779" s="237">
        <v>9</v>
      </c>
      <c r="M779" s="219"/>
    </row>
    <row r="780" spans="1:13">
      <c r="A780" s="220"/>
      <c r="B780" s="316"/>
      <c r="C780" s="329"/>
      <c r="D780" s="210" t="s">
        <v>863</v>
      </c>
      <c r="E780" s="237"/>
      <c r="F780" s="237">
        <v>0</v>
      </c>
      <c r="G780" s="238">
        <v>0</v>
      </c>
      <c r="H780" s="237">
        <v>0</v>
      </c>
      <c r="I780" s="237">
        <v>0</v>
      </c>
      <c r="J780" s="237">
        <v>0</v>
      </c>
      <c r="K780" s="237">
        <v>0</v>
      </c>
      <c r="L780" s="237">
        <v>0</v>
      </c>
      <c r="M780" s="219"/>
    </row>
    <row r="781" spans="1:13">
      <c r="A781" s="220"/>
      <c r="B781" s="38"/>
      <c r="C781" s="211"/>
      <c r="D781" s="210" t="s">
        <v>864</v>
      </c>
      <c r="E781" s="237"/>
      <c r="F781" s="237">
        <v>0</v>
      </c>
      <c r="G781" s="238">
        <v>0</v>
      </c>
      <c r="H781" s="237">
        <v>0</v>
      </c>
      <c r="I781" s="237">
        <v>0</v>
      </c>
      <c r="J781" s="237">
        <v>1.6</v>
      </c>
      <c r="K781" s="237">
        <v>1.3</v>
      </c>
      <c r="L781" s="237">
        <v>1.3</v>
      </c>
      <c r="M781" s="219"/>
    </row>
    <row r="782" spans="1:13">
      <c r="A782" s="220"/>
      <c r="B782" s="316"/>
      <c r="C782" s="329"/>
      <c r="D782" s="335" t="s">
        <v>865</v>
      </c>
      <c r="E782" s="322"/>
      <c r="F782" s="322">
        <v>0</v>
      </c>
      <c r="G782" s="380">
        <v>0</v>
      </c>
      <c r="H782" s="322">
        <v>0</v>
      </c>
      <c r="I782" s="322">
        <v>0</v>
      </c>
      <c r="J782" s="322">
        <v>0</v>
      </c>
      <c r="K782" s="322">
        <v>0</v>
      </c>
      <c r="L782" s="322">
        <v>0</v>
      </c>
      <c r="M782" s="219"/>
    </row>
    <row r="783" spans="1:13" ht="13.5" thickBot="1">
      <c r="A783" s="220"/>
      <c r="B783" s="224"/>
      <c r="C783" s="225"/>
      <c r="D783" s="226"/>
      <c r="E783" s="236"/>
      <c r="F783" s="236"/>
      <c r="G783" s="374"/>
      <c r="H783" s="389"/>
      <c r="I783" s="237"/>
      <c r="J783" s="237"/>
      <c r="K783" s="236"/>
      <c r="L783" s="236"/>
    </row>
    <row r="784" spans="1:13" ht="13.5" thickBot="1">
      <c r="A784" s="220"/>
      <c r="B784" s="302" t="s">
        <v>364</v>
      </c>
      <c r="C784" s="336"/>
      <c r="D784" s="337" t="s">
        <v>366</v>
      </c>
      <c r="E784" s="299"/>
      <c r="F784" s="299">
        <f>SUM(F785:F789)</f>
        <v>86.9</v>
      </c>
      <c r="G784" s="384">
        <f t="shared" ref="G784:L784" si="71">SUM(G785:G790)</f>
        <v>86.5</v>
      </c>
      <c r="H784" s="394">
        <f t="shared" si="71"/>
        <v>105.8</v>
      </c>
      <c r="I784" s="300">
        <f t="shared" si="71"/>
        <v>107.1</v>
      </c>
      <c r="J784" s="300">
        <f t="shared" si="71"/>
        <v>118.7</v>
      </c>
      <c r="K784" s="299">
        <f t="shared" si="71"/>
        <v>124.7</v>
      </c>
      <c r="L784" s="338">
        <f t="shared" si="71"/>
        <v>130.20000000000002</v>
      </c>
    </row>
    <row r="785" spans="1:12">
      <c r="A785" s="220"/>
      <c r="B785" s="339">
        <v>610</v>
      </c>
      <c r="C785" s="340"/>
      <c r="D785" s="307" t="s">
        <v>185</v>
      </c>
      <c r="E785" s="308"/>
      <c r="F785" s="308">
        <v>56.1</v>
      </c>
      <c r="G785" s="379">
        <v>60.5</v>
      </c>
      <c r="H785" s="395">
        <v>68.7</v>
      </c>
      <c r="I785" s="309">
        <v>65.599999999999994</v>
      </c>
      <c r="J785" s="309">
        <v>78.2</v>
      </c>
      <c r="K785" s="308">
        <v>83.1</v>
      </c>
      <c r="L785" s="308">
        <v>87.4</v>
      </c>
    </row>
    <row r="786" spans="1:12">
      <c r="A786" s="220"/>
      <c r="B786" s="248">
        <v>610</v>
      </c>
      <c r="C786" s="234"/>
      <c r="D786" s="226" t="s">
        <v>689</v>
      </c>
      <c r="E786" s="236"/>
      <c r="F786" s="236">
        <v>0</v>
      </c>
      <c r="G786" s="238">
        <v>2</v>
      </c>
      <c r="H786" s="389">
        <v>0</v>
      </c>
      <c r="I786" s="237">
        <v>0.5</v>
      </c>
      <c r="J786" s="237">
        <v>0</v>
      </c>
      <c r="K786" s="236">
        <v>0</v>
      </c>
      <c r="L786" s="236">
        <v>0</v>
      </c>
    </row>
    <row r="787" spans="1:12">
      <c r="A787" s="220"/>
      <c r="B787" s="248">
        <v>620</v>
      </c>
      <c r="C787" s="234"/>
      <c r="D787" s="226" t="s">
        <v>117</v>
      </c>
      <c r="E787" s="236"/>
      <c r="F787" s="236">
        <v>20.8</v>
      </c>
      <c r="G787" s="238">
        <v>22.4</v>
      </c>
      <c r="H787" s="389">
        <v>25.4</v>
      </c>
      <c r="I787" s="237">
        <v>29.1</v>
      </c>
      <c r="J787" s="237">
        <v>28.8</v>
      </c>
      <c r="K787" s="236">
        <v>29.9</v>
      </c>
      <c r="L787" s="236">
        <v>31.1</v>
      </c>
    </row>
    <row r="788" spans="1:12">
      <c r="A788" s="220"/>
      <c r="B788" s="248">
        <v>620</v>
      </c>
      <c r="C788" s="234"/>
      <c r="D788" s="226" t="s">
        <v>688</v>
      </c>
      <c r="E788" s="236"/>
      <c r="F788" s="236">
        <v>0</v>
      </c>
      <c r="G788" s="238">
        <v>0.8</v>
      </c>
      <c r="H788" s="389">
        <v>0</v>
      </c>
      <c r="I788" s="237">
        <v>0.2</v>
      </c>
      <c r="J788" s="237">
        <v>0</v>
      </c>
      <c r="K788" s="236">
        <v>0</v>
      </c>
      <c r="L788" s="236">
        <v>0</v>
      </c>
    </row>
    <row r="789" spans="1:12">
      <c r="A789" s="220"/>
      <c r="B789" s="248">
        <v>630</v>
      </c>
      <c r="C789" s="225"/>
      <c r="D789" s="226" t="s">
        <v>118</v>
      </c>
      <c r="E789" s="237"/>
      <c r="F789" s="236">
        <v>10</v>
      </c>
      <c r="G789" s="238">
        <v>0.8</v>
      </c>
      <c r="H789" s="278">
        <v>11.3</v>
      </c>
      <c r="I789" s="237">
        <v>11.7</v>
      </c>
      <c r="J789" s="237">
        <v>11.3</v>
      </c>
      <c r="K789" s="236">
        <v>11.3</v>
      </c>
      <c r="L789" s="237">
        <v>11.3</v>
      </c>
    </row>
    <row r="790" spans="1:12">
      <c r="A790" s="220"/>
      <c r="B790" s="341">
        <v>640</v>
      </c>
      <c r="C790" s="312"/>
      <c r="D790" s="328" t="s">
        <v>664</v>
      </c>
      <c r="E790" s="331"/>
      <c r="F790" s="331">
        <v>0</v>
      </c>
      <c r="G790" s="378">
        <v>0</v>
      </c>
      <c r="H790" s="396">
        <v>0.4</v>
      </c>
      <c r="I790" s="322">
        <v>0</v>
      </c>
      <c r="J790" s="322">
        <v>0.4</v>
      </c>
      <c r="K790" s="331">
        <v>0.4</v>
      </c>
      <c r="L790" s="331">
        <v>0.4</v>
      </c>
    </row>
    <row r="791" spans="1:12" ht="13.5" thickBot="1">
      <c r="A791" s="220"/>
      <c r="B791" s="341"/>
      <c r="C791" s="312"/>
      <c r="D791" s="328"/>
      <c r="E791" s="331"/>
      <c r="F791" s="331"/>
      <c r="G791" s="378"/>
      <c r="H791" s="396"/>
      <c r="I791" s="322"/>
      <c r="J791" s="322"/>
      <c r="K791" s="331"/>
      <c r="L791" s="331"/>
    </row>
    <row r="792" spans="1:12" ht="13.5" thickBot="1">
      <c r="A792" s="220"/>
      <c r="B792" s="302" t="s">
        <v>373</v>
      </c>
      <c r="C792" s="336"/>
      <c r="D792" s="337" t="s">
        <v>308</v>
      </c>
      <c r="E792" s="299"/>
      <c r="F792" s="299">
        <f>SUM(F793:F797)</f>
        <v>105.6</v>
      </c>
      <c r="G792" s="384">
        <f>SUM(G793:G798)</f>
        <v>117.5</v>
      </c>
      <c r="H792" s="394">
        <f>SUM(H793:H798)</f>
        <v>126.2</v>
      </c>
      <c r="I792" s="300">
        <f>SUM(I793:I798)</f>
        <v>128.1</v>
      </c>
      <c r="J792" s="300">
        <f>SUM(J793:J806)</f>
        <v>141.9</v>
      </c>
      <c r="K792" s="300">
        <f>SUM(K793:K806)</f>
        <v>146.89999999999998</v>
      </c>
      <c r="L792" s="300">
        <f>SUM(L793:L806)</f>
        <v>154.19999999999999</v>
      </c>
    </row>
    <row r="793" spans="1:12">
      <c r="A793" s="220"/>
      <c r="B793" s="339">
        <v>610</v>
      </c>
      <c r="C793" s="340"/>
      <c r="D793" s="307" t="s">
        <v>185</v>
      </c>
      <c r="E793" s="309"/>
      <c r="F793" s="308">
        <v>48.5</v>
      </c>
      <c r="G793" s="379">
        <v>53.5</v>
      </c>
      <c r="H793" s="397">
        <v>60.5</v>
      </c>
      <c r="I793" s="309">
        <v>61.3</v>
      </c>
      <c r="J793" s="309">
        <v>0</v>
      </c>
      <c r="K793" s="308">
        <v>0</v>
      </c>
      <c r="L793" s="309">
        <v>0</v>
      </c>
    </row>
    <row r="794" spans="1:12" ht="11.25" customHeight="1">
      <c r="A794" s="220"/>
      <c r="B794" s="248">
        <v>610</v>
      </c>
      <c r="C794" s="234"/>
      <c r="D794" s="226" t="s">
        <v>689</v>
      </c>
      <c r="E794" s="237"/>
      <c r="F794" s="236">
        <v>0</v>
      </c>
      <c r="G794" s="238">
        <v>2</v>
      </c>
      <c r="H794" s="278">
        <v>0</v>
      </c>
      <c r="I794" s="237">
        <v>0.4</v>
      </c>
      <c r="J794" s="237">
        <v>0</v>
      </c>
      <c r="K794" s="236">
        <v>0</v>
      </c>
      <c r="L794" s="237">
        <v>0</v>
      </c>
    </row>
    <row r="795" spans="1:12" ht="11.25" customHeight="1">
      <c r="A795" s="220"/>
      <c r="B795" s="248">
        <v>620</v>
      </c>
      <c r="C795" s="234"/>
      <c r="D795" s="226" t="s">
        <v>117</v>
      </c>
      <c r="E795" s="237"/>
      <c r="F795" s="236">
        <v>18</v>
      </c>
      <c r="G795" s="238">
        <v>19.8</v>
      </c>
      <c r="H795" s="278">
        <v>22.4</v>
      </c>
      <c r="I795" s="237">
        <v>22.9</v>
      </c>
      <c r="J795" s="237">
        <v>0</v>
      </c>
      <c r="K795" s="236">
        <v>0</v>
      </c>
      <c r="L795" s="237">
        <v>0</v>
      </c>
    </row>
    <row r="796" spans="1:12">
      <c r="A796" s="217"/>
      <c r="B796" s="248">
        <v>620</v>
      </c>
      <c r="C796" s="234"/>
      <c r="D796" s="226" t="s">
        <v>690</v>
      </c>
      <c r="E796" s="237"/>
      <c r="F796" s="236">
        <v>0</v>
      </c>
      <c r="G796" s="238">
        <v>0.8</v>
      </c>
      <c r="H796" s="278">
        <v>0</v>
      </c>
      <c r="I796" s="237">
        <v>0.1</v>
      </c>
      <c r="J796" s="237">
        <v>0</v>
      </c>
      <c r="K796" s="236">
        <v>0</v>
      </c>
      <c r="L796" s="237">
        <v>0</v>
      </c>
    </row>
    <row r="797" spans="1:12">
      <c r="A797" s="217"/>
      <c r="B797" s="248">
        <v>630</v>
      </c>
      <c r="C797" s="225"/>
      <c r="D797" s="226" t="s">
        <v>118</v>
      </c>
      <c r="E797" s="237"/>
      <c r="F797" s="236">
        <v>39.1</v>
      </c>
      <c r="G797" s="238">
        <v>41.4</v>
      </c>
      <c r="H797" s="278">
        <v>43</v>
      </c>
      <c r="I797" s="237">
        <v>43.4</v>
      </c>
      <c r="J797" s="237">
        <v>0</v>
      </c>
      <c r="K797" s="236">
        <v>0</v>
      </c>
      <c r="L797" s="237">
        <v>0</v>
      </c>
    </row>
    <row r="798" spans="1:12">
      <c r="A798" s="217"/>
      <c r="B798" s="341">
        <v>640</v>
      </c>
      <c r="C798" s="312"/>
      <c r="D798" s="328" t="s">
        <v>664</v>
      </c>
      <c r="E798" s="331"/>
      <c r="F798" s="331">
        <v>0</v>
      </c>
      <c r="G798" s="378">
        <v>0</v>
      </c>
      <c r="H798" s="396">
        <v>0.3</v>
      </c>
      <c r="I798" s="322">
        <v>0</v>
      </c>
      <c r="J798" s="322">
        <v>0</v>
      </c>
      <c r="K798" s="331">
        <v>0</v>
      </c>
      <c r="L798" s="331">
        <v>0</v>
      </c>
    </row>
    <row r="799" spans="1:12">
      <c r="A799" s="217"/>
      <c r="B799" s="342" t="s">
        <v>872</v>
      </c>
      <c r="C799" s="318">
        <v>610</v>
      </c>
      <c r="D799" s="343" t="s">
        <v>873</v>
      </c>
      <c r="E799" s="237"/>
      <c r="F799" s="237">
        <v>0</v>
      </c>
      <c r="G799" s="238">
        <v>0</v>
      </c>
      <c r="H799" s="237">
        <v>0</v>
      </c>
      <c r="I799" s="237">
        <v>0</v>
      </c>
      <c r="J799" s="237">
        <v>37.799999999999997</v>
      </c>
      <c r="K799" s="237">
        <v>39.799999999999997</v>
      </c>
      <c r="L799" s="237">
        <v>41.8</v>
      </c>
    </row>
    <row r="800" spans="1:12">
      <c r="A800" s="217"/>
      <c r="B800" s="44"/>
      <c r="C800" s="318">
        <v>620</v>
      </c>
      <c r="D800" s="343" t="s">
        <v>117</v>
      </c>
      <c r="E800" s="237"/>
      <c r="F800" s="237">
        <v>0</v>
      </c>
      <c r="G800" s="238">
        <v>0</v>
      </c>
      <c r="H800" s="237">
        <v>0</v>
      </c>
      <c r="I800" s="237">
        <v>0</v>
      </c>
      <c r="J800" s="237">
        <v>14.1</v>
      </c>
      <c r="K800" s="237">
        <v>14.7</v>
      </c>
      <c r="L800" s="237">
        <v>15.5</v>
      </c>
    </row>
    <row r="801" spans="1:13">
      <c r="A801" s="217"/>
      <c r="B801" s="44"/>
      <c r="C801" s="318">
        <v>630</v>
      </c>
      <c r="D801" s="343" t="s">
        <v>118</v>
      </c>
      <c r="E801" s="237"/>
      <c r="F801" s="237">
        <v>0</v>
      </c>
      <c r="G801" s="238">
        <v>0</v>
      </c>
      <c r="H801" s="237">
        <v>0</v>
      </c>
      <c r="I801" s="237">
        <v>0</v>
      </c>
      <c r="J801" s="237">
        <v>22.8</v>
      </c>
      <c r="K801" s="237">
        <v>22.8</v>
      </c>
      <c r="L801" s="237">
        <v>23.7</v>
      </c>
    </row>
    <row r="802" spans="1:13">
      <c r="A802" s="217"/>
      <c r="B802" s="44"/>
      <c r="C802" s="318">
        <v>642015</v>
      </c>
      <c r="D802" s="343" t="s">
        <v>664</v>
      </c>
      <c r="E802" s="237"/>
      <c r="F802" s="237">
        <v>0</v>
      </c>
      <c r="G802" s="238">
        <v>0</v>
      </c>
      <c r="H802" s="237">
        <v>0</v>
      </c>
      <c r="I802" s="237">
        <v>0</v>
      </c>
      <c r="J802" s="237">
        <v>0.2</v>
      </c>
      <c r="K802" s="237">
        <v>0.2</v>
      </c>
      <c r="L802" s="237">
        <v>0.2</v>
      </c>
    </row>
    <row r="803" spans="1:13">
      <c r="A803" s="217"/>
      <c r="B803" s="342" t="s">
        <v>874</v>
      </c>
      <c r="C803" s="318">
        <v>610</v>
      </c>
      <c r="D803" s="343" t="s">
        <v>875</v>
      </c>
      <c r="E803" s="237"/>
      <c r="F803" s="237">
        <v>0</v>
      </c>
      <c r="G803" s="238">
        <v>0</v>
      </c>
      <c r="H803" s="237">
        <v>0</v>
      </c>
      <c r="I803" s="237">
        <v>0</v>
      </c>
      <c r="J803" s="237">
        <v>33.700000000000003</v>
      </c>
      <c r="K803" s="237">
        <v>35.5</v>
      </c>
      <c r="L803" s="237">
        <v>37.299999999999997</v>
      </c>
    </row>
    <row r="804" spans="1:13">
      <c r="A804" s="217"/>
      <c r="B804" s="44"/>
      <c r="C804" s="318">
        <v>620</v>
      </c>
      <c r="D804" s="343" t="s">
        <v>117</v>
      </c>
      <c r="E804" s="237"/>
      <c r="F804" s="237">
        <v>0</v>
      </c>
      <c r="G804" s="238">
        <v>0</v>
      </c>
      <c r="H804" s="237">
        <v>0</v>
      </c>
      <c r="I804" s="237">
        <v>0</v>
      </c>
      <c r="J804" s="237">
        <v>12.5</v>
      </c>
      <c r="K804" s="237">
        <v>13.1</v>
      </c>
      <c r="L804" s="237">
        <v>13.9</v>
      </c>
    </row>
    <row r="805" spans="1:13">
      <c r="A805" s="217"/>
      <c r="B805" s="44"/>
      <c r="C805" s="318">
        <v>630</v>
      </c>
      <c r="D805" s="343" t="s">
        <v>118</v>
      </c>
      <c r="E805" s="237"/>
      <c r="F805" s="237">
        <v>0</v>
      </c>
      <c r="G805" s="238">
        <v>0</v>
      </c>
      <c r="H805" s="237">
        <v>0</v>
      </c>
      <c r="I805" s="237">
        <v>0</v>
      </c>
      <c r="J805" s="237">
        <v>20.6</v>
      </c>
      <c r="K805" s="237">
        <v>20.6</v>
      </c>
      <c r="L805" s="237">
        <v>21.6</v>
      </c>
    </row>
    <row r="806" spans="1:13">
      <c r="A806" s="217"/>
      <c r="B806" s="44"/>
      <c r="C806" s="318">
        <v>642015</v>
      </c>
      <c r="D806" s="343" t="s">
        <v>664</v>
      </c>
      <c r="E806" s="322"/>
      <c r="F806" s="322">
        <v>0</v>
      </c>
      <c r="G806" s="380">
        <v>0</v>
      </c>
      <c r="H806" s="322">
        <v>0</v>
      </c>
      <c r="I806" s="322">
        <v>0</v>
      </c>
      <c r="J806" s="322">
        <v>0.2</v>
      </c>
      <c r="K806" s="322">
        <v>0.2</v>
      </c>
      <c r="L806" s="322">
        <v>0.2</v>
      </c>
    </row>
    <row r="807" spans="1:13" ht="13.5" thickBot="1">
      <c r="A807" s="217"/>
      <c r="B807" s="248"/>
      <c r="C807" s="225"/>
      <c r="D807" s="226"/>
      <c r="E807" s="236"/>
      <c r="F807" s="236"/>
      <c r="G807" s="374"/>
      <c r="H807" s="389"/>
      <c r="I807" s="237"/>
      <c r="J807" s="237"/>
      <c r="K807" s="236"/>
      <c r="L807" s="236"/>
    </row>
    <row r="808" spans="1:13" ht="13.5" thickBot="1">
      <c r="A808" s="217"/>
      <c r="B808" s="302" t="s">
        <v>425</v>
      </c>
      <c r="C808" s="336"/>
      <c r="D808" s="344"/>
      <c r="E808" s="298"/>
      <c r="F808" s="299">
        <f t="shared" ref="F808:L808" si="72">F809+F810</f>
        <v>59</v>
      </c>
      <c r="G808" s="384">
        <f t="shared" si="72"/>
        <v>67.900000000000006</v>
      </c>
      <c r="H808" s="394">
        <f t="shared" si="72"/>
        <v>70.5</v>
      </c>
      <c r="I808" s="300">
        <f t="shared" si="72"/>
        <v>57.4</v>
      </c>
      <c r="J808" s="300">
        <f t="shared" si="72"/>
        <v>71.7</v>
      </c>
      <c r="K808" s="299">
        <f t="shared" si="72"/>
        <v>72.900000000000006</v>
      </c>
      <c r="L808" s="338">
        <f t="shared" si="72"/>
        <v>73</v>
      </c>
    </row>
    <row r="809" spans="1:13">
      <c r="A809" s="217"/>
      <c r="B809" s="305"/>
      <c r="C809" s="306">
        <v>637014</v>
      </c>
      <c r="D809" s="307" t="s">
        <v>727</v>
      </c>
      <c r="E809" s="309"/>
      <c r="F809" s="308">
        <v>47.5</v>
      </c>
      <c r="G809" s="379">
        <v>55.9</v>
      </c>
      <c r="H809" s="397">
        <v>59</v>
      </c>
      <c r="I809" s="309">
        <v>46.3</v>
      </c>
      <c r="J809" s="309">
        <v>60</v>
      </c>
      <c r="K809" s="308">
        <v>61</v>
      </c>
      <c r="L809" s="309">
        <v>61</v>
      </c>
    </row>
    <row r="810" spans="1:13" ht="13.5" thickBot="1">
      <c r="A810" s="220"/>
      <c r="B810" s="311"/>
      <c r="C810" s="312">
        <v>633009</v>
      </c>
      <c r="D810" s="328" t="s">
        <v>740</v>
      </c>
      <c r="E810" s="322"/>
      <c r="F810" s="331">
        <v>11.5</v>
      </c>
      <c r="G810" s="380">
        <v>12</v>
      </c>
      <c r="H810" s="393">
        <v>11.5</v>
      </c>
      <c r="I810" s="322">
        <v>11.1</v>
      </c>
      <c r="J810" s="322">
        <v>11.7</v>
      </c>
      <c r="K810" s="331">
        <v>11.9</v>
      </c>
      <c r="L810" s="322">
        <v>12</v>
      </c>
    </row>
    <row r="811" spans="1:13" ht="13.5" thickBot="1">
      <c r="A811" s="220"/>
      <c r="B811" s="323" t="s">
        <v>954</v>
      </c>
      <c r="C811" s="336"/>
      <c r="D811" s="345"/>
      <c r="E811" s="299"/>
      <c r="F811" s="300">
        <f t="shared" ref="F811:L811" si="73">F812+F564</f>
        <v>0</v>
      </c>
      <c r="G811" s="300">
        <f t="shared" si="73"/>
        <v>0</v>
      </c>
      <c r="H811" s="300">
        <f t="shared" si="73"/>
        <v>0</v>
      </c>
      <c r="I811" s="300">
        <f t="shared" si="73"/>
        <v>0</v>
      </c>
      <c r="J811" s="300">
        <f t="shared" si="73"/>
        <v>11</v>
      </c>
      <c r="K811" s="299">
        <f t="shared" si="73"/>
        <v>11.1</v>
      </c>
      <c r="L811" s="338">
        <f t="shared" si="73"/>
        <v>11.2</v>
      </c>
    </row>
    <row r="812" spans="1:13">
      <c r="A812" s="220"/>
      <c r="B812" s="305">
        <v>630</v>
      </c>
      <c r="C812" s="306">
        <v>633009</v>
      </c>
      <c r="D812" s="307" t="s">
        <v>451</v>
      </c>
      <c r="E812" s="309"/>
      <c r="F812" s="308">
        <v>0</v>
      </c>
      <c r="G812" s="379">
        <v>0</v>
      </c>
      <c r="H812" s="397">
        <v>0</v>
      </c>
      <c r="I812" s="309">
        <v>0</v>
      </c>
      <c r="J812" s="309">
        <v>9</v>
      </c>
      <c r="K812" s="308">
        <v>11.1</v>
      </c>
      <c r="L812" s="309">
        <v>11.2</v>
      </c>
      <c r="M812" s="350"/>
    </row>
    <row r="813" spans="1:13">
      <c r="A813" s="220"/>
      <c r="B813" s="224"/>
      <c r="C813" s="225"/>
      <c r="D813" s="226"/>
      <c r="E813" s="236"/>
      <c r="F813" s="236"/>
      <c r="G813" s="240"/>
      <c r="H813" s="389"/>
      <c r="I813" s="237"/>
      <c r="J813" s="237"/>
      <c r="K813" s="236"/>
      <c r="L813" s="236"/>
    </row>
    <row r="814" spans="1:13" s="405" customFormat="1">
      <c r="A814" s="399"/>
      <c r="B814" s="400"/>
      <c r="C814" s="401"/>
      <c r="D814" s="430" t="s">
        <v>243</v>
      </c>
      <c r="E814" s="354"/>
      <c r="F814" s="354">
        <f>SUM(F815:F819)</f>
        <v>274.5</v>
      </c>
      <c r="G814" s="402">
        <f>SUM(G815:G819)</f>
        <v>294.5</v>
      </c>
      <c r="H814" s="403">
        <f>SUM(H815:H819)</f>
        <v>346</v>
      </c>
      <c r="I814" s="355">
        <f>SUM(I815:I820)</f>
        <v>335</v>
      </c>
      <c r="J814" s="355">
        <f>SUM(J815:J820)</f>
        <v>331.1</v>
      </c>
      <c r="K814" s="355">
        <f>SUM(K815:K820)</f>
        <v>343.7</v>
      </c>
      <c r="L814" s="355">
        <f>SUM(L815:L820)</f>
        <v>359.5</v>
      </c>
      <c r="M814" s="404"/>
    </row>
    <row r="815" spans="1:13" ht="11.25" customHeight="1">
      <c r="A815" s="220"/>
      <c r="B815" s="224"/>
      <c r="C815" s="225">
        <v>610</v>
      </c>
      <c r="D815" s="226" t="s">
        <v>185</v>
      </c>
      <c r="E815" s="237"/>
      <c r="F815" s="236">
        <v>168.5</v>
      </c>
      <c r="G815" s="238">
        <v>182.9</v>
      </c>
      <c r="H815" s="278">
        <v>217.5</v>
      </c>
      <c r="I815" s="237">
        <v>217.5</v>
      </c>
      <c r="J815" s="309">
        <v>206.2</v>
      </c>
      <c r="K815" s="308">
        <v>216.6</v>
      </c>
      <c r="L815" s="309">
        <v>227.5</v>
      </c>
    </row>
    <row r="816" spans="1:13" ht="4.5" hidden="1" customHeight="1">
      <c r="A816" s="220"/>
      <c r="B816" s="224"/>
      <c r="C816" s="225">
        <v>610</v>
      </c>
      <c r="D816" s="226" t="s">
        <v>687</v>
      </c>
      <c r="E816" s="237"/>
      <c r="F816" s="236"/>
      <c r="G816" s="238">
        <v>8.6999999999999993</v>
      </c>
      <c r="H816" s="278">
        <v>0</v>
      </c>
      <c r="I816" s="237">
        <v>0</v>
      </c>
      <c r="J816" s="237">
        <v>0</v>
      </c>
      <c r="K816" s="236">
        <v>0</v>
      </c>
      <c r="L816" s="237">
        <v>0</v>
      </c>
    </row>
    <row r="817" spans="1:13" s="244" customFormat="1">
      <c r="A817" s="217"/>
      <c r="B817" s="224"/>
      <c r="C817" s="225">
        <v>620</v>
      </c>
      <c r="D817" s="226" t="s">
        <v>117</v>
      </c>
      <c r="E817" s="237"/>
      <c r="F817" s="236">
        <v>62.2</v>
      </c>
      <c r="G817" s="238">
        <v>67.599999999999994</v>
      </c>
      <c r="H817" s="278">
        <v>81.5</v>
      </c>
      <c r="I817" s="237">
        <v>80.900000000000006</v>
      </c>
      <c r="J817" s="237">
        <v>76.900000000000006</v>
      </c>
      <c r="K817" s="236">
        <v>80.099999999999994</v>
      </c>
      <c r="L817" s="237">
        <v>84</v>
      </c>
      <c r="M817" s="295"/>
    </row>
    <row r="818" spans="1:13">
      <c r="A818" s="217"/>
      <c r="B818" s="224"/>
      <c r="C818" s="225">
        <v>620</v>
      </c>
      <c r="D818" s="226" t="s">
        <v>688</v>
      </c>
      <c r="E818" s="237"/>
      <c r="F818" s="236">
        <v>0</v>
      </c>
      <c r="G818" s="238">
        <v>3.3</v>
      </c>
      <c r="H818" s="278">
        <v>0</v>
      </c>
      <c r="I818" s="237">
        <v>0.6</v>
      </c>
      <c r="J818" s="237">
        <v>0</v>
      </c>
      <c r="K818" s="236">
        <v>0</v>
      </c>
      <c r="L818" s="237">
        <v>0</v>
      </c>
    </row>
    <row r="819" spans="1:13">
      <c r="A819" s="220"/>
      <c r="B819" s="224"/>
      <c r="C819" s="225">
        <v>630</v>
      </c>
      <c r="D819" s="226" t="s">
        <v>118</v>
      </c>
      <c r="E819" s="237"/>
      <c r="F819" s="236">
        <v>43.8</v>
      </c>
      <c r="G819" s="238">
        <v>32</v>
      </c>
      <c r="H819" s="278">
        <v>47</v>
      </c>
      <c r="I819" s="237">
        <v>36</v>
      </c>
      <c r="J819" s="322">
        <v>45</v>
      </c>
      <c r="K819" s="331">
        <v>46</v>
      </c>
      <c r="L819" s="322">
        <v>47</v>
      </c>
    </row>
    <row r="820" spans="1:13">
      <c r="A820" s="220"/>
      <c r="B820" s="311"/>
      <c r="C820" s="312">
        <v>642</v>
      </c>
      <c r="D820" s="328" t="s">
        <v>876</v>
      </c>
      <c r="E820" s="322"/>
      <c r="F820" s="322">
        <v>0</v>
      </c>
      <c r="G820" s="380">
        <v>0</v>
      </c>
      <c r="H820" s="322">
        <v>0</v>
      </c>
      <c r="I820" s="322">
        <v>0</v>
      </c>
      <c r="J820" s="322">
        <v>3</v>
      </c>
      <c r="K820" s="322">
        <v>1</v>
      </c>
      <c r="L820" s="322">
        <v>1</v>
      </c>
      <c r="M820" s="327"/>
    </row>
    <row r="821" spans="1:13" s="405" customFormat="1" ht="13.5" thickBot="1">
      <c r="A821" s="399"/>
      <c r="B821" s="400"/>
      <c r="C821" s="401"/>
      <c r="D821" s="400" t="s">
        <v>760</v>
      </c>
      <c r="E821" s="354"/>
      <c r="F821" s="354">
        <f>SUM(F822:F829)</f>
        <v>92.600000000000009</v>
      </c>
      <c r="G821" s="402">
        <f>SUM(G822:G827)</f>
        <v>319.8</v>
      </c>
      <c r="H821" s="403">
        <f>SUM(H822:H829)</f>
        <v>335.29999999999995</v>
      </c>
      <c r="I821" s="355">
        <f>SUM(I822:I830)</f>
        <v>336.9</v>
      </c>
      <c r="J821" s="355">
        <f>SUM(J822:J830)</f>
        <v>357.90000000000003</v>
      </c>
      <c r="K821" s="355">
        <f>SUM(K822:K830)</f>
        <v>373.49999999999994</v>
      </c>
      <c r="L821" s="355">
        <f>SUM(L822:L830)</f>
        <v>390.40000000000003</v>
      </c>
      <c r="M821" s="404"/>
    </row>
    <row r="822" spans="1:13" ht="13.5" thickBot="1">
      <c r="A822" s="249"/>
      <c r="B822" s="224"/>
      <c r="C822" s="225">
        <v>610</v>
      </c>
      <c r="D822" s="226" t="s">
        <v>185</v>
      </c>
      <c r="E822" s="237"/>
      <c r="F822" s="236">
        <v>46.9</v>
      </c>
      <c r="G822" s="238">
        <v>177</v>
      </c>
      <c r="H822" s="278">
        <v>179</v>
      </c>
      <c r="I822" s="237">
        <v>181.6</v>
      </c>
      <c r="J822" s="309">
        <v>202.1</v>
      </c>
      <c r="K822" s="308">
        <v>212.2</v>
      </c>
      <c r="L822" s="309">
        <v>222.9</v>
      </c>
    </row>
    <row r="823" spans="1:13">
      <c r="A823" s="217"/>
      <c r="B823" s="224"/>
      <c r="C823" s="225">
        <v>620</v>
      </c>
      <c r="D823" s="226" t="s">
        <v>117</v>
      </c>
      <c r="E823" s="237"/>
      <c r="F823" s="236">
        <v>17.100000000000001</v>
      </c>
      <c r="G823" s="238">
        <v>65.3</v>
      </c>
      <c r="H823" s="278">
        <v>64.900000000000006</v>
      </c>
      <c r="I823" s="237">
        <v>65.8</v>
      </c>
      <c r="J823" s="237">
        <v>76.400000000000006</v>
      </c>
      <c r="K823" s="236">
        <v>80.2</v>
      </c>
      <c r="L823" s="237">
        <v>84.2</v>
      </c>
    </row>
    <row r="824" spans="1:13" s="244" customFormat="1">
      <c r="A824" s="270"/>
      <c r="B824" s="224"/>
      <c r="C824" s="225">
        <v>630</v>
      </c>
      <c r="D824" s="226" t="s">
        <v>118</v>
      </c>
      <c r="E824" s="216"/>
      <c r="F824" s="236">
        <v>27.4</v>
      </c>
      <c r="G824" s="238">
        <v>70</v>
      </c>
      <c r="H824" s="278">
        <v>72.8</v>
      </c>
      <c r="I824" s="237">
        <v>72.8</v>
      </c>
      <c r="J824" s="237">
        <v>70.5</v>
      </c>
      <c r="K824" s="236">
        <v>72</v>
      </c>
      <c r="L824" s="237">
        <v>74</v>
      </c>
      <c r="M824" s="295"/>
    </row>
    <row r="825" spans="1:13">
      <c r="A825" s="250"/>
      <c r="B825" s="224"/>
      <c r="C825" s="225">
        <v>640</v>
      </c>
      <c r="D825" s="226" t="s">
        <v>289</v>
      </c>
      <c r="E825" s="236"/>
      <c r="F825" s="236">
        <v>0</v>
      </c>
      <c r="G825" s="374">
        <v>0</v>
      </c>
      <c r="H825" s="389">
        <v>0</v>
      </c>
      <c r="I825" s="237">
        <v>0</v>
      </c>
      <c r="J825" s="237">
        <v>0</v>
      </c>
      <c r="K825" s="236">
        <v>0</v>
      </c>
      <c r="L825" s="236">
        <v>0</v>
      </c>
    </row>
    <row r="826" spans="1:13">
      <c r="A826" s="250"/>
      <c r="B826" s="224"/>
      <c r="C826" s="225">
        <v>642015</v>
      </c>
      <c r="D826" s="226" t="s">
        <v>686</v>
      </c>
      <c r="E826" s="236"/>
      <c r="F826" s="236">
        <v>0</v>
      </c>
      <c r="G826" s="374">
        <v>0</v>
      </c>
      <c r="H826" s="389">
        <v>0</v>
      </c>
      <c r="I826" s="237">
        <v>0</v>
      </c>
      <c r="J826" s="237">
        <v>0</v>
      </c>
      <c r="K826" s="236">
        <v>0</v>
      </c>
      <c r="L826" s="236">
        <v>0</v>
      </c>
    </row>
    <row r="827" spans="1:13">
      <c r="A827" s="250"/>
      <c r="B827" s="224"/>
      <c r="C827" s="225">
        <v>633009</v>
      </c>
      <c r="D827" s="226" t="s">
        <v>667</v>
      </c>
      <c r="E827" s="236"/>
      <c r="F827" s="236">
        <v>0.3</v>
      </c>
      <c r="G827" s="238">
        <v>7.5</v>
      </c>
      <c r="H827" s="389">
        <v>0.7</v>
      </c>
      <c r="I827" s="237">
        <v>0.5</v>
      </c>
      <c r="J827" s="237">
        <v>0.8</v>
      </c>
      <c r="K827" s="236">
        <v>0.9</v>
      </c>
      <c r="L827" s="236">
        <v>1</v>
      </c>
    </row>
    <row r="828" spans="1:13">
      <c r="A828" s="250"/>
      <c r="B828" s="224"/>
      <c r="C828" s="225"/>
      <c r="D828" s="226" t="s">
        <v>728</v>
      </c>
      <c r="E828" s="236"/>
      <c r="F828" s="236">
        <v>0.9</v>
      </c>
      <c r="G828" s="374">
        <v>0</v>
      </c>
      <c r="H828" s="389">
        <v>8</v>
      </c>
      <c r="I828" s="237">
        <v>5.0999999999999996</v>
      </c>
      <c r="J828" s="237">
        <v>8.1</v>
      </c>
      <c r="K828" s="236">
        <v>8.1999999999999993</v>
      </c>
      <c r="L828" s="236">
        <v>8.3000000000000007</v>
      </c>
    </row>
    <row r="829" spans="1:13">
      <c r="A829" s="250"/>
      <c r="B829" s="224">
        <v>630</v>
      </c>
      <c r="C829" s="225">
        <v>633009</v>
      </c>
      <c r="D829" s="226" t="s">
        <v>662</v>
      </c>
      <c r="E829" s="236"/>
      <c r="F829" s="236">
        <v>0</v>
      </c>
      <c r="G829" s="374">
        <v>0</v>
      </c>
      <c r="H829" s="389">
        <v>9.9</v>
      </c>
      <c r="I829" s="237">
        <v>10.4</v>
      </c>
      <c r="J829" s="237">
        <v>0</v>
      </c>
      <c r="K829" s="236">
        <v>0</v>
      </c>
      <c r="L829" s="236">
        <v>0</v>
      </c>
    </row>
    <row r="830" spans="1:13">
      <c r="A830" s="250"/>
      <c r="B830" s="224"/>
      <c r="C830" s="234"/>
      <c r="D830" s="235" t="s">
        <v>761</v>
      </c>
      <c r="E830" s="239"/>
      <c r="F830" s="239">
        <v>0</v>
      </c>
      <c r="G830" s="374">
        <v>0</v>
      </c>
      <c r="H830" s="388">
        <f>H831+H832+H833+H834</f>
        <v>0</v>
      </c>
      <c r="I830" s="216">
        <v>0.7</v>
      </c>
      <c r="J830" s="216">
        <f t="shared" ref="J830:L831" si="74">J831+J832+J833+J834</f>
        <v>0</v>
      </c>
      <c r="K830" s="239">
        <f t="shared" si="74"/>
        <v>0</v>
      </c>
      <c r="L830" s="239">
        <f t="shared" si="74"/>
        <v>0</v>
      </c>
    </row>
    <row r="831" spans="1:13">
      <c r="A831" s="250"/>
      <c r="B831" s="224"/>
      <c r="C831" s="234"/>
      <c r="D831" s="235" t="s">
        <v>244</v>
      </c>
      <c r="E831" s="239"/>
      <c r="F831" s="239">
        <f>F832+F833+F834+F835</f>
        <v>75.3</v>
      </c>
      <c r="G831" s="240">
        <f>G832+G833+G834+G835</f>
        <v>63.7</v>
      </c>
      <c r="H831" s="388">
        <f>H832+H833+H834+H835</f>
        <v>0</v>
      </c>
      <c r="I831" s="216">
        <f>I832+I833+I834+I835</f>
        <v>0</v>
      </c>
      <c r="J831" s="216">
        <f t="shared" si="74"/>
        <v>0</v>
      </c>
      <c r="K831" s="239">
        <f t="shared" si="74"/>
        <v>0</v>
      </c>
      <c r="L831" s="239">
        <f t="shared" si="74"/>
        <v>0</v>
      </c>
    </row>
    <row r="832" spans="1:13">
      <c r="A832" s="250"/>
      <c r="B832" s="224"/>
      <c r="C832" s="225"/>
      <c r="D832" s="226" t="s">
        <v>410</v>
      </c>
      <c r="E832" s="237"/>
      <c r="F832" s="236">
        <v>0</v>
      </c>
      <c r="G832" s="238">
        <v>0</v>
      </c>
      <c r="H832" s="278">
        <v>0</v>
      </c>
      <c r="I832" s="237">
        <v>0</v>
      </c>
      <c r="J832" s="237">
        <v>0</v>
      </c>
      <c r="K832" s="236">
        <v>0</v>
      </c>
      <c r="L832" s="237">
        <v>0</v>
      </c>
    </row>
    <row r="833" spans="1:13">
      <c r="A833" s="250"/>
      <c r="B833" s="224"/>
      <c r="C833" s="225"/>
      <c r="D833" s="226" t="s">
        <v>704</v>
      </c>
      <c r="E833" s="237"/>
      <c r="F833" s="236">
        <v>75.3</v>
      </c>
      <c r="G833" s="238">
        <v>63.7</v>
      </c>
      <c r="H833" s="278">
        <v>0</v>
      </c>
      <c r="I833" s="237">
        <v>0</v>
      </c>
      <c r="J833" s="237">
        <v>0</v>
      </c>
      <c r="K833" s="236">
        <v>0</v>
      </c>
      <c r="L833" s="237">
        <v>0</v>
      </c>
    </row>
    <row r="834" spans="1:13">
      <c r="A834" s="250"/>
      <c r="B834" s="224"/>
      <c r="C834" s="225"/>
      <c r="D834" s="226"/>
      <c r="E834" s="237"/>
      <c r="F834" s="236"/>
      <c r="G834" s="238"/>
      <c r="H834" s="278"/>
      <c r="I834" s="237"/>
      <c r="J834" s="237"/>
      <c r="K834" s="236"/>
      <c r="L834" s="237"/>
    </row>
    <row r="835" spans="1:13">
      <c r="A835" s="250"/>
      <c r="B835" s="224"/>
      <c r="C835" s="225"/>
      <c r="D835" s="226"/>
      <c r="E835" s="237"/>
      <c r="F835" s="236"/>
      <c r="G835" s="238"/>
      <c r="H835" s="278"/>
      <c r="I835" s="237"/>
      <c r="J835" s="237"/>
      <c r="K835" s="236"/>
      <c r="L835" s="237"/>
    </row>
    <row r="836" spans="1:13">
      <c r="A836" s="250"/>
      <c r="B836" s="224"/>
      <c r="C836" s="225"/>
      <c r="D836" s="226"/>
      <c r="E836" s="237"/>
      <c r="F836" s="236"/>
      <c r="G836" s="238"/>
      <c r="H836" s="278"/>
      <c r="I836" s="237"/>
      <c r="J836" s="237"/>
      <c r="K836" s="236"/>
      <c r="L836" s="237"/>
    </row>
    <row r="837" spans="1:13" s="405" customFormat="1">
      <c r="A837" s="431"/>
      <c r="B837" s="400"/>
      <c r="C837" s="401"/>
      <c r="D837" s="351" t="s">
        <v>245</v>
      </c>
      <c r="E837" s="432"/>
      <c r="F837" s="433"/>
      <c r="G837" s="434"/>
      <c r="H837" s="435"/>
      <c r="I837" s="432"/>
      <c r="J837" s="432"/>
      <c r="K837" s="433"/>
      <c r="L837" s="432"/>
      <c r="M837" s="404"/>
    </row>
    <row r="838" spans="1:13">
      <c r="A838" s="250"/>
      <c r="B838" s="224"/>
      <c r="C838" s="225"/>
      <c r="D838" s="226" t="s">
        <v>246</v>
      </c>
      <c r="E838" s="236"/>
      <c r="F838" s="236">
        <f t="shared" ref="F838:L838" si="75">SUM(F5)</f>
        <v>4722.1000000000004</v>
      </c>
      <c r="G838" s="374">
        <f t="shared" si="75"/>
        <v>4976.3999999999996</v>
      </c>
      <c r="H838" s="389">
        <f t="shared" si="75"/>
        <v>5419.8</v>
      </c>
      <c r="I838" s="237">
        <f t="shared" si="75"/>
        <v>5143</v>
      </c>
      <c r="J838" s="237">
        <f t="shared" si="75"/>
        <v>4997.2999999999993</v>
      </c>
      <c r="K838" s="236">
        <f t="shared" si="75"/>
        <v>5169.0999999999995</v>
      </c>
      <c r="L838" s="236">
        <f t="shared" si="75"/>
        <v>5324.4</v>
      </c>
    </row>
    <row r="839" spans="1:13">
      <c r="A839" s="250"/>
      <c r="B839" s="224"/>
      <c r="C839" s="225"/>
      <c r="D839" s="226" t="s">
        <v>247</v>
      </c>
      <c r="E839" s="236"/>
      <c r="F839" s="236">
        <f t="shared" ref="F839:L839" si="76">SUM(F151)</f>
        <v>2603</v>
      </c>
      <c r="G839" s="374">
        <f t="shared" si="76"/>
        <v>2703.9</v>
      </c>
      <c r="H839" s="389">
        <f t="shared" si="76"/>
        <v>2923.6000000000004</v>
      </c>
      <c r="I839" s="237">
        <f t="shared" si="76"/>
        <v>2730.7000000000012</v>
      </c>
      <c r="J839" s="237">
        <f t="shared" si="76"/>
        <v>2370.7000000000003</v>
      </c>
      <c r="K839" s="236">
        <f t="shared" si="76"/>
        <v>2338.3999999999996</v>
      </c>
      <c r="L839" s="236">
        <f t="shared" si="76"/>
        <v>2362.2999999999997</v>
      </c>
    </row>
    <row r="840" spans="1:13">
      <c r="A840" s="250"/>
      <c r="B840" s="224"/>
      <c r="C840" s="225"/>
      <c r="D840" s="226" t="s">
        <v>248</v>
      </c>
      <c r="E840" s="239"/>
      <c r="F840" s="239">
        <f t="shared" ref="F840:L840" si="77">SUM(F838-F839)</f>
        <v>2119.1000000000004</v>
      </c>
      <c r="G840" s="240">
        <f t="shared" si="77"/>
        <v>2272.4999999999995</v>
      </c>
      <c r="H840" s="388">
        <f t="shared" si="77"/>
        <v>2496.1999999999998</v>
      </c>
      <c r="I840" s="216">
        <f t="shared" si="77"/>
        <v>2412.2999999999988</v>
      </c>
      <c r="J840" s="216">
        <f t="shared" si="77"/>
        <v>2626.599999999999</v>
      </c>
      <c r="K840" s="239">
        <f t="shared" si="77"/>
        <v>2830.7</v>
      </c>
      <c r="L840" s="239">
        <f t="shared" si="77"/>
        <v>2962.1</v>
      </c>
    </row>
    <row r="841" spans="1:13">
      <c r="A841" s="250"/>
      <c r="B841" s="224"/>
      <c r="C841" s="225"/>
      <c r="D841" s="226" t="s">
        <v>249</v>
      </c>
      <c r="E841" s="236"/>
      <c r="F841" s="236">
        <f t="shared" ref="F841:L841" si="78">SUM(F125)</f>
        <v>89.199999999999989</v>
      </c>
      <c r="G841" s="374">
        <f t="shared" si="78"/>
        <v>74</v>
      </c>
      <c r="H841" s="389">
        <f t="shared" si="78"/>
        <v>268.89999999999998</v>
      </c>
      <c r="I841" s="237">
        <f t="shared" si="78"/>
        <v>41.3</v>
      </c>
      <c r="J841" s="237">
        <f t="shared" si="78"/>
        <v>5</v>
      </c>
      <c r="K841" s="236">
        <f t="shared" si="78"/>
        <v>2</v>
      </c>
      <c r="L841" s="236">
        <f t="shared" si="78"/>
        <v>2</v>
      </c>
    </row>
    <row r="842" spans="1:13">
      <c r="A842" s="250"/>
      <c r="B842" s="224"/>
      <c r="C842" s="225"/>
      <c r="D842" s="226" t="s">
        <v>250</v>
      </c>
      <c r="E842" s="236"/>
      <c r="F842" s="236">
        <f t="shared" ref="F842:L842" si="79">SUM(F605)</f>
        <v>526.6</v>
      </c>
      <c r="G842" s="374">
        <f t="shared" si="79"/>
        <v>245.3</v>
      </c>
      <c r="H842" s="389">
        <f t="shared" si="79"/>
        <v>585</v>
      </c>
      <c r="I842" s="237">
        <f t="shared" si="79"/>
        <v>159.19999999999999</v>
      </c>
      <c r="J842" s="237">
        <f t="shared" si="79"/>
        <v>56</v>
      </c>
      <c r="K842" s="236">
        <f t="shared" si="79"/>
        <v>11.2</v>
      </c>
      <c r="L842" s="236">
        <f t="shared" si="79"/>
        <v>11.4</v>
      </c>
    </row>
    <row r="843" spans="1:13">
      <c r="A843" s="250"/>
      <c r="B843" s="224"/>
      <c r="C843" s="225"/>
      <c r="D843" s="226" t="s">
        <v>251</v>
      </c>
      <c r="E843" s="239"/>
      <c r="F843" s="239">
        <f t="shared" ref="F843:L843" si="80">SUM(F841-F842)</f>
        <v>-437.40000000000003</v>
      </c>
      <c r="G843" s="240">
        <f t="shared" si="80"/>
        <v>-171.3</v>
      </c>
      <c r="H843" s="388">
        <f t="shared" si="80"/>
        <v>-316.10000000000002</v>
      </c>
      <c r="I843" s="216">
        <f t="shared" si="80"/>
        <v>-117.89999999999999</v>
      </c>
      <c r="J843" s="216">
        <f t="shared" si="80"/>
        <v>-51</v>
      </c>
      <c r="K843" s="239">
        <f t="shared" si="80"/>
        <v>-9.1999999999999993</v>
      </c>
      <c r="L843" s="239">
        <f t="shared" si="80"/>
        <v>-9.4</v>
      </c>
    </row>
    <row r="844" spans="1:13">
      <c r="A844" s="250"/>
      <c r="B844" s="224"/>
      <c r="C844" s="225"/>
      <c r="D844" s="226" t="s">
        <v>252</v>
      </c>
      <c r="E844" s="236"/>
      <c r="F844" s="236">
        <f t="shared" ref="F844:L844" si="81">SUM(F108)</f>
        <v>766.5</v>
      </c>
      <c r="G844" s="374">
        <f t="shared" si="81"/>
        <v>1113.2</v>
      </c>
      <c r="H844" s="389">
        <f t="shared" si="81"/>
        <v>698.59999999999991</v>
      </c>
      <c r="I844" s="237">
        <f t="shared" si="81"/>
        <v>1074.1999999999998</v>
      </c>
      <c r="J844" s="237">
        <f t="shared" si="81"/>
        <v>366.2</v>
      </c>
      <c r="K844" s="236">
        <f t="shared" si="81"/>
        <v>227.9</v>
      </c>
      <c r="L844" s="236">
        <f t="shared" si="81"/>
        <v>235.5</v>
      </c>
    </row>
    <row r="845" spans="1:13">
      <c r="A845" s="250"/>
      <c r="B845" s="224"/>
      <c r="C845" s="225"/>
      <c r="D845" s="226" t="s">
        <v>253</v>
      </c>
      <c r="E845" s="236"/>
      <c r="F845" s="236">
        <f t="shared" ref="F845:L845" si="82">SUM(F594)</f>
        <v>266.5</v>
      </c>
      <c r="G845" s="374">
        <f t="shared" si="82"/>
        <v>335.9</v>
      </c>
      <c r="H845" s="389">
        <f t="shared" si="82"/>
        <v>393.4</v>
      </c>
      <c r="I845" s="237">
        <f t="shared" si="82"/>
        <v>647.29999999999995</v>
      </c>
      <c r="J845" s="237">
        <f t="shared" si="82"/>
        <v>380.9</v>
      </c>
      <c r="K845" s="236">
        <f t="shared" si="82"/>
        <v>352.9</v>
      </c>
      <c r="L845" s="236">
        <f t="shared" si="82"/>
        <v>352.9</v>
      </c>
    </row>
    <row r="846" spans="1:13">
      <c r="A846" s="251"/>
      <c r="B846" s="224"/>
      <c r="C846" s="225"/>
      <c r="D846" s="226" t="s">
        <v>254</v>
      </c>
      <c r="E846" s="239"/>
      <c r="F846" s="239">
        <f t="shared" ref="F846:L846" si="83">SUM(F844-F845)</f>
        <v>500</v>
      </c>
      <c r="G846" s="240">
        <f t="shared" si="83"/>
        <v>777.30000000000007</v>
      </c>
      <c r="H846" s="388">
        <f t="shared" si="83"/>
        <v>305.19999999999993</v>
      </c>
      <c r="I846" s="216">
        <f t="shared" si="83"/>
        <v>426.89999999999986</v>
      </c>
      <c r="J846" s="216">
        <f t="shared" si="83"/>
        <v>-14.699999999999989</v>
      </c>
      <c r="K846" s="239">
        <f t="shared" si="83"/>
        <v>-124.99999999999997</v>
      </c>
      <c r="L846" s="239">
        <f t="shared" si="83"/>
        <v>-117.39999999999998</v>
      </c>
    </row>
    <row r="847" spans="1:13">
      <c r="A847" s="250"/>
      <c r="B847" s="224"/>
      <c r="C847" s="225"/>
      <c r="D847" s="226" t="s">
        <v>255</v>
      </c>
      <c r="E847" s="216"/>
      <c r="F847" s="216">
        <f>SUM(F710 + F814+F821)</f>
        <v>1978.1000000000001</v>
      </c>
      <c r="G847" s="376">
        <f>SUM(G710 + G814+G821)</f>
        <v>2420.8000000000002</v>
      </c>
      <c r="H847" s="279">
        <f>SUM(H710 + H814+H821)</f>
        <v>2485.3000000000002</v>
      </c>
      <c r="I847" s="279">
        <f>SUM(I710 + I814+I821)</f>
        <v>2527.3799999999997</v>
      </c>
      <c r="J847" s="279">
        <f>SUM(J710)</f>
        <v>2560.9</v>
      </c>
      <c r="K847" s="279">
        <f>SUM(K710)</f>
        <v>2696.5</v>
      </c>
      <c r="L847" s="216">
        <f>SUM(L710)</f>
        <v>2835.3</v>
      </c>
    </row>
    <row r="848" spans="1:13">
      <c r="A848" s="220"/>
      <c r="B848" s="224"/>
      <c r="C848" s="225"/>
      <c r="D848" s="226" t="s">
        <v>271</v>
      </c>
      <c r="E848" s="237"/>
      <c r="F848" s="237">
        <f t="shared" ref="F848:L848" si="84">F146</f>
        <v>283.8</v>
      </c>
      <c r="G848" s="238">
        <f t="shared" si="84"/>
        <v>34.6</v>
      </c>
      <c r="H848" s="278">
        <f t="shared" si="84"/>
        <v>0</v>
      </c>
      <c r="I848" s="237">
        <f t="shared" si="84"/>
        <v>0</v>
      </c>
      <c r="J848" s="237">
        <f t="shared" si="84"/>
        <v>0</v>
      </c>
      <c r="K848" s="236">
        <f t="shared" si="84"/>
        <v>0</v>
      </c>
      <c r="L848" s="237">
        <f t="shared" si="84"/>
        <v>0</v>
      </c>
    </row>
    <row r="849" spans="1:12">
      <c r="A849" s="220"/>
      <c r="B849" s="253"/>
      <c r="C849" s="254"/>
      <c r="D849" s="255" t="s">
        <v>244</v>
      </c>
      <c r="E849" s="237"/>
      <c r="F849" s="237">
        <f t="shared" ref="F849:L849" si="85">F831</f>
        <v>75.3</v>
      </c>
      <c r="G849" s="238">
        <f t="shared" si="85"/>
        <v>63.7</v>
      </c>
      <c r="H849" s="278">
        <f t="shared" si="85"/>
        <v>0</v>
      </c>
      <c r="I849" s="237">
        <f t="shared" si="85"/>
        <v>0</v>
      </c>
      <c r="J849" s="237">
        <f t="shared" si="85"/>
        <v>0</v>
      </c>
      <c r="K849" s="236">
        <f t="shared" si="85"/>
        <v>0</v>
      </c>
      <c r="L849" s="237">
        <f t="shared" si="85"/>
        <v>0</v>
      </c>
    </row>
    <row r="850" spans="1:12" ht="13.5" thickBot="1">
      <c r="A850" s="252"/>
      <c r="B850" s="224"/>
      <c r="C850" s="225"/>
      <c r="D850" s="226" t="s">
        <v>256</v>
      </c>
      <c r="E850" s="216"/>
      <c r="F850" s="216">
        <f t="shared" ref="F850:L850" si="86">SUM(F840+F843+F846+F848-F847-F849)</f>
        <v>412.10000000000031</v>
      </c>
      <c r="G850" s="376">
        <f t="shared" si="86"/>
        <v>428.59999999999928</v>
      </c>
      <c r="H850" s="279">
        <f t="shared" si="86"/>
        <v>-4.5474735088646412E-13</v>
      </c>
      <c r="I850" s="216">
        <f t="shared" si="86"/>
        <v>193.91999999999871</v>
      </c>
      <c r="J850" s="216">
        <f t="shared" si="86"/>
        <v>-9.0949470177292824E-13</v>
      </c>
      <c r="K850" s="239">
        <f t="shared" si="86"/>
        <v>0</v>
      </c>
      <c r="L850" s="216">
        <f t="shared" si="86"/>
        <v>-4.5474735088646412E-13</v>
      </c>
    </row>
    <row r="851" spans="1:12">
      <c r="A851" s="220"/>
      <c r="C851" s="259"/>
      <c r="D851" s="260"/>
      <c r="F851" s="261"/>
      <c r="G851" s="373"/>
    </row>
    <row r="852" spans="1:12" ht="12.75" customHeight="1">
      <c r="E852" s="261" t="s">
        <v>712</v>
      </c>
      <c r="F852" s="263">
        <f t="shared" ref="F852:L852" si="87">F838+F841+F844+F848</f>
        <v>5861.6</v>
      </c>
      <c r="G852" s="263">
        <f t="shared" si="87"/>
        <v>6198.2</v>
      </c>
      <c r="H852" s="262">
        <f t="shared" si="87"/>
        <v>6387.2999999999993</v>
      </c>
      <c r="I852" s="285">
        <f t="shared" si="87"/>
        <v>6258.5</v>
      </c>
      <c r="J852" s="285">
        <f t="shared" si="87"/>
        <v>5368.4999999999991</v>
      </c>
      <c r="K852" s="262">
        <f t="shared" si="87"/>
        <v>5398.9999999999991</v>
      </c>
      <c r="L852" s="262">
        <f t="shared" si="87"/>
        <v>5561.9</v>
      </c>
    </row>
    <row r="853" spans="1:12" ht="12.75" customHeight="1">
      <c r="E853" s="219" t="s">
        <v>713</v>
      </c>
      <c r="F853" s="263">
        <f t="shared" ref="F853:L853" si="88">F839+F842+F845+F847+F849</f>
        <v>5449.5</v>
      </c>
      <c r="G853" s="263">
        <f t="shared" si="88"/>
        <v>5769.6</v>
      </c>
      <c r="H853" s="262">
        <f t="shared" si="88"/>
        <v>6387.3000000000011</v>
      </c>
      <c r="I853" s="285">
        <f t="shared" si="88"/>
        <v>6064.58</v>
      </c>
      <c r="J853" s="285">
        <f t="shared" si="88"/>
        <v>5368.5</v>
      </c>
      <c r="K853" s="262">
        <f t="shared" si="88"/>
        <v>5399</v>
      </c>
      <c r="L853" s="262">
        <f t="shared" si="88"/>
        <v>5561.9</v>
      </c>
    </row>
    <row r="854" spans="1:12">
      <c r="E854" s="219" t="s">
        <v>714</v>
      </c>
      <c r="F854" s="263">
        <f t="shared" ref="F854:L854" si="89">F852-F853</f>
        <v>412.10000000000036</v>
      </c>
      <c r="G854" s="263">
        <f t="shared" si="89"/>
        <v>428.59999999999945</v>
      </c>
      <c r="H854" s="262">
        <f t="shared" si="89"/>
        <v>0</v>
      </c>
      <c r="I854" s="285">
        <f t="shared" si="89"/>
        <v>193.92000000000007</v>
      </c>
      <c r="J854" s="285">
        <f t="shared" si="89"/>
        <v>0</v>
      </c>
      <c r="K854" s="262">
        <f t="shared" si="89"/>
        <v>0</v>
      </c>
      <c r="L854" s="262">
        <f t="shared" si="89"/>
        <v>0</v>
      </c>
    </row>
    <row r="855" spans="1:12">
      <c r="B855" s="222"/>
      <c r="E855" s="264"/>
      <c r="G855" s="373"/>
      <c r="H855" s="264"/>
      <c r="I855" s="444"/>
    </row>
    <row r="856" spans="1:12">
      <c r="B856" s="222" t="s">
        <v>447</v>
      </c>
      <c r="C856" s="222" t="s">
        <v>953</v>
      </c>
      <c r="E856" s="264"/>
      <c r="H856" s="264"/>
      <c r="I856" s="444"/>
    </row>
    <row r="857" spans="1:12">
      <c r="B857" s="222"/>
      <c r="E857" s="264"/>
      <c r="G857" s="262"/>
      <c r="H857" s="264"/>
      <c r="I857" s="444"/>
    </row>
    <row r="860" spans="1:12">
      <c r="B860" s="265"/>
      <c r="C860" s="266"/>
      <c r="D860" s="266"/>
      <c r="E860" s="266"/>
      <c r="F860" s="266"/>
      <c r="H860" s="266"/>
      <c r="I860" s="266"/>
      <c r="J860" s="266"/>
      <c r="K860" s="266"/>
    </row>
    <row r="861" spans="1:12">
      <c r="B861" s="267"/>
      <c r="C861" s="268"/>
      <c r="D861" s="268"/>
      <c r="E861" s="268"/>
      <c r="F861" s="268"/>
      <c r="H861" s="268"/>
      <c r="I861" s="268"/>
      <c r="J861" s="268"/>
      <c r="K861" s="268"/>
    </row>
    <row r="862" spans="1:12">
      <c r="B862" s="267"/>
      <c r="C862" s="268"/>
      <c r="D862" s="268"/>
      <c r="E862" s="268"/>
      <c r="F862" s="268"/>
      <c r="H862" s="268"/>
      <c r="I862" s="268"/>
      <c r="J862" s="268"/>
      <c r="K862" s="268"/>
    </row>
    <row r="865" spans="1:13" s="218" customFormat="1">
      <c r="A865" s="220"/>
      <c r="B865" s="256"/>
      <c r="C865" s="222"/>
      <c r="D865" s="257"/>
      <c r="E865" s="219"/>
      <c r="F865" s="219"/>
      <c r="G865" s="219"/>
      <c r="H865" s="219"/>
      <c r="I865" s="282"/>
      <c r="J865" s="282"/>
      <c r="K865" s="219"/>
      <c r="L865" s="271"/>
      <c r="M865" s="294"/>
    </row>
  </sheetData>
  <phoneticPr fontId="0" type="noConversion"/>
  <printOptions headings="1" gridLines="1"/>
  <pageMargins left="0.27559055118110237" right="0.19685039370078741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2"/>
  <sheetViews>
    <sheetView topLeftCell="B1" workbookViewId="0">
      <pane ySplit="2" topLeftCell="A581" activePane="bottomLeft" state="frozen"/>
      <selection pane="bottomLeft" activeCell="B1" sqref="A1:IV65536"/>
    </sheetView>
  </sheetViews>
  <sheetFormatPr defaultRowHeight="12.75"/>
  <cols>
    <col min="1" max="1" width="0.42578125" style="183" hidden="1" customWidth="1"/>
    <col min="2" max="2" width="3.28515625" style="189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>
      <c r="A1" s="170"/>
      <c r="B1" s="185" t="s">
        <v>446</v>
      </c>
      <c r="C1" s="17"/>
      <c r="D1" s="17"/>
      <c r="E1" s="20"/>
      <c r="F1" s="20"/>
      <c r="G1" s="20"/>
      <c r="H1" s="20"/>
      <c r="I1" s="20"/>
      <c r="J1" s="20"/>
      <c r="K1" s="20"/>
      <c r="L1" s="20"/>
      <c r="M1" s="20"/>
    </row>
    <row r="2" spans="1:13" ht="23.25" customHeight="1" thickBot="1">
      <c r="A2" s="171"/>
      <c r="B2" s="186" t="s">
        <v>0</v>
      </c>
      <c r="C2" s="459" t="s">
        <v>448</v>
      </c>
      <c r="D2" s="459"/>
      <c r="E2" s="459"/>
      <c r="F2" s="20"/>
      <c r="G2" s="20"/>
      <c r="H2" s="20"/>
      <c r="I2" s="17"/>
      <c r="J2" s="17"/>
      <c r="K2" s="137"/>
      <c r="L2" s="58"/>
      <c r="M2" s="58" t="s">
        <v>445</v>
      </c>
    </row>
    <row r="3" spans="1:13" ht="29.25" customHeight="1" thickBot="1">
      <c r="A3" s="171"/>
      <c r="B3" s="187"/>
      <c r="C3" s="5"/>
      <c r="D3" s="136"/>
      <c r="E3" s="460" t="s">
        <v>518</v>
      </c>
      <c r="F3" s="461"/>
      <c r="G3" s="462"/>
      <c r="H3" s="463"/>
      <c r="I3" s="168" t="s">
        <v>442</v>
      </c>
      <c r="J3" s="169">
        <v>2012</v>
      </c>
      <c r="K3" s="168" t="s">
        <v>532</v>
      </c>
      <c r="L3" s="169">
        <v>2013</v>
      </c>
      <c r="M3" s="169">
        <v>2014</v>
      </c>
    </row>
    <row r="4" spans="1:13" ht="15.75">
      <c r="A4" s="170"/>
      <c r="B4" s="135" t="s">
        <v>334</v>
      </c>
      <c r="C4" s="29"/>
      <c r="D4" s="30" t="s">
        <v>447</v>
      </c>
      <c r="E4" s="59"/>
      <c r="F4" s="59"/>
      <c r="G4" s="59"/>
      <c r="H4" s="60"/>
      <c r="I4" s="59"/>
      <c r="J4" s="59"/>
      <c r="K4" s="59"/>
      <c r="L4" s="59"/>
      <c r="M4" s="59"/>
    </row>
    <row r="5" spans="1:13">
      <c r="A5" s="170"/>
      <c r="B5" s="24"/>
      <c r="C5" s="24"/>
      <c r="D5" s="24" t="s">
        <v>332</v>
      </c>
      <c r="E5" s="61">
        <f t="shared" ref="E5:J5" si="0">SUM(E6+E27+E78)</f>
        <v>4507.8</v>
      </c>
      <c r="F5" s="61">
        <f t="shared" si="0"/>
        <v>333.9</v>
      </c>
      <c r="G5" s="61">
        <f t="shared" si="0"/>
        <v>333.9</v>
      </c>
      <c r="H5" s="61">
        <f t="shared" si="0"/>
        <v>333.9</v>
      </c>
      <c r="I5" s="61">
        <f t="shared" si="0"/>
        <v>4067</v>
      </c>
      <c r="J5" s="61">
        <f t="shared" si="0"/>
        <v>4657.03</v>
      </c>
      <c r="K5" s="61">
        <f>SUM(K6+K27+K78)</f>
        <v>4657.03</v>
      </c>
      <c r="L5" s="61">
        <f>SUM(L6+L27+L78)</f>
        <v>4603.5999999999995</v>
      </c>
      <c r="M5" s="61">
        <f>SUM(M6+M27+M78)</f>
        <v>4649.5999999999995</v>
      </c>
    </row>
    <row r="6" spans="1:13">
      <c r="A6" s="170"/>
      <c r="B6" s="24"/>
      <c r="C6" s="24"/>
      <c r="D6" s="24" t="s">
        <v>1</v>
      </c>
      <c r="E6" s="61">
        <f t="shared" ref="E6:M6" si="1">SUM(E8+E10+E18)</f>
        <v>1757.5</v>
      </c>
      <c r="F6" s="61">
        <f t="shared" si="1"/>
        <v>333.9</v>
      </c>
      <c r="G6" s="61">
        <f t="shared" si="1"/>
        <v>333.9</v>
      </c>
      <c r="H6" s="61">
        <f t="shared" si="1"/>
        <v>333.9</v>
      </c>
      <c r="I6" s="61">
        <f t="shared" si="1"/>
        <v>2147.9</v>
      </c>
      <c r="J6" s="61">
        <f t="shared" si="1"/>
        <v>2263.9</v>
      </c>
      <c r="K6" s="61">
        <f t="shared" si="1"/>
        <v>2263.9</v>
      </c>
      <c r="L6" s="61">
        <f t="shared" si="1"/>
        <v>2263.9</v>
      </c>
      <c r="M6" s="61">
        <f t="shared" si="1"/>
        <v>2263.9</v>
      </c>
    </row>
    <row r="7" spans="1:13">
      <c r="A7" s="171"/>
      <c r="B7" s="25"/>
      <c r="C7" s="26"/>
      <c r="D7" s="26"/>
      <c r="E7" s="115"/>
      <c r="F7" s="62"/>
      <c r="G7" s="62"/>
      <c r="H7" s="63"/>
      <c r="I7" s="115"/>
      <c r="J7" s="62"/>
      <c r="K7" s="62"/>
      <c r="L7" s="62"/>
      <c r="M7" s="62"/>
    </row>
    <row r="8" spans="1:13">
      <c r="A8" s="170"/>
      <c r="B8" s="25">
        <v>110</v>
      </c>
      <c r="C8" s="25"/>
      <c r="D8" s="25" t="s">
        <v>2</v>
      </c>
      <c r="E8" s="116">
        <f t="shared" ref="E8:M8" si="2">SUM(E9)</f>
        <v>1490</v>
      </c>
      <c r="F8" s="116">
        <f t="shared" si="2"/>
        <v>0</v>
      </c>
      <c r="G8" s="116">
        <f t="shared" si="2"/>
        <v>0</v>
      </c>
      <c r="H8" s="116">
        <f t="shared" si="2"/>
        <v>0</v>
      </c>
      <c r="I8" s="116">
        <f t="shared" si="2"/>
        <v>1801.5</v>
      </c>
      <c r="J8" s="116">
        <f t="shared" si="2"/>
        <v>1866.4</v>
      </c>
      <c r="K8" s="116">
        <f t="shared" si="2"/>
        <v>1866.4</v>
      </c>
      <c r="L8" s="116">
        <f t="shared" si="2"/>
        <v>1866.4</v>
      </c>
      <c r="M8" s="116">
        <f t="shared" si="2"/>
        <v>1866.4</v>
      </c>
    </row>
    <row r="9" spans="1:13">
      <c r="A9" s="171"/>
      <c r="B9" s="25">
        <v>111</v>
      </c>
      <c r="C9" s="26"/>
      <c r="D9" s="26" t="s">
        <v>323</v>
      </c>
      <c r="E9" s="117">
        <v>1490</v>
      </c>
      <c r="F9" s="67"/>
      <c r="G9" s="67"/>
      <c r="H9" s="145"/>
      <c r="I9" s="117">
        <v>1801.5</v>
      </c>
      <c r="J9" s="67">
        <v>1866.4</v>
      </c>
      <c r="K9" s="67">
        <v>1866.4</v>
      </c>
      <c r="L9" s="67">
        <v>1866.4</v>
      </c>
      <c r="M9" s="67">
        <v>1866.4</v>
      </c>
    </row>
    <row r="10" spans="1:13">
      <c r="A10" s="170"/>
      <c r="B10" s="25">
        <v>120</v>
      </c>
      <c r="C10" s="25"/>
      <c r="D10" s="25" t="s">
        <v>3</v>
      </c>
      <c r="E10" s="116">
        <f t="shared" ref="E10:M10" si="3">SUM(E11:E17)</f>
        <v>100.2</v>
      </c>
      <c r="F10" s="116">
        <f t="shared" si="3"/>
        <v>164.9</v>
      </c>
      <c r="G10" s="116">
        <f t="shared" si="3"/>
        <v>164.9</v>
      </c>
      <c r="H10" s="116">
        <f t="shared" si="3"/>
        <v>164.9</v>
      </c>
      <c r="I10" s="116">
        <f t="shared" si="3"/>
        <v>164.9</v>
      </c>
      <c r="J10" s="116">
        <f t="shared" si="3"/>
        <v>189.1</v>
      </c>
      <c r="K10" s="116">
        <f t="shared" si="3"/>
        <v>189.1</v>
      </c>
      <c r="L10" s="116">
        <f t="shared" si="3"/>
        <v>189.1</v>
      </c>
      <c r="M10" s="116">
        <f t="shared" si="3"/>
        <v>189.1</v>
      </c>
    </row>
    <row r="11" spans="1:13">
      <c r="A11" s="170"/>
      <c r="B11" s="25"/>
      <c r="C11" s="66">
        <v>121001</v>
      </c>
      <c r="D11" s="66" t="s">
        <v>378</v>
      </c>
      <c r="E11" s="117">
        <v>10.4</v>
      </c>
      <c r="F11" s="117">
        <v>14.8</v>
      </c>
      <c r="G11" s="117">
        <v>14.8</v>
      </c>
      <c r="H11" s="117">
        <v>14.8</v>
      </c>
      <c r="I11" s="117">
        <v>11.9</v>
      </c>
      <c r="J11" s="67">
        <v>18.8</v>
      </c>
      <c r="K11" s="67">
        <v>18.8</v>
      </c>
      <c r="L11" s="67">
        <v>18.8</v>
      </c>
      <c r="M11" s="67">
        <v>18.8</v>
      </c>
    </row>
    <row r="12" spans="1:13">
      <c r="A12" s="170"/>
      <c r="B12" s="25"/>
      <c r="C12" s="66">
        <v>121001</v>
      </c>
      <c r="D12" s="66" t="s">
        <v>379</v>
      </c>
      <c r="E12" s="117">
        <v>4.3</v>
      </c>
      <c r="F12" s="117">
        <v>32.799999999999997</v>
      </c>
      <c r="G12" s="117">
        <v>32.799999999999997</v>
      </c>
      <c r="H12" s="117">
        <v>32.799999999999997</v>
      </c>
      <c r="I12" s="117">
        <v>16.8</v>
      </c>
      <c r="J12" s="67">
        <v>34.799999999999997</v>
      </c>
      <c r="K12" s="67">
        <v>34.799999999999997</v>
      </c>
      <c r="L12" s="67">
        <v>34.799999999999997</v>
      </c>
      <c r="M12" s="67">
        <v>34.799999999999997</v>
      </c>
    </row>
    <row r="13" spans="1:13">
      <c r="A13" s="170"/>
      <c r="B13" s="25"/>
      <c r="C13" s="66">
        <v>121002</v>
      </c>
      <c r="D13" s="26" t="s">
        <v>380</v>
      </c>
      <c r="E13" s="117">
        <v>30.5</v>
      </c>
      <c r="F13" s="117">
        <v>39.5</v>
      </c>
      <c r="G13" s="117">
        <v>39.5</v>
      </c>
      <c r="H13" s="117">
        <v>39.5</v>
      </c>
      <c r="I13" s="117">
        <v>34.9</v>
      </c>
      <c r="J13" s="67">
        <v>41</v>
      </c>
      <c r="K13" s="67">
        <v>41</v>
      </c>
      <c r="L13" s="67">
        <v>41</v>
      </c>
      <c r="M13" s="67">
        <v>41</v>
      </c>
    </row>
    <row r="14" spans="1:13">
      <c r="A14" s="171"/>
      <c r="B14" s="25"/>
      <c r="C14" s="26">
        <v>121002</v>
      </c>
      <c r="D14" s="26" t="s">
        <v>381</v>
      </c>
      <c r="E14" s="117">
        <v>39.799999999999997</v>
      </c>
      <c r="F14" s="117">
        <v>70</v>
      </c>
      <c r="G14" s="117">
        <v>70</v>
      </c>
      <c r="H14" s="117">
        <v>70</v>
      </c>
      <c r="I14" s="117">
        <v>56.6</v>
      </c>
      <c r="J14" s="67">
        <v>71</v>
      </c>
      <c r="K14" s="67">
        <v>71</v>
      </c>
      <c r="L14" s="67">
        <v>71</v>
      </c>
      <c r="M14" s="67">
        <v>71</v>
      </c>
    </row>
    <row r="15" spans="1:13">
      <c r="A15" s="171"/>
      <c r="B15" s="25"/>
      <c r="C15" s="26">
        <v>121003</v>
      </c>
      <c r="D15" s="26" t="s">
        <v>382</v>
      </c>
      <c r="E15" s="117">
        <v>4.0999999999999996</v>
      </c>
      <c r="F15" s="117">
        <v>5.5</v>
      </c>
      <c r="G15" s="117">
        <v>5.5</v>
      </c>
      <c r="H15" s="117">
        <v>5.5</v>
      </c>
      <c r="I15" s="117">
        <v>4.9000000000000004</v>
      </c>
      <c r="J15" s="67">
        <v>6</v>
      </c>
      <c r="K15" s="67">
        <v>6</v>
      </c>
      <c r="L15" s="67">
        <v>6</v>
      </c>
      <c r="M15" s="67">
        <v>6</v>
      </c>
    </row>
    <row r="16" spans="1:13">
      <c r="A16" s="171"/>
      <c r="B16" s="25"/>
      <c r="C16" s="26">
        <v>121003</v>
      </c>
      <c r="D16" s="26" t="s">
        <v>383</v>
      </c>
      <c r="E16" s="117">
        <v>1.9</v>
      </c>
      <c r="F16" s="117">
        <v>2.2999999999999998</v>
      </c>
      <c r="G16" s="117">
        <v>2.2999999999999998</v>
      </c>
      <c r="H16" s="117">
        <v>2.2999999999999998</v>
      </c>
      <c r="I16" s="117">
        <v>2.2000000000000002</v>
      </c>
      <c r="J16" s="67">
        <v>3.3</v>
      </c>
      <c r="K16" s="67">
        <v>3.3</v>
      </c>
      <c r="L16" s="67">
        <v>3.3</v>
      </c>
      <c r="M16" s="67">
        <v>3.3</v>
      </c>
    </row>
    <row r="17" spans="1:13">
      <c r="A17" s="171"/>
      <c r="B17" s="25"/>
      <c r="C17" s="26">
        <v>121003</v>
      </c>
      <c r="D17" s="26" t="s">
        <v>391</v>
      </c>
      <c r="E17" s="190">
        <v>9.1999999999999993</v>
      </c>
      <c r="F17" s="190">
        <v>0</v>
      </c>
      <c r="G17" s="190">
        <v>0</v>
      </c>
      <c r="H17" s="190">
        <v>0</v>
      </c>
      <c r="I17" s="190">
        <v>37.6</v>
      </c>
      <c r="J17" s="67">
        <v>14.2</v>
      </c>
      <c r="K17" s="67">
        <v>14.2</v>
      </c>
      <c r="L17" s="67">
        <v>14.2</v>
      </c>
      <c r="M17" s="67">
        <v>14.2</v>
      </c>
    </row>
    <row r="18" spans="1:13">
      <c r="A18" s="170"/>
      <c r="B18" s="25">
        <v>130</v>
      </c>
      <c r="C18" s="25"/>
      <c r="D18" s="25" t="s">
        <v>4</v>
      </c>
      <c r="E18" s="116">
        <f t="shared" ref="E18:M18" si="4">SUM(E19)</f>
        <v>167.3</v>
      </c>
      <c r="F18" s="116">
        <f t="shared" si="4"/>
        <v>169</v>
      </c>
      <c r="G18" s="116">
        <f t="shared" si="4"/>
        <v>169</v>
      </c>
      <c r="H18" s="116">
        <f t="shared" si="4"/>
        <v>169</v>
      </c>
      <c r="I18" s="116">
        <f t="shared" si="4"/>
        <v>181.5</v>
      </c>
      <c r="J18" s="116">
        <f t="shared" si="4"/>
        <v>208.4</v>
      </c>
      <c r="K18" s="116">
        <f t="shared" si="4"/>
        <v>208.4</v>
      </c>
      <c r="L18" s="116">
        <f t="shared" si="4"/>
        <v>208.4</v>
      </c>
      <c r="M18" s="116">
        <f t="shared" si="4"/>
        <v>208.4</v>
      </c>
    </row>
    <row r="19" spans="1:13">
      <c r="A19" s="171"/>
      <c r="B19" s="25">
        <v>133</v>
      </c>
      <c r="C19" s="26"/>
      <c r="D19" s="26" t="s">
        <v>324</v>
      </c>
      <c r="E19" s="120">
        <f t="shared" ref="E19:M19" si="5">SUM(E20:E26)</f>
        <v>167.3</v>
      </c>
      <c r="F19" s="120">
        <f t="shared" si="5"/>
        <v>169</v>
      </c>
      <c r="G19" s="120">
        <f t="shared" si="5"/>
        <v>169</v>
      </c>
      <c r="H19" s="120">
        <f t="shared" si="5"/>
        <v>169</v>
      </c>
      <c r="I19" s="120">
        <f t="shared" si="5"/>
        <v>181.5</v>
      </c>
      <c r="J19" s="120">
        <f t="shared" si="5"/>
        <v>208.4</v>
      </c>
      <c r="K19" s="120">
        <f t="shared" si="5"/>
        <v>208.4</v>
      </c>
      <c r="L19" s="120">
        <f t="shared" si="5"/>
        <v>208.4</v>
      </c>
      <c r="M19" s="120">
        <f t="shared" si="5"/>
        <v>208.4</v>
      </c>
    </row>
    <row r="20" spans="1:13">
      <c r="A20" s="171"/>
      <c r="B20" s="25"/>
      <c r="C20" s="26">
        <v>133001</v>
      </c>
      <c r="D20" s="26" t="s">
        <v>5</v>
      </c>
      <c r="E20" s="117">
        <v>2.9</v>
      </c>
      <c r="F20" s="67"/>
      <c r="G20" s="67"/>
      <c r="H20" s="68"/>
      <c r="I20" s="117">
        <v>4.2</v>
      </c>
      <c r="J20" s="67">
        <v>4.8</v>
      </c>
      <c r="K20" s="67">
        <v>4.8</v>
      </c>
      <c r="L20" s="67">
        <v>4.8</v>
      </c>
      <c r="M20" s="67">
        <v>4.8</v>
      </c>
    </row>
    <row r="21" spans="1:13">
      <c r="A21" s="171"/>
      <c r="B21" s="25"/>
      <c r="C21" s="26">
        <v>133003</v>
      </c>
      <c r="D21" s="26" t="s">
        <v>413</v>
      </c>
      <c r="E21" s="117">
        <v>0</v>
      </c>
      <c r="F21" s="67"/>
      <c r="G21" s="67"/>
      <c r="H21" s="68"/>
      <c r="I21" s="117">
        <v>0.3</v>
      </c>
      <c r="J21" s="67">
        <v>0.2</v>
      </c>
      <c r="K21" s="67">
        <v>0.2</v>
      </c>
      <c r="L21" s="67">
        <v>0.2</v>
      </c>
      <c r="M21" s="67">
        <v>0.2</v>
      </c>
    </row>
    <row r="22" spans="1:13">
      <c r="A22" s="171"/>
      <c r="B22" s="25"/>
      <c r="C22" s="26">
        <v>133006</v>
      </c>
      <c r="D22" s="26" t="s">
        <v>418</v>
      </c>
      <c r="E22" s="117">
        <v>0</v>
      </c>
      <c r="F22" s="67"/>
      <c r="G22" s="67"/>
      <c r="H22" s="68"/>
      <c r="I22" s="117">
        <v>1.2</v>
      </c>
      <c r="J22" s="67">
        <v>1.4</v>
      </c>
      <c r="K22" s="67">
        <v>1.4</v>
      </c>
      <c r="L22" s="67">
        <v>1.4</v>
      </c>
      <c r="M22" s="67">
        <v>1.4</v>
      </c>
    </row>
    <row r="23" spans="1:13">
      <c r="A23" s="171"/>
      <c r="B23" s="25"/>
      <c r="C23" s="26">
        <v>133012</v>
      </c>
      <c r="D23" s="26" t="s">
        <v>6</v>
      </c>
      <c r="E23" s="117">
        <v>9.6999999999999993</v>
      </c>
      <c r="F23" s="67"/>
      <c r="G23" s="67"/>
      <c r="H23" s="68"/>
      <c r="I23" s="117">
        <v>6.8</v>
      </c>
      <c r="J23" s="67">
        <v>7</v>
      </c>
      <c r="K23" s="67">
        <v>7</v>
      </c>
      <c r="L23" s="67">
        <v>7</v>
      </c>
      <c r="M23" s="67">
        <v>7</v>
      </c>
    </row>
    <row r="24" spans="1:13">
      <c r="A24" s="171"/>
      <c r="B24" s="25"/>
      <c r="C24" s="26">
        <v>133013</v>
      </c>
      <c r="D24" s="26" t="s">
        <v>384</v>
      </c>
      <c r="E24" s="117">
        <v>106.7</v>
      </c>
      <c r="F24" s="117">
        <v>93.2</v>
      </c>
      <c r="G24" s="117">
        <v>93.2</v>
      </c>
      <c r="H24" s="117">
        <v>93.2</v>
      </c>
      <c r="I24" s="117">
        <v>93.2</v>
      </c>
      <c r="J24" s="67">
        <v>110</v>
      </c>
      <c r="K24" s="67">
        <v>110</v>
      </c>
      <c r="L24" s="67">
        <v>110</v>
      </c>
      <c r="M24" s="67">
        <v>110</v>
      </c>
    </row>
    <row r="25" spans="1:13">
      <c r="A25" s="171"/>
      <c r="B25" s="25"/>
      <c r="C25" s="26">
        <v>133013</v>
      </c>
      <c r="D25" s="26" t="s">
        <v>385</v>
      </c>
      <c r="E25" s="117">
        <v>48</v>
      </c>
      <c r="F25" s="117">
        <v>38</v>
      </c>
      <c r="G25" s="117">
        <v>38</v>
      </c>
      <c r="H25" s="117">
        <v>38</v>
      </c>
      <c r="I25" s="117">
        <v>38</v>
      </c>
      <c r="J25" s="67">
        <v>50</v>
      </c>
      <c r="K25" s="67">
        <v>50</v>
      </c>
      <c r="L25" s="67">
        <v>50</v>
      </c>
      <c r="M25" s="67">
        <v>50</v>
      </c>
    </row>
    <row r="26" spans="1:13">
      <c r="A26" s="171"/>
      <c r="B26" s="25"/>
      <c r="C26" s="26">
        <v>133013</v>
      </c>
      <c r="D26" s="26" t="s">
        <v>391</v>
      </c>
      <c r="E26" s="117">
        <v>0</v>
      </c>
      <c r="F26" s="117">
        <v>37.799999999999997</v>
      </c>
      <c r="G26" s="117">
        <v>37.799999999999997</v>
      </c>
      <c r="H26" s="117">
        <v>37.799999999999997</v>
      </c>
      <c r="I26" s="117">
        <v>37.799999999999997</v>
      </c>
      <c r="J26" s="67">
        <v>35</v>
      </c>
      <c r="K26" s="67">
        <v>35</v>
      </c>
      <c r="L26" s="67">
        <v>35</v>
      </c>
      <c r="M26" s="67">
        <v>35</v>
      </c>
    </row>
    <row r="27" spans="1:13">
      <c r="A27" s="170"/>
      <c r="B27" s="132"/>
      <c r="C27" s="132"/>
      <c r="D27" s="132" t="s">
        <v>7</v>
      </c>
      <c r="E27" s="118">
        <f t="shared" ref="E27:M27" si="6">SUM(E28+E38+E44+E46+E68+E70)</f>
        <v>1010.4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299.70000000000005</v>
      </c>
      <c r="J27" s="118">
        <f t="shared" si="6"/>
        <v>516.19999999999993</v>
      </c>
      <c r="K27" s="118">
        <f t="shared" si="6"/>
        <v>516.19999999999993</v>
      </c>
      <c r="L27" s="118">
        <f t="shared" si="6"/>
        <v>516.19999999999993</v>
      </c>
      <c r="M27" s="118">
        <f t="shared" si="6"/>
        <v>516.19999999999993</v>
      </c>
    </row>
    <row r="28" spans="1:13">
      <c r="A28" s="170"/>
      <c r="B28" s="25">
        <v>210</v>
      </c>
      <c r="C28" s="25"/>
      <c r="D28" s="25" t="s">
        <v>8</v>
      </c>
      <c r="E28" s="116">
        <f t="shared" ref="E28:M28" si="7">SUM(E29:E37)</f>
        <v>811.4</v>
      </c>
      <c r="F28" s="116">
        <f t="shared" si="7"/>
        <v>0</v>
      </c>
      <c r="G28" s="116">
        <f t="shared" si="7"/>
        <v>0</v>
      </c>
      <c r="H28" s="116">
        <f t="shared" si="7"/>
        <v>0</v>
      </c>
      <c r="I28" s="116">
        <f t="shared" si="7"/>
        <v>102.4</v>
      </c>
      <c r="J28" s="116">
        <f t="shared" si="7"/>
        <v>319</v>
      </c>
      <c r="K28" s="116">
        <f t="shared" si="7"/>
        <v>319</v>
      </c>
      <c r="L28" s="116">
        <f t="shared" si="7"/>
        <v>319</v>
      </c>
      <c r="M28" s="116">
        <f t="shared" si="7"/>
        <v>319</v>
      </c>
    </row>
    <row r="29" spans="1:13">
      <c r="A29" s="171"/>
      <c r="B29" s="25"/>
      <c r="C29" s="26">
        <v>211003</v>
      </c>
      <c r="D29" s="26" t="s">
        <v>319</v>
      </c>
      <c r="E29" s="117">
        <v>0</v>
      </c>
      <c r="F29" s="67"/>
      <c r="G29" s="67"/>
      <c r="H29" s="68"/>
      <c r="I29" s="11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>
      <c r="A30" s="171"/>
      <c r="B30" s="25"/>
      <c r="C30" s="26">
        <v>211003</v>
      </c>
      <c r="D30" s="26" t="s">
        <v>320</v>
      </c>
      <c r="E30" s="117">
        <v>2.1</v>
      </c>
      <c r="F30" s="67"/>
      <c r="G30" s="67"/>
      <c r="H30" s="68"/>
      <c r="I30" s="117">
        <v>6.2</v>
      </c>
      <c r="J30" s="67">
        <v>6.2</v>
      </c>
      <c r="K30" s="67">
        <v>6.2</v>
      </c>
      <c r="L30" s="67">
        <v>6.2</v>
      </c>
      <c r="M30" s="67">
        <v>6.2</v>
      </c>
    </row>
    <row r="31" spans="1:13">
      <c r="A31" s="171"/>
      <c r="B31" s="25"/>
      <c r="C31" s="26">
        <v>212002</v>
      </c>
      <c r="D31" s="26" t="s">
        <v>321</v>
      </c>
      <c r="E31" s="117">
        <v>49.6</v>
      </c>
      <c r="F31" s="67"/>
      <c r="G31" s="67"/>
      <c r="H31" s="68"/>
      <c r="I31" s="117">
        <v>35.5</v>
      </c>
      <c r="J31" s="67">
        <v>31.5</v>
      </c>
      <c r="K31" s="67">
        <v>31.5</v>
      </c>
      <c r="L31" s="67">
        <v>31.5</v>
      </c>
      <c r="M31" s="67">
        <v>31.5</v>
      </c>
    </row>
    <row r="32" spans="1:13">
      <c r="A32" s="171"/>
      <c r="B32" s="25"/>
      <c r="C32" s="26">
        <v>2120031</v>
      </c>
      <c r="D32" s="26" t="s">
        <v>490</v>
      </c>
      <c r="E32" s="117">
        <v>15.6</v>
      </c>
      <c r="F32" s="67"/>
      <c r="G32" s="67"/>
      <c r="H32" s="68"/>
      <c r="I32" s="117">
        <v>12.9</v>
      </c>
      <c r="J32" s="67">
        <v>12.8</v>
      </c>
      <c r="K32" s="67">
        <v>12.8</v>
      </c>
      <c r="L32" s="67">
        <v>12.8</v>
      </c>
      <c r="M32" s="67">
        <v>12.8</v>
      </c>
    </row>
    <row r="33" spans="1:13">
      <c r="A33" s="171"/>
      <c r="B33" s="25"/>
      <c r="C33" s="26">
        <v>2120032</v>
      </c>
      <c r="D33" s="26" t="s">
        <v>493</v>
      </c>
      <c r="E33" s="117">
        <v>0</v>
      </c>
      <c r="F33" s="67"/>
      <c r="G33" s="67"/>
      <c r="H33" s="145"/>
      <c r="I33" s="117">
        <v>1.9</v>
      </c>
      <c r="J33" s="67">
        <v>180</v>
      </c>
      <c r="K33" s="67">
        <v>180</v>
      </c>
      <c r="L33" s="67">
        <v>180</v>
      </c>
      <c r="M33" s="67">
        <v>180</v>
      </c>
    </row>
    <row r="34" spans="1:13">
      <c r="A34" s="171"/>
      <c r="B34" s="25"/>
      <c r="C34" s="26">
        <v>2120033</v>
      </c>
      <c r="D34" s="26" t="s">
        <v>494</v>
      </c>
      <c r="E34" s="125">
        <v>0</v>
      </c>
      <c r="F34" s="67"/>
      <c r="G34" s="69"/>
      <c r="H34" s="145"/>
      <c r="I34" s="125">
        <v>0.8</v>
      </c>
      <c r="J34" s="69">
        <v>30</v>
      </c>
      <c r="K34" s="69">
        <v>30</v>
      </c>
      <c r="L34" s="69">
        <v>30</v>
      </c>
      <c r="M34" s="69">
        <v>30</v>
      </c>
    </row>
    <row r="35" spans="1:13">
      <c r="A35" s="171"/>
      <c r="B35" s="25"/>
      <c r="C35" s="26">
        <v>212003</v>
      </c>
      <c r="D35" s="26" t="s">
        <v>495</v>
      </c>
      <c r="E35" s="125">
        <v>0</v>
      </c>
      <c r="F35" s="67"/>
      <c r="G35" s="69"/>
      <c r="H35" s="145"/>
      <c r="I35" s="125">
        <v>0</v>
      </c>
      <c r="J35" s="69">
        <v>9.6</v>
      </c>
      <c r="K35" s="69">
        <v>9.6</v>
      </c>
      <c r="L35" s="69">
        <v>9.6</v>
      </c>
      <c r="M35" s="69">
        <v>9.6</v>
      </c>
    </row>
    <row r="36" spans="1:13">
      <c r="A36" s="171"/>
      <c r="B36" s="25"/>
      <c r="C36" s="26">
        <v>2120034</v>
      </c>
      <c r="D36" s="26" t="s">
        <v>352</v>
      </c>
      <c r="E36" s="125">
        <v>633</v>
      </c>
      <c r="F36" s="67"/>
      <c r="G36" s="69"/>
      <c r="H36" s="145"/>
      <c r="I36" s="125">
        <v>0</v>
      </c>
      <c r="J36" s="69">
        <v>0</v>
      </c>
      <c r="K36" s="69">
        <v>0</v>
      </c>
      <c r="L36" s="69">
        <v>0</v>
      </c>
      <c r="M36" s="69">
        <v>0</v>
      </c>
    </row>
    <row r="37" spans="1:13">
      <c r="A37" s="171"/>
      <c r="B37" s="25"/>
      <c r="C37" s="26">
        <v>212004</v>
      </c>
      <c r="D37" s="26" t="s">
        <v>322</v>
      </c>
      <c r="E37" s="125">
        <v>111.1</v>
      </c>
      <c r="F37" s="67"/>
      <c r="G37" s="69"/>
      <c r="H37" s="145"/>
      <c r="I37" s="125">
        <v>45.1</v>
      </c>
      <c r="J37" s="69">
        <v>48.9</v>
      </c>
      <c r="K37" s="69">
        <v>48.9</v>
      </c>
      <c r="L37" s="69">
        <v>48.9</v>
      </c>
      <c r="M37" s="69">
        <v>48.9</v>
      </c>
    </row>
    <row r="38" spans="1:13">
      <c r="A38" s="170"/>
      <c r="B38" s="25">
        <v>220</v>
      </c>
      <c r="C38" s="25"/>
      <c r="D38" s="25" t="s">
        <v>9</v>
      </c>
      <c r="E38" s="116">
        <f t="shared" ref="E38:M38" si="8">SUM(E39:E43)</f>
        <v>91</v>
      </c>
      <c r="F38" s="116">
        <f t="shared" si="8"/>
        <v>0</v>
      </c>
      <c r="G38" s="116">
        <f t="shared" si="8"/>
        <v>0</v>
      </c>
      <c r="H38" s="116">
        <f t="shared" si="8"/>
        <v>0</v>
      </c>
      <c r="I38" s="116">
        <f t="shared" si="8"/>
        <v>76.7</v>
      </c>
      <c r="J38" s="116">
        <f t="shared" si="8"/>
        <v>65.7</v>
      </c>
      <c r="K38" s="116">
        <f t="shared" si="8"/>
        <v>65.7</v>
      </c>
      <c r="L38" s="116">
        <f t="shared" si="8"/>
        <v>65.7</v>
      </c>
      <c r="M38" s="116">
        <f t="shared" si="8"/>
        <v>65.7</v>
      </c>
    </row>
    <row r="39" spans="1:13">
      <c r="A39" s="171"/>
      <c r="B39" s="25"/>
      <c r="C39" s="26">
        <v>2210041</v>
      </c>
      <c r="D39" s="26" t="s">
        <v>10</v>
      </c>
      <c r="E39" s="117">
        <v>10.8</v>
      </c>
      <c r="F39" s="67"/>
      <c r="G39" s="67"/>
      <c r="H39" s="68"/>
      <c r="I39" s="117">
        <v>10.1</v>
      </c>
      <c r="J39" s="67">
        <v>10.5</v>
      </c>
      <c r="K39" s="67">
        <v>10.5</v>
      </c>
      <c r="L39" s="67">
        <v>10.5</v>
      </c>
      <c r="M39" s="67">
        <v>10.5</v>
      </c>
    </row>
    <row r="40" spans="1:13">
      <c r="A40" s="171"/>
      <c r="B40" s="25"/>
      <c r="C40" s="26">
        <v>2210042</v>
      </c>
      <c r="D40" s="26" t="s">
        <v>11</v>
      </c>
      <c r="E40" s="117">
        <v>0</v>
      </c>
      <c r="F40" s="67"/>
      <c r="G40" s="67"/>
      <c r="H40" s="68"/>
      <c r="I40" s="117">
        <v>0</v>
      </c>
      <c r="J40" s="67">
        <v>0</v>
      </c>
      <c r="K40" s="67">
        <v>0</v>
      </c>
      <c r="L40" s="67">
        <v>0</v>
      </c>
      <c r="M40" s="67">
        <v>0</v>
      </c>
    </row>
    <row r="41" spans="1:13">
      <c r="A41" s="171"/>
      <c r="B41" s="25"/>
      <c r="C41" s="26">
        <v>2210043</v>
      </c>
      <c r="D41" s="26" t="s">
        <v>12</v>
      </c>
      <c r="E41" s="117">
        <v>0.7</v>
      </c>
      <c r="F41" s="67"/>
      <c r="G41" s="67"/>
      <c r="H41" s="68"/>
      <c r="I41" s="117">
        <v>2.6</v>
      </c>
      <c r="J41" s="67">
        <v>2.6</v>
      </c>
      <c r="K41" s="67">
        <v>2.6</v>
      </c>
      <c r="L41" s="67">
        <v>2.6</v>
      </c>
      <c r="M41" s="67">
        <v>2.6</v>
      </c>
    </row>
    <row r="42" spans="1:13">
      <c r="A42" s="171"/>
      <c r="B42" s="25"/>
      <c r="C42" s="26">
        <v>2210044</v>
      </c>
      <c r="D42" s="26" t="s">
        <v>13</v>
      </c>
      <c r="E42" s="117">
        <v>77.599999999999994</v>
      </c>
      <c r="F42" s="67"/>
      <c r="G42" s="67"/>
      <c r="H42" s="68"/>
      <c r="I42" s="117">
        <v>61.7</v>
      </c>
      <c r="J42" s="67">
        <v>50.8</v>
      </c>
      <c r="K42" s="67">
        <v>50.8</v>
      </c>
      <c r="L42" s="67">
        <v>50.8</v>
      </c>
      <c r="M42" s="67">
        <v>50.8</v>
      </c>
    </row>
    <row r="43" spans="1:13">
      <c r="A43" s="171"/>
      <c r="B43" s="25"/>
      <c r="C43" s="26">
        <v>2210045</v>
      </c>
      <c r="D43" s="26" t="s">
        <v>14</v>
      </c>
      <c r="E43" s="117">
        <v>1.9</v>
      </c>
      <c r="F43" s="67"/>
      <c r="G43" s="67"/>
      <c r="H43" s="68"/>
      <c r="I43" s="117">
        <v>2.2999999999999998</v>
      </c>
      <c r="J43" s="67">
        <v>1.8</v>
      </c>
      <c r="K43" s="67">
        <v>1.8</v>
      </c>
      <c r="L43" s="67">
        <v>1.8</v>
      </c>
      <c r="M43" s="67">
        <v>1.8</v>
      </c>
    </row>
    <row r="44" spans="1:13">
      <c r="A44" s="170"/>
      <c r="B44" s="25"/>
      <c r="C44" s="25"/>
      <c r="D44" s="25" t="s">
        <v>15</v>
      </c>
      <c r="E44" s="116">
        <f>SUM(E45)</f>
        <v>3.3</v>
      </c>
      <c r="F44" s="116">
        <f t="shared" ref="F44:M44" si="9">SUM(F45)</f>
        <v>0</v>
      </c>
      <c r="G44" s="116">
        <f t="shared" si="9"/>
        <v>0</v>
      </c>
      <c r="H44" s="116">
        <f t="shared" si="9"/>
        <v>0</v>
      </c>
      <c r="I44" s="116">
        <f>SUM(I45)</f>
        <v>1.3</v>
      </c>
      <c r="J44" s="116">
        <f t="shared" si="9"/>
        <v>1.5</v>
      </c>
      <c r="K44" s="116">
        <f t="shared" si="9"/>
        <v>1.5</v>
      </c>
      <c r="L44" s="116">
        <f t="shared" si="9"/>
        <v>1.5</v>
      </c>
      <c r="M44" s="116">
        <f t="shared" si="9"/>
        <v>1.5</v>
      </c>
    </row>
    <row r="45" spans="1:13">
      <c r="A45" s="171"/>
      <c r="B45" s="25"/>
      <c r="C45" s="26">
        <v>222003</v>
      </c>
      <c r="D45" s="26" t="s">
        <v>290</v>
      </c>
      <c r="E45" s="117">
        <v>3.3</v>
      </c>
      <c r="F45" s="67"/>
      <c r="G45" s="67"/>
      <c r="H45" s="68"/>
      <c r="I45" s="117">
        <v>1.3</v>
      </c>
      <c r="J45" s="67">
        <v>1.5</v>
      </c>
      <c r="K45" s="67">
        <v>1.5</v>
      </c>
      <c r="L45" s="67">
        <v>1.5</v>
      </c>
      <c r="M45" s="67">
        <v>1.5</v>
      </c>
    </row>
    <row r="46" spans="1:13">
      <c r="A46" s="170"/>
      <c r="B46" s="25"/>
      <c r="C46" s="25"/>
      <c r="D46" s="25" t="s">
        <v>16</v>
      </c>
      <c r="E46" s="116">
        <f t="shared" ref="E46:M46" si="10">SUM(E47:E67)</f>
        <v>64.400000000000006</v>
      </c>
      <c r="F46" s="116">
        <f t="shared" si="10"/>
        <v>0</v>
      </c>
      <c r="G46" s="116">
        <f t="shared" si="10"/>
        <v>0</v>
      </c>
      <c r="H46" s="116">
        <f t="shared" si="10"/>
        <v>0</v>
      </c>
      <c r="I46" s="116">
        <f t="shared" si="10"/>
        <v>74.2</v>
      </c>
      <c r="J46" s="116">
        <f t="shared" si="10"/>
        <v>90.09999999999998</v>
      </c>
      <c r="K46" s="116">
        <f t="shared" si="10"/>
        <v>90.09999999999998</v>
      </c>
      <c r="L46" s="116">
        <f t="shared" si="10"/>
        <v>90.09999999999998</v>
      </c>
      <c r="M46" s="116">
        <f t="shared" si="10"/>
        <v>90.09999999999998</v>
      </c>
    </row>
    <row r="47" spans="1:13">
      <c r="A47" s="171"/>
      <c r="B47" s="25"/>
      <c r="C47" s="26">
        <v>2230011</v>
      </c>
      <c r="D47" s="26" t="s">
        <v>492</v>
      </c>
      <c r="E47" s="117">
        <v>0.3</v>
      </c>
      <c r="F47" s="67"/>
      <c r="G47" s="67"/>
      <c r="H47" s="68"/>
      <c r="I47" s="117">
        <v>1.2</v>
      </c>
      <c r="J47" s="67">
        <v>1</v>
      </c>
      <c r="K47" s="67">
        <v>1</v>
      </c>
      <c r="L47" s="67">
        <v>1</v>
      </c>
      <c r="M47" s="67">
        <v>1</v>
      </c>
    </row>
    <row r="48" spans="1:13">
      <c r="A48" s="171"/>
      <c r="B48" s="25"/>
      <c r="C48" s="26">
        <v>2230012</v>
      </c>
      <c r="D48" s="26" t="s">
        <v>17</v>
      </c>
      <c r="E48" s="117">
        <v>0.4</v>
      </c>
      <c r="F48" s="67"/>
      <c r="G48" s="67"/>
      <c r="H48" s="68"/>
      <c r="I48" s="117">
        <v>0.6</v>
      </c>
      <c r="J48" s="67">
        <v>0.6</v>
      </c>
      <c r="K48" s="67">
        <v>0.6</v>
      </c>
      <c r="L48" s="67">
        <v>0.6</v>
      </c>
      <c r="M48" s="67">
        <v>0.6</v>
      </c>
    </row>
    <row r="49" spans="1:13">
      <c r="A49" s="171"/>
      <c r="B49" s="25"/>
      <c r="C49" s="26">
        <v>2230013</v>
      </c>
      <c r="D49" s="26" t="s">
        <v>356</v>
      </c>
      <c r="E49" s="117">
        <v>3.7</v>
      </c>
      <c r="F49" s="67"/>
      <c r="G49" s="67"/>
      <c r="H49" s="68"/>
      <c r="I49" s="117">
        <v>4.8</v>
      </c>
      <c r="J49" s="67">
        <v>5</v>
      </c>
      <c r="K49" s="67">
        <v>5</v>
      </c>
      <c r="L49" s="67">
        <v>5</v>
      </c>
      <c r="M49" s="67">
        <v>5</v>
      </c>
    </row>
    <row r="50" spans="1:13">
      <c r="A50" s="171"/>
      <c r="B50" s="25"/>
      <c r="C50" s="26">
        <v>2230014</v>
      </c>
      <c r="D50" s="26" t="s">
        <v>18</v>
      </c>
      <c r="E50" s="117">
        <v>0</v>
      </c>
      <c r="F50" s="67"/>
      <c r="G50" s="67"/>
      <c r="H50" s="68"/>
      <c r="I50" s="117">
        <v>0.5</v>
      </c>
      <c r="J50" s="67">
        <v>0.3</v>
      </c>
      <c r="K50" s="67">
        <v>0.3</v>
      </c>
      <c r="L50" s="67">
        <v>0.3</v>
      </c>
      <c r="M50" s="67">
        <v>0.3</v>
      </c>
    </row>
    <row r="51" spans="1:13">
      <c r="A51" s="171"/>
      <c r="B51" s="25"/>
      <c r="C51" s="26">
        <v>2230016</v>
      </c>
      <c r="D51" s="26" t="s">
        <v>259</v>
      </c>
      <c r="E51" s="117">
        <v>6.7</v>
      </c>
      <c r="F51" s="67"/>
      <c r="G51" s="67"/>
      <c r="H51" s="68"/>
      <c r="I51" s="117">
        <v>3.2</v>
      </c>
      <c r="J51" s="67">
        <v>4.0999999999999996</v>
      </c>
      <c r="K51" s="67">
        <v>4.0999999999999996</v>
      </c>
      <c r="L51" s="67">
        <v>4.0999999999999996</v>
      </c>
      <c r="M51" s="67">
        <v>4.0999999999999996</v>
      </c>
    </row>
    <row r="52" spans="1:13">
      <c r="A52" s="171"/>
      <c r="B52" s="25"/>
      <c r="C52" s="26">
        <v>2230019</v>
      </c>
      <c r="D52" s="26" t="s">
        <v>257</v>
      </c>
      <c r="E52" s="117">
        <v>0</v>
      </c>
      <c r="F52" s="67"/>
      <c r="G52" s="67"/>
      <c r="H52" s="68"/>
      <c r="I52" s="117">
        <v>0</v>
      </c>
      <c r="J52" s="67">
        <v>0</v>
      </c>
      <c r="K52" s="67">
        <v>0</v>
      </c>
      <c r="L52" s="67">
        <v>0</v>
      </c>
      <c r="M52" s="67">
        <v>0</v>
      </c>
    </row>
    <row r="53" spans="1:13">
      <c r="A53" s="171"/>
      <c r="B53" s="25"/>
      <c r="C53" s="26">
        <v>22300110</v>
      </c>
      <c r="D53" s="26" t="s">
        <v>258</v>
      </c>
      <c r="E53" s="117">
        <v>3.4</v>
      </c>
      <c r="F53" s="67"/>
      <c r="G53" s="67"/>
      <c r="H53" s="68"/>
      <c r="I53" s="117">
        <v>6.2</v>
      </c>
      <c r="J53" s="67">
        <v>6</v>
      </c>
      <c r="K53" s="67">
        <v>6</v>
      </c>
      <c r="L53" s="67">
        <v>6</v>
      </c>
      <c r="M53" s="67">
        <v>6</v>
      </c>
    </row>
    <row r="54" spans="1:13">
      <c r="A54" s="171"/>
      <c r="B54" s="25"/>
      <c r="C54" s="26">
        <v>2230017</v>
      </c>
      <c r="D54" s="26" t="s">
        <v>19</v>
      </c>
      <c r="E54" s="117">
        <v>3.8</v>
      </c>
      <c r="F54" s="67"/>
      <c r="G54" s="67"/>
      <c r="H54" s="68"/>
      <c r="I54" s="117">
        <v>3.4</v>
      </c>
      <c r="J54" s="67">
        <v>3.1</v>
      </c>
      <c r="K54" s="67">
        <v>3.1</v>
      </c>
      <c r="L54" s="67">
        <v>3.1</v>
      </c>
      <c r="M54" s="67">
        <v>3.1</v>
      </c>
    </row>
    <row r="55" spans="1:13">
      <c r="A55" s="171"/>
      <c r="B55" s="25"/>
      <c r="C55" s="26">
        <v>2230018</v>
      </c>
      <c r="D55" s="26" t="s">
        <v>20</v>
      </c>
      <c r="E55" s="117">
        <v>11</v>
      </c>
      <c r="F55" s="67"/>
      <c r="G55" s="67"/>
      <c r="H55" s="68"/>
      <c r="I55" s="117">
        <v>14.1</v>
      </c>
      <c r="J55" s="67">
        <v>14.9</v>
      </c>
      <c r="K55" s="67">
        <v>14.9</v>
      </c>
      <c r="L55" s="67">
        <v>14.9</v>
      </c>
      <c r="M55" s="67">
        <v>14.9</v>
      </c>
    </row>
    <row r="56" spans="1:13">
      <c r="A56" s="171"/>
      <c r="B56" s="25"/>
      <c r="C56" s="26">
        <v>22300110</v>
      </c>
      <c r="D56" s="26" t="s">
        <v>21</v>
      </c>
      <c r="E56" s="117">
        <v>9</v>
      </c>
      <c r="F56" s="67"/>
      <c r="G56" s="67"/>
      <c r="H56" s="68"/>
      <c r="I56" s="117">
        <v>6.5</v>
      </c>
      <c r="J56" s="67">
        <v>10</v>
      </c>
      <c r="K56" s="67">
        <v>10</v>
      </c>
      <c r="L56" s="67">
        <v>10</v>
      </c>
      <c r="M56" s="67">
        <v>10</v>
      </c>
    </row>
    <row r="57" spans="1:13">
      <c r="A57" s="171"/>
      <c r="B57" s="25"/>
      <c r="C57" s="26">
        <v>22300112</v>
      </c>
      <c r="D57" s="26" t="s">
        <v>22</v>
      </c>
      <c r="E57" s="117">
        <v>3.6</v>
      </c>
      <c r="F57" s="67"/>
      <c r="G57" s="67"/>
      <c r="H57" s="68"/>
      <c r="I57" s="117">
        <v>2.5</v>
      </c>
      <c r="J57" s="67">
        <v>1</v>
      </c>
      <c r="K57" s="67">
        <v>1</v>
      </c>
      <c r="L57" s="67">
        <v>1</v>
      </c>
      <c r="M57" s="67">
        <v>1</v>
      </c>
    </row>
    <row r="58" spans="1:13">
      <c r="A58" s="171"/>
      <c r="B58" s="25"/>
      <c r="C58" s="26">
        <v>22300121</v>
      </c>
      <c r="D58" s="26" t="s">
        <v>23</v>
      </c>
      <c r="E58" s="117">
        <v>1.2</v>
      </c>
      <c r="F58" s="67"/>
      <c r="G58" s="67"/>
      <c r="H58" s="68"/>
      <c r="I58" s="117">
        <v>0.2</v>
      </c>
      <c r="J58" s="67">
        <v>0.5</v>
      </c>
      <c r="K58" s="67">
        <v>0.5</v>
      </c>
      <c r="L58" s="67">
        <v>0.5</v>
      </c>
      <c r="M58" s="67">
        <v>0.5</v>
      </c>
    </row>
    <row r="59" spans="1:13">
      <c r="A59" s="171"/>
      <c r="B59" s="25"/>
      <c r="C59" s="26">
        <v>2230021</v>
      </c>
      <c r="D59" s="26" t="s">
        <v>386</v>
      </c>
      <c r="E59" s="117">
        <v>1.2</v>
      </c>
      <c r="F59" s="67"/>
      <c r="G59" s="67"/>
      <c r="H59" s="68"/>
      <c r="I59" s="117">
        <v>1.9</v>
      </c>
      <c r="J59" s="67">
        <v>2.9</v>
      </c>
      <c r="K59" s="67">
        <v>2.9</v>
      </c>
      <c r="L59" s="67">
        <v>2.9</v>
      </c>
      <c r="M59" s="67">
        <v>2.9</v>
      </c>
    </row>
    <row r="60" spans="1:13">
      <c r="A60" s="171"/>
      <c r="B60" s="25"/>
      <c r="C60" s="26">
        <v>2230022</v>
      </c>
      <c r="D60" s="26" t="s">
        <v>387</v>
      </c>
      <c r="E60" s="117">
        <v>0.7</v>
      </c>
      <c r="F60" s="67"/>
      <c r="G60" s="67"/>
      <c r="H60" s="68"/>
      <c r="I60" s="117">
        <v>0.9</v>
      </c>
      <c r="J60" s="67">
        <v>1.3</v>
      </c>
      <c r="K60" s="67">
        <v>1.3</v>
      </c>
      <c r="L60" s="67">
        <v>1.3</v>
      </c>
      <c r="M60" s="67">
        <v>1.3</v>
      </c>
    </row>
    <row r="61" spans="1:13">
      <c r="A61" s="171"/>
      <c r="B61" s="25"/>
      <c r="C61" s="26">
        <v>2230023</v>
      </c>
      <c r="D61" s="26" t="s">
        <v>388</v>
      </c>
      <c r="E61" s="117">
        <v>0.5</v>
      </c>
      <c r="F61" s="67"/>
      <c r="G61" s="67"/>
      <c r="H61" s="68"/>
      <c r="I61" s="117">
        <v>1</v>
      </c>
      <c r="J61" s="67">
        <v>1.8</v>
      </c>
      <c r="K61" s="67">
        <v>1.8</v>
      </c>
      <c r="L61" s="67">
        <v>1.8</v>
      </c>
      <c r="M61" s="67">
        <v>1.8</v>
      </c>
    </row>
    <row r="62" spans="1:13">
      <c r="A62" s="171"/>
      <c r="B62" s="25"/>
      <c r="C62" s="26">
        <v>223002</v>
      </c>
      <c r="D62" s="26" t="s">
        <v>408</v>
      </c>
      <c r="E62" s="117">
        <v>1.2</v>
      </c>
      <c r="F62" s="67"/>
      <c r="G62" s="69"/>
      <c r="H62" s="68"/>
      <c r="I62" s="117">
        <v>1.6</v>
      </c>
      <c r="J62" s="67">
        <v>1.5</v>
      </c>
      <c r="K62" s="67">
        <v>1.5</v>
      </c>
      <c r="L62" s="67">
        <v>1.5</v>
      </c>
      <c r="M62" s="67">
        <v>1.5</v>
      </c>
    </row>
    <row r="63" spans="1:13">
      <c r="A63" s="171"/>
      <c r="B63" s="25"/>
      <c r="C63" s="26">
        <v>223002</v>
      </c>
      <c r="D63" s="26" t="s">
        <v>409</v>
      </c>
      <c r="E63" s="117">
        <v>1.4</v>
      </c>
      <c r="F63" s="67"/>
      <c r="G63" s="67"/>
      <c r="H63" s="68"/>
      <c r="I63" s="117">
        <v>0.8</v>
      </c>
      <c r="J63" s="67">
        <v>0.8</v>
      </c>
      <c r="K63" s="67">
        <v>0.8</v>
      </c>
      <c r="L63" s="67">
        <v>0.8</v>
      </c>
      <c r="M63" s="67">
        <v>0.8</v>
      </c>
    </row>
    <row r="64" spans="1:13">
      <c r="A64" s="171"/>
      <c r="B64" s="25"/>
      <c r="C64" s="26">
        <v>223002</v>
      </c>
      <c r="D64" s="26" t="s">
        <v>389</v>
      </c>
      <c r="E64" s="117">
        <v>11.9</v>
      </c>
      <c r="F64" s="67"/>
      <c r="G64" s="67"/>
      <c r="H64" s="68"/>
      <c r="I64" s="117">
        <v>18.7</v>
      </c>
      <c r="J64" s="67">
        <v>28.7</v>
      </c>
      <c r="K64" s="67">
        <v>28.7</v>
      </c>
      <c r="L64" s="67">
        <v>28.7</v>
      </c>
      <c r="M64" s="67">
        <v>28.7</v>
      </c>
    </row>
    <row r="65" spans="1:13">
      <c r="A65" s="171"/>
      <c r="B65" s="25"/>
      <c r="C65" s="26">
        <v>223002</v>
      </c>
      <c r="D65" s="26" t="s">
        <v>390</v>
      </c>
      <c r="E65" s="117">
        <v>1.6</v>
      </c>
      <c r="F65" s="67"/>
      <c r="G65" s="67"/>
      <c r="H65" s="68"/>
      <c r="I65" s="117">
        <v>1.4</v>
      </c>
      <c r="J65" s="67">
        <v>1.3</v>
      </c>
      <c r="K65" s="67">
        <v>1.3</v>
      </c>
      <c r="L65" s="67">
        <v>1.3</v>
      </c>
      <c r="M65" s="67">
        <v>1.3</v>
      </c>
    </row>
    <row r="66" spans="1:13">
      <c r="A66" s="171"/>
      <c r="B66" s="25"/>
      <c r="C66" s="26">
        <v>223004</v>
      </c>
      <c r="D66" s="26" t="s">
        <v>426</v>
      </c>
      <c r="E66" s="117">
        <v>0</v>
      </c>
      <c r="F66" s="67"/>
      <c r="G66" s="67"/>
      <c r="H66" s="68"/>
      <c r="I66" s="117">
        <v>1.9</v>
      </c>
      <c r="J66" s="67">
        <v>2</v>
      </c>
      <c r="K66" s="67">
        <v>2</v>
      </c>
      <c r="L66" s="67">
        <v>2</v>
      </c>
      <c r="M66" s="67">
        <v>2</v>
      </c>
    </row>
    <row r="67" spans="1:13">
      <c r="A67" s="171"/>
      <c r="B67" s="25"/>
      <c r="C67" s="26">
        <v>229005</v>
      </c>
      <c r="D67" s="26" t="s">
        <v>357</v>
      </c>
      <c r="E67" s="117">
        <v>2.8</v>
      </c>
      <c r="F67" s="67"/>
      <c r="G67" s="67"/>
      <c r="H67" s="68"/>
      <c r="I67" s="117">
        <v>2.8</v>
      </c>
      <c r="J67" s="67">
        <v>3.3</v>
      </c>
      <c r="K67" s="67">
        <v>3.3</v>
      </c>
      <c r="L67" s="67">
        <v>3.3</v>
      </c>
      <c r="M67" s="67">
        <v>3.3</v>
      </c>
    </row>
    <row r="68" spans="1:13">
      <c r="A68" s="170"/>
      <c r="B68" s="25">
        <v>240</v>
      </c>
      <c r="C68" s="25"/>
      <c r="D68" s="25" t="s">
        <v>24</v>
      </c>
      <c r="E68" s="116">
        <f>SUM(E69)</f>
        <v>0.6</v>
      </c>
      <c r="F68" s="116">
        <f t="shared" ref="F68:M68" si="11">SUM(F69)</f>
        <v>0</v>
      </c>
      <c r="G68" s="116">
        <f t="shared" si="11"/>
        <v>0</v>
      </c>
      <c r="H68" s="116">
        <f t="shared" si="11"/>
        <v>0</v>
      </c>
      <c r="I68" s="116">
        <f>SUM(I69)</f>
        <v>0.4</v>
      </c>
      <c r="J68" s="116">
        <f t="shared" si="11"/>
        <v>0.4</v>
      </c>
      <c r="K68" s="116">
        <f t="shared" si="11"/>
        <v>0.4</v>
      </c>
      <c r="L68" s="116">
        <f t="shared" si="11"/>
        <v>0.4</v>
      </c>
      <c r="M68" s="116">
        <f t="shared" si="11"/>
        <v>0.4</v>
      </c>
    </row>
    <row r="69" spans="1:13">
      <c r="A69" s="171"/>
      <c r="B69" s="25">
        <v>242</v>
      </c>
      <c r="C69" s="26"/>
      <c r="D69" s="26" t="s">
        <v>25</v>
      </c>
      <c r="E69" s="117">
        <v>0.6</v>
      </c>
      <c r="F69" s="67"/>
      <c r="G69" s="67"/>
      <c r="H69" s="68"/>
      <c r="I69" s="117">
        <v>0.4</v>
      </c>
      <c r="J69" s="67">
        <v>0.4</v>
      </c>
      <c r="K69" s="67">
        <v>0.4</v>
      </c>
      <c r="L69" s="67">
        <v>0.4</v>
      </c>
      <c r="M69" s="67">
        <v>0.4</v>
      </c>
    </row>
    <row r="70" spans="1:13">
      <c r="A70" s="170"/>
      <c r="B70" s="25">
        <v>290</v>
      </c>
      <c r="C70" s="25"/>
      <c r="D70" s="25" t="s">
        <v>26</v>
      </c>
      <c r="E70" s="116">
        <f>SUM(E71)</f>
        <v>39.700000000000003</v>
      </c>
      <c r="F70" s="116">
        <f t="shared" ref="F70:M70" si="12">SUM(F71)</f>
        <v>0</v>
      </c>
      <c r="G70" s="116">
        <f t="shared" si="12"/>
        <v>0</v>
      </c>
      <c r="H70" s="116">
        <f t="shared" si="12"/>
        <v>0</v>
      </c>
      <c r="I70" s="116">
        <f>SUM(I71)</f>
        <v>44.699999999999996</v>
      </c>
      <c r="J70" s="116">
        <f t="shared" si="12"/>
        <v>39.5</v>
      </c>
      <c r="K70" s="116">
        <f t="shared" si="12"/>
        <v>39.5</v>
      </c>
      <c r="L70" s="116">
        <f t="shared" si="12"/>
        <v>39.5</v>
      </c>
      <c r="M70" s="116">
        <f t="shared" si="12"/>
        <v>39.5</v>
      </c>
    </row>
    <row r="71" spans="1:13">
      <c r="A71" s="170"/>
      <c r="B71" s="25">
        <v>292</v>
      </c>
      <c r="C71" s="25"/>
      <c r="D71" s="25" t="s">
        <v>27</v>
      </c>
      <c r="E71" s="116">
        <f t="shared" ref="E71:M71" si="13">SUM(E72:E77)</f>
        <v>39.700000000000003</v>
      </c>
      <c r="F71" s="116">
        <f t="shared" si="13"/>
        <v>0</v>
      </c>
      <c r="G71" s="116">
        <f t="shared" si="13"/>
        <v>0</v>
      </c>
      <c r="H71" s="116">
        <f t="shared" si="13"/>
        <v>0</v>
      </c>
      <c r="I71" s="116">
        <f t="shared" si="13"/>
        <v>44.699999999999996</v>
      </c>
      <c r="J71" s="116">
        <f t="shared" si="13"/>
        <v>39.5</v>
      </c>
      <c r="K71" s="116">
        <f t="shared" si="13"/>
        <v>39.5</v>
      </c>
      <c r="L71" s="116">
        <f t="shared" si="13"/>
        <v>39.5</v>
      </c>
      <c r="M71" s="116">
        <f t="shared" si="13"/>
        <v>39.5</v>
      </c>
    </row>
    <row r="72" spans="1:13">
      <c r="A72" s="172"/>
      <c r="B72" s="66"/>
      <c r="C72" s="66">
        <v>292006</v>
      </c>
      <c r="D72" s="66" t="s">
        <v>427</v>
      </c>
      <c r="E72" s="117">
        <v>0</v>
      </c>
      <c r="F72" s="67"/>
      <c r="G72" s="67"/>
      <c r="H72" s="68"/>
      <c r="I72" s="117">
        <v>0.4</v>
      </c>
      <c r="J72" s="67">
        <v>0</v>
      </c>
      <c r="K72" s="67">
        <v>0</v>
      </c>
      <c r="L72" s="67">
        <v>0</v>
      </c>
      <c r="M72" s="67">
        <v>0</v>
      </c>
    </row>
    <row r="73" spans="1:13">
      <c r="A73" s="171"/>
      <c r="B73" s="25"/>
      <c r="C73" s="26">
        <v>292008</v>
      </c>
      <c r="D73" s="26" t="s">
        <v>28</v>
      </c>
      <c r="E73" s="117">
        <v>20</v>
      </c>
      <c r="F73" s="67"/>
      <c r="G73" s="67"/>
      <c r="H73" s="68"/>
      <c r="I73" s="117">
        <v>24.4</v>
      </c>
      <c r="J73" s="67">
        <v>25</v>
      </c>
      <c r="K73" s="67">
        <v>25</v>
      </c>
      <c r="L73" s="67">
        <v>25</v>
      </c>
      <c r="M73" s="67">
        <v>25</v>
      </c>
    </row>
    <row r="74" spans="1:13">
      <c r="A74" s="171"/>
      <c r="B74" s="25"/>
      <c r="C74" s="26">
        <v>292009</v>
      </c>
      <c r="D74" s="26" t="s">
        <v>428</v>
      </c>
      <c r="E74" s="117">
        <v>0</v>
      </c>
      <c r="F74" s="67"/>
      <c r="G74" s="67"/>
      <c r="H74" s="68"/>
      <c r="I74" s="117">
        <v>4</v>
      </c>
      <c r="J74" s="67">
        <v>4</v>
      </c>
      <c r="K74" s="67">
        <v>4</v>
      </c>
      <c r="L74" s="67">
        <v>4</v>
      </c>
      <c r="M74" s="67">
        <v>4</v>
      </c>
    </row>
    <row r="75" spans="1:13">
      <c r="A75" s="171"/>
      <c r="B75" s="25"/>
      <c r="C75" s="26">
        <v>292017</v>
      </c>
      <c r="D75" s="26" t="s">
        <v>358</v>
      </c>
      <c r="E75" s="117">
        <v>1.1000000000000001</v>
      </c>
      <c r="F75" s="67"/>
      <c r="G75" s="67"/>
      <c r="H75" s="68"/>
      <c r="I75" s="117">
        <v>3.2</v>
      </c>
      <c r="J75" s="67">
        <v>0</v>
      </c>
      <c r="K75" s="67">
        <v>0</v>
      </c>
      <c r="L75" s="67">
        <v>0</v>
      </c>
      <c r="M75" s="67">
        <v>0</v>
      </c>
    </row>
    <row r="76" spans="1:13">
      <c r="A76" s="171"/>
      <c r="B76" s="25"/>
      <c r="C76" s="26">
        <v>2920271</v>
      </c>
      <c r="D76" s="26" t="s">
        <v>304</v>
      </c>
      <c r="E76" s="117">
        <v>9.5</v>
      </c>
      <c r="F76" s="67"/>
      <c r="G76" s="67"/>
      <c r="H76" s="68"/>
      <c r="I76" s="117">
        <v>9.6999999999999993</v>
      </c>
      <c r="J76" s="67">
        <v>10</v>
      </c>
      <c r="K76" s="67">
        <v>10</v>
      </c>
      <c r="L76" s="67">
        <v>10</v>
      </c>
      <c r="M76" s="67">
        <v>10</v>
      </c>
    </row>
    <row r="77" spans="1:13">
      <c r="A77" s="171"/>
      <c r="B77" s="25"/>
      <c r="C77" s="26">
        <v>2920272</v>
      </c>
      <c r="D77" s="26" t="s">
        <v>260</v>
      </c>
      <c r="E77" s="117">
        <v>9.1</v>
      </c>
      <c r="F77" s="67"/>
      <c r="G77" s="67"/>
      <c r="H77" s="68"/>
      <c r="I77" s="117">
        <v>3</v>
      </c>
      <c r="J77" s="67">
        <v>0.5</v>
      </c>
      <c r="K77" s="67">
        <v>0.5</v>
      </c>
      <c r="L77" s="67">
        <v>0.5</v>
      </c>
      <c r="M77" s="67">
        <v>0.5</v>
      </c>
    </row>
    <row r="78" spans="1:13">
      <c r="A78" s="170"/>
      <c r="B78" s="132"/>
      <c r="C78" s="132"/>
      <c r="D78" s="132" t="s">
        <v>29</v>
      </c>
      <c r="E78" s="121">
        <f t="shared" ref="E78:M78" si="14">SUM(E79:E110)</f>
        <v>1739.9</v>
      </c>
      <c r="F78" s="121">
        <f t="shared" si="14"/>
        <v>0</v>
      </c>
      <c r="G78" s="121">
        <f t="shared" si="14"/>
        <v>0</v>
      </c>
      <c r="H78" s="121">
        <f t="shared" si="14"/>
        <v>0</v>
      </c>
      <c r="I78" s="121">
        <f t="shared" si="14"/>
        <v>1619.3999999999999</v>
      </c>
      <c r="J78" s="121">
        <f t="shared" si="14"/>
        <v>1876.9299999999996</v>
      </c>
      <c r="K78" s="121">
        <f t="shared" si="14"/>
        <v>1876.9299999999996</v>
      </c>
      <c r="L78" s="121">
        <f t="shared" si="14"/>
        <v>1823.4999999999998</v>
      </c>
      <c r="M78" s="121">
        <f t="shared" si="14"/>
        <v>1869.4999999999998</v>
      </c>
    </row>
    <row r="79" spans="1:13">
      <c r="A79" s="171"/>
      <c r="B79" s="25">
        <v>311</v>
      </c>
      <c r="C79" s="26">
        <v>3111</v>
      </c>
      <c r="D79" s="26" t="s">
        <v>287</v>
      </c>
      <c r="E79" s="117">
        <v>4</v>
      </c>
      <c r="F79" s="67"/>
      <c r="G79" s="67"/>
      <c r="H79" s="68"/>
      <c r="I79" s="117">
        <v>8.3000000000000007</v>
      </c>
      <c r="J79" s="67">
        <v>10</v>
      </c>
      <c r="K79" s="67">
        <v>10</v>
      </c>
      <c r="L79" s="67">
        <v>10</v>
      </c>
      <c r="M79" s="67">
        <v>10</v>
      </c>
    </row>
    <row r="80" spans="1:13">
      <c r="A80" s="171"/>
      <c r="B80" s="25"/>
      <c r="C80" s="26">
        <v>3112</v>
      </c>
      <c r="D80" s="26" t="s">
        <v>288</v>
      </c>
      <c r="E80" s="117">
        <v>2.2000000000000002</v>
      </c>
      <c r="F80" s="67"/>
      <c r="G80" s="67"/>
      <c r="H80" s="68"/>
      <c r="I80" s="117">
        <v>4.3</v>
      </c>
      <c r="J80" s="67">
        <v>5</v>
      </c>
      <c r="K80" s="67">
        <v>5</v>
      </c>
      <c r="L80" s="67">
        <v>5</v>
      </c>
      <c r="M80" s="67">
        <v>5</v>
      </c>
    </row>
    <row r="81" spans="1:13">
      <c r="A81" s="171"/>
      <c r="B81" s="25"/>
      <c r="C81" s="26">
        <v>3113</v>
      </c>
      <c r="D81" s="26" t="s">
        <v>30</v>
      </c>
      <c r="E81" s="117">
        <v>28.5</v>
      </c>
      <c r="F81" s="67"/>
      <c r="G81" s="67"/>
      <c r="H81" s="68"/>
      <c r="I81" s="117">
        <v>28.9</v>
      </c>
      <c r="J81" s="67">
        <v>28.9</v>
      </c>
      <c r="K81" s="67">
        <v>28.9</v>
      </c>
      <c r="L81" s="67">
        <v>28.9</v>
      </c>
      <c r="M81" s="67">
        <v>28.9</v>
      </c>
    </row>
    <row r="82" spans="1:13">
      <c r="A82" s="171"/>
      <c r="B82" s="25"/>
      <c r="C82" s="26">
        <v>3114</v>
      </c>
      <c r="D82" s="26" t="s">
        <v>516</v>
      </c>
      <c r="E82" s="117">
        <v>8</v>
      </c>
      <c r="F82" s="67"/>
      <c r="G82" s="67"/>
      <c r="H82" s="68"/>
      <c r="I82" s="117">
        <v>0.3</v>
      </c>
      <c r="J82" s="67">
        <v>0</v>
      </c>
      <c r="K82" s="67">
        <v>0</v>
      </c>
      <c r="L82" s="67">
        <v>0</v>
      </c>
      <c r="M82" s="67">
        <v>0</v>
      </c>
    </row>
    <row r="83" spans="1:13">
      <c r="A83" s="171"/>
      <c r="B83" s="25"/>
      <c r="C83" s="26">
        <v>3119</v>
      </c>
      <c r="D83" s="26" t="s">
        <v>330</v>
      </c>
      <c r="E83" s="125">
        <v>0</v>
      </c>
      <c r="F83" s="67"/>
      <c r="G83" s="69"/>
      <c r="H83" s="145"/>
      <c r="I83" s="125">
        <v>0</v>
      </c>
      <c r="J83" s="67">
        <v>3</v>
      </c>
      <c r="K83" s="67">
        <v>3</v>
      </c>
      <c r="L83" s="67">
        <v>0</v>
      </c>
      <c r="M83" s="67">
        <v>0</v>
      </c>
    </row>
    <row r="84" spans="1:13">
      <c r="A84" s="171"/>
      <c r="B84" s="25"/>
      <c r="C84" s="26">
        <v>31110</v>
      </c>
      <c r="D84" s="26" t="s">
        <v>429</v>
      </c>
      <c r="E84" s="125">
        <v>0</v>
      </c>
      <c r="F84" s="67"/>
      <c r="G84" s="69"/>
      <c r="H84" s="145"/>
      <c r="I84" s="125">
        <v>0.3</v>
      </c>
      <c r="J84" s="69">
        <v>0.3</v>
      </c>
      <c r="K84" s="69">
        <v>0.3</v>
      </c>
      <c r="L84" s="69">
        <v>0.3</v>
      </c>
      <c r="M84" s="69">
        <v>0.3</v>
      </c>
    </row>
    <row r="85" spans="1:13">
      <c r="A85" s="171"/>
      <c r="B85" s="25"/>
      <c r="C85" s="26">
        <v>31111</v>
      </c>
      <c r="D85" s="26" t="s">
        <v>329</v>
      </c>
      <c r="E85" s="117">
        <v>2.8</v>
      </c>
      <c r="F85" s="67"/>
      <c r="G85" s="67"/>
      <c r="H85" s="68"/>
      <c r="I85" s="117">
        <v>0</v>
      </c>
      <c r="J85" s="67">
        <v>0</v>
      </c>
      <c r="K85" s="67">
        <v>0</v>
      </c>
      <c r="L85" s="67">
        <v>0</v>
      </c>
      <c r="M85" s="67">
        <v>0</v>
      </c>
    </row>
    <row r="86" spans="1:13">
      <c r="A86" s="171"/>
      <c r="B86" s="25">
        <v>312</v>
      </c>
      <c r="C86" s="26">
        <v>312001</v>
      </c>
      <c r="D86" s="26" t="s">
        <v>297</v>
      </c>
      <c r="E86" s="117">
        <v>1.5</v>
      </c>
      <c r="F86" s="67"/>
      <c r="G86" s="67"/>
      <c r="H86" s="68"/>
      <c r="I86" s="117">
        <v>1.7</v>
      </c>
      <c r="J86" s="67">
        <v>1.3</v>
      </c>
      <c r="K86" s="67">
        <v>1.3</v>
      </c>
      <c r="L86" s="67">
        <v>1.3</v>
      </c>
      <c r="M86" s="67">
        <v>1.3</v>
      </c>
    </row>
    <row r="87" spans="1:13">
      <c r="A87" s="171"/>
      <c r="B87" s="25"/>
      <c r="C87" s="26">
        <v>312001</v>
      </c>
      <c r="D87" s="26" t="s">
        <v>359</v>
      </c>
      <c r="E87" s="117">
        <v>111.9</v>
      </c>
      <c r="F87" s="67"/>
      <c r="G87" s="67"/>
      <c r="H87" s="145"/>
      <c r="I87" s="117">
        <v>0.2</v>
      </c>
      <c r="J87" s="67">
        <v>0</v>
      </c>
      <c r="K87" s="67">
        <v>0</v>
      </c>
      <c r="L87" s="67">
        <v>0</v>
      </c>
      <c r="M87" s="67">
        <v>0</v>
      </c>
    </row>
    <row r="88" spans="1:13">
      <c r="A88" s="171"/>
      <c r="B88" s="25"/>
      <c r="C88" s="26">
        <v>312001</v>
      </c>
      <c r="D88" s="26" t="s">
        <v>31</v>
      </c>
      <c r="E88" s="117">
        <v>10.3</v>
      </c>
      <c r="F88" s="67"/>
      <c r="G88" s="67"/>
      <c r="H88" s="145"/>
      <c r="I88" s="117">
        <v>28</v>
      </c>
      <c r="J88" s="67">
        <v>30</v>
      </c>
      <c r="K88" s="67">
        <v>30</v>
      </c>
      <c r="L88" s="67">
        <v>30</v>
      </c>
      <c r="M88" s="67">
        <v>30</v>
      </c>
    </row>
    <row r="89" spans="1:13">
      <c r="A89" s="171"/>
      <c r="B89" s="25"/>
      <c r="C89" s="26">
        <v>312001</v>
      </c>
      <c r="D89" s="26" t="s">
        <v>32</v>
      </c>
      <c r="E89" s="117">
        <v>12.2</v>
      </c>
      <c r="F89" s="67"/>
      <c r="G89" s="67"/>
      <c r="H89" s="145"/>
      <c r="I89" s="117">
        <v>7.1</v>
      </c>
      <c r="J89" s="67">
        <v>0</v>
      </c>
      <c r="K89" s="67">
        <v>0</v>
      </c>
      <c r="L89" s="67">
        <v>0</v>
      </c>
      <c r="M89" s="67">
        <v>0</v>
      </c>
    </row>
    <row r="90" spans="1:13">
      <c r="A90" s="171"/>
      <c r="B90" s="25"/>
      <c r="C90" s="26">
        <v>312001</v>
      </c>
      <c r="D90" s="26" t="s">
        <v>33</v>
      </c>
      <c r="E90" s="117">
        <v>165.9</v>
      </c>
      <c r="F90" s="67"/>
      <c r="G90" s="67"/>
      <c r="H90" s="145"/>
      <c r="I90" s="117">
        <v>134.9</v>
      </c>
      <c r="J90" s="67">
        <v>134.9</v>
      </c>
      <c r="K90" s="67">
        <v>134.9</v>
      </c>
      <c r="L90" s="67">
        <v>134.9</v>
      </c>
      <c r="M90" s="67">
        <v>134.9</v>
      </c>
    </row>
    <row r="91" spans="1:13">
      <c r="A91" s="171"/>
      <c r="B91" s="25"/>
      <c r="C91" s="26">
        <v>312001</v>
      </c>
      <c r="D91" s="26" t="s">
        <v>34</v>
      </c>
      <c r="E91" s="146">
        <v>19.7</v>
      </c>
      <c r="F91" s="67"/>
      <c r="G91" s="147"/>
      <c r="H91" s="148"/>
      <c r="I91" s="146">
        <v>12.1</v>
      </c>
      <c r="J91" s="147">
        <v>14.9</v>
      </c>
      <c r="K91" s="147">
        <v>14.9</v>
      </c>
      <c r="L91" s="147">
        <v>14.9</v>
      </c>
      <c r="M91" s="147">
        <v>14.9</v>
      </c>
    </row>
    <row r="92" spans="1:13">
      <c r="A92" s="171"/>
      <c r="B92" s="25"/>
      <c r="C92" s="26">
        <v>312001</v>
      </c>
      <c r="D92" s="26" t="s">
        <v>35</v>
      </c>
      <c r="E92" s="117">
        <v>80</v>
      </c>
      <c r="F92" s="67"/>
      <c r="G92" s="67"/>
      <c r="H92" s="145"/>
      <c r="I92" s="117">
        <v>51.9</v>
      </c>
      <c r="J92" s="67">
        <v>73.400000000000006</v>
      </c>
      <c r="K92" s="67">
        <v>73.400000000000006</v>
      </c>
      <c r="L92" s="67">
        <v>73.400000000000006</v>
      </c>
      <c r="M92" s="67">
        <v>73.400000000000006</v>
      </c>
    </row>
    <row r="93" spans="1:13">
      <c r="A93" s="171"/>
      <c r="B93" s="25"/>
      <c r="C93" s="26">
        <v>312001</v>
      </c>
      <c r="D93" s="26" t="s">
        <v>491</v>
      </c>
      <c r="E93" s="117">
        <v>0</v>
      </c>
      <c r="F93" s="67"/>
      <c r="G93" s="67"/>
      <c r="H93" s="145"/>
      <c r="I93" s="117">
        <v>0</v>
      </c>
      <c r="J93" s="67">
        <v>102.4</v>
      </c>
      <c r="K93" s="67">
        <v>102.4</v>
      </c>
      <c r="L93" s="67">
        <v>102.4</v>
      </c>
      <c r="M93" s="67">
        <v>102.4</v>
      </c>
    </row>
    <row r="94" spans="1:13">
      <c r="A94" s="171"/>
      <c r="B94" s="25"/>
      <c r="C94" s="26">
        <v>3120011</v>
      </c>
      <c r="D94" s="26" t="s">
        <v>403</v>
      </c>
      <c r="E94" s="117">
        <v>625.9</v>
      </c>
      <c r="F94" s="67"/>
      <c r="G94" s="69"/>
      <c r="H94" s="145"/>
      <c r="I94" s="117">
        <v>731.8</v>
      </c>
      <c r="J94" s="67">
        <v>670.8</v>
      </c>
      <c r="K94" s="67">
        <v>670.8</v>
      </c>
      <c r="L94" s="67">
        <v>732</v>
      </c>
      <c r="M94" s="67">
        <v>760</v>
      </c>
    </row>
    <row r="95" spans="1:13">
      <c r="A95" s="171"/>
      <c r="B95" s="25"/>
      <c r="C95" s="26">
        <v>3120011</v>
      </c>
      <c r="D95" s="26" t="s">
        <v>404</v>
      </c>
      <c r="E95" s="117">
        <v>32.4</v>
      </c>
      <c r="F95" s="67"/>
      <c r="G95" s="69"/>
      <c r="H95" s="145"/>
      <c r="I95" s="117">
        <v>0</v>
      </c>
      <c r="J95" s="67">
        <v>40.700000000000003</v>
      </c>
      <c r="K95" s="67">
        <v>40.700000000000003</v>
      </c>
      <c r="L95" s="67">
        <v>42</v>
      </c>
      <c r="M95" s="67">
        <v>44</v>
      </c>
    </row>
    <row r="96" spans="1:13">
      <c r="A96" s="171"/>
      <c r="B96" s="25"/>
      <c r="C96" s="26">
        <v>3120011</v>
      </c>
      <c r="D96" s="26" t="s">
        <v>405</v>
      </c>
      <c r="E96" s="117">
        <v>561.70000000000005</v>
      </c>
      <c r="F96" s="67"/>
      <c r="G96" s="69"/>
      <c r="H96" s="145"/>
      <c r="I96" s="117">
        <v>564.20000000000005</v>
      </c>
      <c r="J96" s="67">
        <v>569.9</v>
      </c>
      <c r="K96" s="67">
        <v>569.9</v>
      </c>
      <c r="L96" s="67">
        <v>580</v>
      </c>
      <c r="M96" s="67">
        <v>590</v>
      </c>
    </row>
    <row r="97" spans="1:13">
      <c r="A97" s="171"/>
      <c r="B97" s="25"/>
      <c r="C97" s="26">
        <v>3120011</v>
      </c>
      <c r="D97" s="26" t="s">
        <v>406</v>
      </c>
      <c r="E97" s="117">
        <v>13.9</v>
      </c>
      <c r="F97" s="67"/>
      <c r="G97" s="69"/>
      <c r="H97" s="145"/>
      <c r="I97" s="117">
        <v>0</v>
      </c>
      <c r="J97" s="67">
        <v>27.6</v>
      </c>
      <c r="K97" s="67">
        <v>27.6</v>
      </c>
      <c r="L97" s="67">
        <v>30</v>
      </c>
      <c r="M97" s="67">
        <v>35</v>
      </c>
    </row>
    <row r="98" spans="1:13">
      <c r="A98" s="171"/>
      <c r="B98" s="25"/>
      <c r="C98" s="26">
        <v>3120011</v>
      </c>
      <c r="D98" s="26" t="s">
        <v>407</v>
      </c>
      <c r="E98" s="117">
        <v>12.8</v>
      </c>
      <c r="F98" s="67"/>
      <c r="G98" s="69"/>
      <c r="H98" s="145"/>
      <c r="I98" s="117">
        <v>13.6</v>
      </c>
      <c r="J98" s="67">
        <v>13.3</v>
      </c>
      <c r="K98" s="67">
        <v>13.3</v>
      </c>
      <c r="L98" s="67">
        <v>14</v>
      </c>
      <c r="M98" s="67">
        <v>15</v>
      </c>
    </row>
    <row r="99" spans="1:13">
      <c r="A99" s="171"/>
      <c r="B99" s="25"/>
      <c r="C99" s="26">
        <v>3120012</v>
      </c>
      <c r="D99" s="26" t="s">
        <v>37</v>
      </c>
      <c r="E99" s="117">
        <v>21.8</v>
      </c>
      <c r="F99" s="67"/>
      <c r="G99" s="67"/>
      <c r="H99" s="68"/>
      <c r="I99" s="117">
        <v>17.2</v>
      </c>
      <c r="J99" s="67">
        <v>17.2</v>
      </c>
      <c r="K99" s="67">
        <v>17.2</v>
      </c>
      <c r="L99" s="67">
        <v>17.2</v>
      </c>
      <c r="M99" s="67">
        <v>17.2</v>
      </c>
    </row>
    <row r="100" spans="1:13">
      <c r="A100" s="171"/>
      <c r="B100" s="25"/>
      <c r="C100" s="26">
        <v>3120013</v>
      </c>
      <c r="D100" s="26" t="s">
        <v>38</v>
      </c>
      <c r="E100" s="117">
        <v>0.8</v>
      </c>
      <c r="F100" s="67"/>
      <c r="G100" s="67"/>
      <c r="H100" s="68"/>
      <c r="I100" s="117">
        <v>0.8</v>
      </c>
      <c r="J100" s="67">
        <v>0.6</v>
      </c>
      <c r="K100" s="67">
        <v>0.6</v>
      </c>
      <c r="L100" s="67">
        <v>0.6</v>
      </c>
      <c r="M100" s="67">
        <v>0.6</v>
      </c>
    </row>
    <row r="101" spans="1:13">
      <c r="A101" s="171"/>
      <c r="B101" s="25"/>
      <c r="C101" s="26">
        <v>3120014</v>
      </c>
      <c r="D101" s="26" t="s">
        <v>39</v>
      </c>
      <c r="E101" s="117">
        <v>0.4</v>
      </c>
      <c r="F101" s="67"/>
      <c r="G101" s="67"/>
      <c r="H101" s="68"/>
      <c r="I101" s="117">
        <v>0.4</v>
      </c>
      <c r="J101" s="67">
        <v>0.4</v>
      </c>
      <c r="K101" s="67">
        <v>0.4</v>
      </c>
      <c r="L101" s="67">
        <v>0.4</v>
      </c>
      <c r="M101" s="67">
        <v>0.4</v>
      </c>
    </row>
    <row r="102" spans="1:13">
      <c r="A102" s="171"/>
      <c r="B102" s="25"/>
      <c r="C102" s="26">
        <v>3120015</v>
      </c>
      <c r="D102" s="26" t="s">
        <v>261</v>
      </c>
      <c r="E102" s="117">
        <v>2.6</v>
      </c>
      <c r="F102" s="67"/>
      <c r="G102" s="67"/>
      <c r="H102" s="68"/>
      <c r="I102" s="117">
        <v>2.6</v>
      </c>
      <c r="J102" s="67">
        <v>2.6</v>
      </c>
      <c r="K102" s="67">
        <v>2.6</v>
      </c>
      <c r="L102" s="67">
        <v>2.6</v>
      </c>
      <c r="M102" s="67">
        <v>2.6</v>
      </c>
    </row>
    <row r="103" spans="1:13">
      <c r="A103" s="171"/>
      <c r="B103" s="25"/>
      <c r="C103" s="26">
        <v>3120016</v>
      </c>
      <c r="D103" s="26" t="s">
        <v>348</v>
      </c>
      <c r="E103" s="117">
        <v>17</v>
      </c>
      <c r="F103" s="67"/>
      <c r="G103" s="67"/>
      <c r="H103" s="68"/>
      <c r="I103" s="117">
        <v>7.1</v>
      </c>
      <c r="J103" s="67">
        <v>6.8</v>
      </c>
      <c r="K103" s="67">
        <v>6.8</v>
      </c>
      <c r="L103" s="67">
        <v>0</v>
      </c>
      <c r="M103" s="67">
        <v>0</v>
      </c>
    </row>
    <row r="104" spans="1:13">
      <c r="A104" s="171"/>
      <c r="B104" s="25"/>
      <c r="C104" s="26">
        <v>3120018</v>
      </c>
      <c r="D104" s="26" t="s">
        <v>550</v>
      </c>
      <c r="E104" s="117">
        <v>0</v>
      </c>
      <c r="F104" s="67"/>
      <c r="G104" s="67"/>
      <c r="H104" s="68"/>
      <c r="I104" s="117">
        <v>0</v>
      </c>
      <c r="J104" s="67">
        <v>0.1</v>
      </c>
      <c r="K104" s="67">
        <v>0.1</v>
      </c>
      <c r="L104" s="67">
        <v>0.1</v>
      </c>
      <c r="M104" s="67">
        <v>0.1</v>
      </c>
    </row>
    <row r="105" spans="1:13">
      <c r="A105" s="171"/>
      <c r="B105" s="25"/>
      <c r="C105" s="26"/>
      <c r="D105" s="26" t="s">
        <v>454</v>
      </c>
      <c r="E105" s="117">
        <v>0</v>
      </c>
      <c r="F105" s="67"/>
      <c r="G105" s="67"/>
      <c r="H105" s="68"/>
      <c r="I105" s="117">
        <v>0</v>
      </c>
      <c r="J105" s="67">
        <v>4.8</v>
      </c>
      <c r="K105" s="67">
        <v>4.8</v>
      </c>
      <c r="L105" s="67">
        <v>0</v>
      </c>
      <c r="M105" s="67">
        <v>0</v>
      </c>
    </row>
    <row r="106" spans="1:13">
      <c r="A106" s="171"/>
      <c r="B106" s="25"/>
      <c r="C106" s="26"/>
      <c r="D106" s="26" t="s">
        <v>455</v>
      </c>
      <c r="E106" s="117">
        <v>0</v>
      </c>
      <c r="F106" s="67"/>
      <c r="G106" s="67"/>
      <c r="H106" s="68"/>
      <c r="I106" s="117">
        <v>0</v>
      </c>
      <c r="J106" s="67">
        <v>3.5</v>
      </c>
      <c r="K106" s="67">
        <v>3.5</v>
      </c>
      <c r="L106" s="67">
        <v>0</v>
      </c>
      <c r="M106" s="67">
        <v>0</v>
      </c>
    </row>
    <row r="107" spans="1:13">
      <c r="A107" s="171"/>
      <c r="B107" s="25"/>
      <c r="C107" s="26"/>
      <c r="D107" s="26" t="s">
        <v>456</v>
      </c>
      <c r="E107" s="117">
        <v>0</v>
      </c>
      <c r="F107" s="67"/>
      <c r="G107" s="67"/>
      <c r="H107" s="68"/>
      <c r="I107" s="117">
        <v>0</v>
      </c>
      <c r="J107" s="67">
        <v>4.2</v>
      </c>
      <c r="K107" s="67">
        <v>4.2</v>
      </c>
      <c r="L107" s="67">
        <v>0</v>
      </c>
      <c r="M107" s="67">
        <v>0</v>
      </c>
    </row>
    <row r="108" spans="1:13">
      <c r="A108" s="171"/>
      <c r="B108" s="25"/>
      <c r="C108" s="26"/>
      <c r="D108" s="26" t="s">
        <v>457</v>
      </c>
      <c r="E108" s="117">
        <v>0</v>
      </c>
      <c r="F108" s="67"/>
      <c r="G108" s="67"/>
      <c r="H108" s="68"/>
      <c r="I108" s="117">
        <v>0</v>
      </c>
      <c r="J108" s="67">
        <v>5.0999999999999996</v>
      </c>
      <c r="K108" s="67">
        <v>5.0999999999999996</v>
      </c>
      <c r="L108" s="67">
        <v>0</v>
      </c>
      <c r="M108" s="67">
        <v>0</v>
      </c>
    </row>
    <row r="109" spans="1:13">
      <c r="A109" s="171"/>
      <c r="B109" s="25"/>
      <c r="C109" s="26"/>
      <c r="D109" s="26" t="s">
        <v>480</v>
      </c>
      <c r="E109" s="117"/>
      <c r="F109" s="67"/>
      <c r="G109" s="67"/>
      <c r="H109" s="68"/>
      <c r="I109" s="117"/>
      <c r="J109" s="67">
        <v>45.33</v>
      </c>
      <c r="K109" s="67">
        <v>45.33</v>
      </c>
      <c r="L109" s="67">
        <v>0</v>
      </c>
      <c r="M109" s="67">
        <v>0</v>
      </c>
    </row>
    <row r="110" spans="1:13">
      <c r="A110" s="171"/>
      <c r="B110" s="25">
        <v>331</v>
      </c>
      <c r="C110" s="26">
        <v>331002</v>
      </c>
      <c r="D110" s="26" t="s">
        <v>40</v>
      </c>
      <c r="E110" s="117">
        <v>3.6</v>
      </c>
      <c r="F110" s="67"/>
      <c r="G110" s="67"/>
      <c r="H110" s="68"/>
      <c r="I110" s="117">
        <v>3.7</v>
      </c>
      <c r="J110" s="67">
        <v>59.9</v>
      </c>
      <c r="K110" s="67">
        <v>59.9</v>
      </c>
      <c r="L110" s="67">
        <v>3.5</v>
      </c>
      <c r="M110" s="67">
        <v>3.5</v>
      </c>
    </row>
    <row r="111" spans="1:13">
      <c r="A111" s="170"/>
      <c r="B111" s="132"/>
      <c r="C111" s="132"/>
      <c r="D111" s="132" t="s">
        <v>41</v>
      </c>
      <c r="E111" s="118">
        <f>SUM(E112+E115+E116+E117)</f>
        <v>480.3</v>
      </c>
      <c r="F111" s="118" t="e">
        <f>SUM(F112+F115+F116+F117)</f>
        <v>#REF!</v>
      </c>
      <c r="G111" s="118" t="e">
        <f>SUM(G112+G115+G116+G117)</f>
        <v>#REF!</v>
      </c>
      <c r="H111" s="118" t="e">
        <f>SUM(H112+H115+H116+H117)</f>
        <v>#REF!</v>
      </c>
      <c r="I111" s="118">
        <f>SUM(I112+I115+I116+I117)</f>
        <v>353.4</v>
      </c>
      <c r="J111" s="118">
        <f>SUM(J112+J117)</f>
        <v>934.2</v>
      </c>
      <c r="K111" s="118">
        <f>SUM(K112+K117)</f>
        <v>934.2</v>
      </c>
      <c r="L111" s="118">
        <f>SUM(L112+L117)</f>
        <v>862</v>
      </c>
      <c r="M111" s="118">
        <f>SUM(M112+M117)</f>
        <v>962.8</v>
      </c>
    </row>
    <row r="112" spans="1:13">
      <c r="A112" s="170"/>
      <c r="B112" s="25">
        <v>400</v>
      </c>
      <c r="C112" s="25"/>
      <c r="D112" s="25" t="s">
        <v>252</v>
      </c>
      <c r="E112" s="116">
        <f>SUM(E113:E114)</f>
        <v>353.8</v>
      </c>
      <c r="F112" s="116">
        <f>SUM(F113:F114)</f>
        <v>0</v>
      </c>
      <c r="G112" s="116">
        <f>SUM(G113:G114)</f>
        <v>0</v>
      </c>
      <c r="H112" s="116">
        <f>SUM(H113:H114)</f>
        <v>0</v>
      </c>
      <c r="I112" s="116">
        <f>SUM(I113:I114)</f>
        <v>227.5</v>
      </c>
      <c r="J112" s="116">
        <f>SUM(J113:J116)</f>
        <v>566.30000000000007</v>
      </c>
      <c r="K112" s="116">
        <f>SUM(K113:K116)</f>
        <v>566.30000000000007</v>
      </c>
      <c r="L112" s="116">
        <f>SUM(L113:L116)</f>
        <v>445.2</v>
      </c>
      <c r="M112" s="116">
        <f>SUM(M113:M116)</f>
        <v>365.2</v>
      </c>
    </row>
    <row r="113" spans="1:13">
      <c r="A113" s="171"/>
      <c r="B113" s="25"/>
      <c r="C113" s="26">
        <v>454</v>
      </c>
      <c r="D113" s="192" t="s">
        <v>545</v>
      </c>
      <c r="E113" s="125">
        <v>338</v>
      </c>
      <c r="F113" s="69"/>
      <c r="G113" s="69"/>
      <c r="H113" s="145"/>
      <c r="I113" s="125">
        <v>227.5</v>
      </c>
      <c r="J113" s="69">
        <v>270.89999999999998</v>
      </c>
      <c r="K113" s="69">
        <v>270.89999999999998</v>
      </c>
      <c r="L113" s="69">
        <v>270.89999999999998</v>
      </c>
      <c r="M113" s="69">
        <v>270.89999999999998</v>
      </c>
    </row>
    <row r="114" spans="1:13">
      <c r="A114" s="171"/>
      <c r="B114" s="25"/>
      <c r="C114" s="26">
        <v>454</v>
      </c>
      <c r="D114" s="192" t="s">
        <v>546</v>
      </c>
      <c r="E114" s="117">
        <v>15.8</v>
      </c>
      <c r="F114" s="69"/>
      <c r="G114" s="67"/>
      <c r="H114" s="145"/>
      <c r="I114" s="117">
        <v>0</v>
      </c>
      <c r="J114" s="67">
        <v>271.10000000000002</v>
      </c>
      <c r="K114" s="67">
        <v>271.10000000000002</v>
      </c>
      <c r="L114" s="69">
        <v>150</v>
      </c>
      <c r="M114" s="69">
        <v>70</v>
      </c>
    </row>
    <row r="115" spans="1:13">
      <c r="A115" s="171"/>
      <c r="B115" s="25">
        <v>411</v>
      </c>
      <c r="C115" s="26">
        <v>411005</v>
      </c>
      <c r="D115" s="26" t="s">
        <v>481</v>
      </c>
      <c r="E115" s="117">
        <v>0</v>
      </c>
      <c r="F115" s="69"/>
      <c r="G115" s="67"/>
      <c r="H115" s="145"/>
      <c r="I115" s="117">
        <v>13.6</v>
      </c>
      <c r="J115" s="67">
        <v>13.6</v>
      </c>
      <c r="K115" s="67">
        <v>13.6</v>
      </c>
      <c r="L115" s="67">
        <v>13.6</v>
      </c>
      <c r="M115" s="67">
        <v>13.6</v>
      </c>
    </row>
    <row r="116" spans="1:13">
      <c r="A116" s="171"/>
      <c r="B116" s="25">
        <v>411</v>
      </c>
      <c r="C116" s="26">
        <v>411005</v>
      </c>
      <c r="D116" s="26" t="s">
        <v>482</v>
      </c>
      <c r="E116" s="117">
        <v>0</v>
      </c>
      <c r="F116" s="69"/>
      <c r="G116" s="67"/>
      <c r="H116" s="145"/>
      <c r="I116" s="117">
        <v>2.2000000000000002</v>
      </c>
      <c r="J116" s="69">
        <v>10.7</v>
      </c>
      <c r="K116" s="69">
        <v>10.7</v>
      </c>
      <c r="L116" s="69">
        <v>10.7</v>
      </c>
      <c r="M116" s="69">
        <v>10.7</v>
      </c>
    </row>
    <row r="117" spans="1:13">
      <c r="A117" s="170"/>
      <c r="B117" s="25">
        <v>500</v>
      </c>
      <c r="C117" s="25"/>
      <c r="D117" s="25" t="s">
        <v>280</v>
      </c>
      <c r="E117" s="116">
        <f>SUM(E118:E120)</f>
        <v>126.5</v>
      </c>
      <c r="F117" s="116" t="e">
        <f>SUM(F118+F119 +#REF! +F120)</f>
        <v>#REF!</v>
      </c>
      <c r="G117" s="116" t="e">
        <f>SUM(G118+G119 +#REF! +G120)</f>
        <v>#REF!</v>
      </c>
      <c r="H117" s="116" t="e">
        <f>SUM(H118+H119 +#REF! +H120)</f>
        <v>#REF!</v>
      </c>
      <c r="I117" s="116">
        <f>SUM(I118:I120)</f>
        <v>110.1</v>
      </c>
      <c r="J117" s="116">
        <f>SUM(J118:J120)</f>
        <v>367.9</v>
      </c>
      <c r="K117" s="116">
        <f>SUM(K118:K120)</f>
        <v>367.9</v>
      </c>
      <c r="L117" s="116">
        <f>SUM(L118:L120)</f>
        <v>416.8</v>
      </c>
      <c r="M117" s="116">
        <f>SUM(M118:M120)</f>
        <v>597.6</v>
      </c>
    </row>
    <row r="118" spans="1:13">
      <c r="A118" s="170"/>
      <c r="B118" s="25"/>
      <c r="C118" s="66">
        <v>513001</v>
      </c>
      <c r="D118" s="66" t="s">
        <v>430</v>
      </c>
      <c r="E118" s="117">
        <v>0</v>
      </c>
      <c r="F118" s="69"/>
      <c r="G118" s="67"/>
      <c r="H118" s="145"/>
      <c r="I118" s="117">
        <v>110.1</v>
      </c>
      <c r="J118" s="67">
        <v>100</v>
      </c>
      <c r="K118" s="67">
        <v>100</v>
      </c>
      <c r="L118" s="67">
        <v>100</v>
      </c>
      <c r="M118" s="67">
        <v>100</v>
      </c>
    </row>
    <row r="119" spans="1:13">
      <c r="A119" s="171"/>
      <c r="B119" s="25"/>
      <c r="C119" s="72">
        <v>5130025</v>
      </c>
      <c r="D119" s="26" t="s">
        <v>505</v>
      </c>
      <c r="E119" s="125">
        <v>126.5</v>
      </c>
      <c r="F119" s="69"/>
      <c r="G119" s="69"/>
      <c r="H119" s="145"/>
      <c r="I119" s="125">
        <v>0</v>
      </c>
      <c r="J119" s="191">
        <v>267.89999999999998</v>
      </c>
      <c r="K119" s="191">
        <v>267.89999999999998</v>
      </c>
      <c r="L119" s="191">
        <v>316.8</v>
      </c>
      <c r="M119" s="191">
        <v>497.6</v>
      </c>
    </row>
    <row r="120" spans="1:13">
      <c r="A120" s="171"/>
      <c r="B120" s="25"/>
      <c r="C120" s="26">
        <v>51400212</v>
      </c>
      <c r="D120" s="26" t="s">
        <v>484</v>
      </c>
      <c r="E120" s="125">
        <v>0</v>
      </c>
      <c r="F120" s="69"/>
      <c r="G120" s="69"/>
      <c r="H120" s="145"/>
      <c r="I120" s="125">
        <v>0</v>
      </c>
      <c r="J120" s="69">
        <v>0</v>
      </c>
      <c r="K120" s="69">
        <v>0</v>
      </c>
      <c r="L120" s="69">
        <v>0</v>
      </c>
      <c r="M120" s="69">
        <v>0</v>
      </c>
    </row>
    <row r="121" spans="1:13">
      <c r="A121" s="170"/>
      <c r="B121" s="132"/>
      <c r="C121" s="132"/>
      <c r="D121" s="132" t="s">
        <v>42</v>
      </c>
      <c r="E121" s="118">
        <f t="shared" ref="E121:M121" si="15">SUM(E122+E125)</f>
        <v>23.5</v>
      </c>
      <c r="F121" s="118">
        <f t="shared" si="15"/>
        <v>0</v>
      </c>
      <c r="G121" s="118">
        <f t="shared" si="15"/>
        <v>0</v>
      </c>
      <c r="H121" s="118">
        <f t="shared" si="15"/>
        <v>0</v>
      </c>
      <c r="I121" s="118">
        <f t="shared" si="15"/>
        <v>68.5</v>
      </c>
      <c r="J121" s="118">
        <f t="shared" si="15"/>
        <v>2239.5299999999997</v>
      </c>
      <c r="K121" s="118">
        <f t="shared" si="15"/>
        <v>2239.5299999999997</v>
      </c>
      <c r="L121" s="118">
        <f t="shared" si="15"/>
        <v>108.19999999999999</v>
      </c>
      <c r="M121" s="118">
        <f t="shared" si="15"/>
        <v>91.6</v>
      </c>
    </row>
    <row r="122" spans="1:13">
      <c r="A122" s="170"/>
      <c r="B122" s="25">
        <v>230</v>
      </c>
      <c r="C122" s="25"/>
      <c r="D122" s="25" t="s">
        <v>43</v>
      </c>
      <c r="E122" s="116">
        <f t="shared" ref="E122:M122" si="16">SUM(E123:E124)</f>
        <v>2.7</v>
      </c>
      <c r="F122" s="116">
        <f t="shared" si="16"/>
        <v>0</v>
      </c>
      <c r="G122" s="116">
        <f t="shared" si="16"/>
        <v>0</v>
      </c>
      <c r="H122" s="116">
        <f t="shared" si="16"/>
        <v>0</v>
      </c>
      <c r="I122" s="116">
        <f t="shared" si="16"/>
        <v>68.5</v>
      </c>
      <c r="J122" s="116">
        <f t="shared" si="16"/>
        <v>8.6</v>
      </c>
      <c r="K122" s="116">
        <f t="shared" si="16"/>
        <v>8.6</v>
      </c>
      <c r="L122" s="116">
        <f t="shared" si="16"/>
        <v>8.6</v>
      </c>
      <c r="M122" s="116">
        <f t="shared" si="16"/>
        <v>8.6</v>
      </c>
    </row>
    <row r="123" spans="1:13">
      <c r="A123" s="171"/>
      <c r="B123" s="25"/>
      <c r="C123" s="26">
        <v>231</v>
      </c>
      <c r="D123" s="26" t="s">
        <v>377</v>
      </c>
      <c r="E123" s="117">
        <v>2.7</v>
      </c>
      <c r="F123" s="67"/>
      <c r="G123" s="67"/>
      <c r="H123" s="68"/>
      <c r="I123" s="117">
        <v>47</v>
      </c>
      <c r="J123" s="67">
        <v>2</v>
      </c>
      <c r="K123" s="67">
        <v>2</v>
      </c>
      <c r="L123" s="67">
        <v>2</v>
      </c>
      <c r="M123" s="67">
        <v>2</v>
      </c>
    </row>
    <row r="124" spans="1:13">
      <c r="A124" s="171"/>
      <c r="B124" s="25"/>
      <c r="C124" s="26">
        <v>233</v>
      </c>
      <c r="D124" s="26" t="s">
        <v>44</v>
      </c>
      <c r="E124" s="117">
        <v>0</v>
      </c>
      <c r="F124" s="67"/>
      <c r="G124" s="67"/>
      <c r="H124" s="68"/>
      <c r="I124" s="117">
        <v>21.5</v>
      </c>
      <c r="J124" s="67">
        <v>6.6</v>
      </c>
      <c r="K124" s="67">
        <v>6.6</v>
      </c>
      <c r="L124" s="67">
        <v>6.6</v>
      </c>
      <c r="M124" s="67">
        <v>6.6</v>
      </c>
    </row>
    <row r="125" spans="1:13">
      <c r="A125" s="170"/>
      <c r="B125" s="25">
        <v>300</v>
      </c>
      <c r="C125" s="25"/>
      <c r="D125" s="25" t="s">
        <v>45</v>
      </c>
      <c r="E125" s="116">
        <f t="shared" ref="E125:M125" si="17">SUM(E126:E133)</f>
        <v>20.8</v>
      </c>
      <c r="F125" s="116">
        <f t="shared" si="17"/>
        <v>0</v>
      </c>
      <c r="G125" s="116">
        <f t="shared" si="17"/>
        <v>0</v>
      </c>
      <c r="H125" s="116">
        <f t="shared" si="17"/>
        <v>0</v>
      </c>
      <c r="I125" s="116">
        <f t="shared" si="17"/>
        <v>0</v>
      </c>
      <c r="J125" s="116">
        <f t="shared" si="17"/>
        <v>2230.9299999999998</v>
      </c>
      <c r="K125" s="116">
        <f t="shared" si="17"/>
        <v>2230.9299999999998</v>
      </c>
      <c r="L125" s="116">
        <f t="shared" si="17"/>
        <v>99.6</v>
      </c>
      <c r="M125" s="116">
        <f t="shared" si="17"/>
        <v>83</v>
      </c>
    </row>
    <row r="126" spans="1:13">
      <c r="A126" s="171"/>
      <c r="B126" s="25"/>
      <c r="C126" s="26">
        <v>3217</v>
      </c>
      <c r="D126" s="26" t="s">
        <v>46</v>
      </c>
      <c r="E126" s="117">
        <v>0.8</v>
      </c>
      <c r="F126" s="67"/>
      <c r="G126" s="67"/>
      <c r="H126" s="68"/>
      <c r="I126" s="117">
        <v>0</v>
      </c>
      <c r="J126" s="67">
        <v>16.63</v>
      </c>
      <c r="K126" s="67">
        <v>16.63</v>
      </c>
      <c r="L126" s="67">
        <v>16.600000000000001</v>
      </c>
      <c r="M126" s="67">
        <v>0</v>
      </c>
    </row>
    <row r="127" spans="1:13">
      <c r="A127" s="171"/>
      <c r="B127" s="25"/>
      <c r="C127" s="26">
        <v>322001</v>
      </c>
      <c r="D127" s="26" t="s">
        <v>485</v>
      </c>
      <c r="E127" s="117"/>
      <c r="F127" s="67"/>
      <c r="G127" s="67"/>
      <c r="H127" s="145"/>
      <c r="I127" s="117"/>
      <c r="J127" s="67">
        <v>41.5</v>
      </c>
      <c r="K127" s="67">
        <v>41.5</v>
      </c>
      <c r="L127" s="67">
        <v>83</v>
      </c>
      <c r="M127" s="67">
        <v>83</v>
      </c>
    </row>
    <row r="128" spans="1:13">
      <c r="A128" s="171"/>
      <c r="B128" s="25"/>
      <c r="C128" s="26">
        <v>32119</v>
      </c>
      <c r="D128" s="26" t="s">
        <v>520</v>
      </c>
      <c r="E128" s="125">
        <v>10</v>
      </c>
      <c r="F128" s="67"/>
      <c r="G128" s="69"/>
      <c r="H128" s="68"/>
      <c r="I128" s="125"/>
      <c r="J128" s="69">
        <v>401.1</v>
      </c>
      <c r="K128" s="69">
        <v>401.1</v>
      </c>
      <c r="L128" s="69">
        <v>0</v>
      </c>
      <c r="M128" s="69">
        <v>0</v>
      </c>
    </row>
    <row r="129" spans="1:13">
      <c r="A129" s="171"/>
      <c r="B129" s="25"/>
      <c r="C129" s="26">
        <v>32120</v>
      </c>
      <c r="D129" s="159" t="s">
        <v>519</v>
      </c>
      <c r="E129" s="117">
        <v>10</v>
      </c>
      <c r="F129" s="67"/>
      <c r="G129" s="67"/>
      <c r="H129" s="68"/>
      <c r="I129" s="117"/>
      <c r="J129" s="67">
        <v>323.10000000000002</v>
      </c>
      <c r="K129" s="67">
        <v>323.10000000000002</v>
      </c>
      <c r="L129" s="69">
        <v>0</v>
      </c>
      <c r="M129" s="69">
        <v>0</v>
      </c>
    </row>
    <row r="130" spans="1:13">
      <c r="A130" s="171"/>
      <c r="B130" s="25"/>
      <c r="C130" s="26">
        <v>3216</v>
      </c>
      <c r="D130" s="26" t="s">
        <v>504</v>
      </c>
      <c r="E130" s="117"/>
      <c r="F130" s="67"/>
      <c r="G130" s="67"/>
      <c r="H130" s="68"/>
      <c r="I130" s="117"/>
      <c r="J130" s="67">
        <v>773.4</v>
      </c>
      <c r="K130" s="67">
        <v>773.4</v>
      </c>
      <c r="L130" s="69">
        <v>0</v>
      </c>
      <c r="M130" s="69">
        <v>0</v>
      </c>
    </row>
    <row r="131" spans="1:13" ht="8.25" hidden="1" customHeight="1">
      <c r="A131" s="171"/>
      <c r="B131" s="25"/>
      <c r="C131" s="26"/>
      <c r="D131" s="159"/>
      <c r="E131" s="117"/>
      <c r="F131" s="67"/>
      <c r="G131" s="67"/>
      <c r="H131" s="68"/>
      <c r="I131" s="117"/>
      <c r="J131" s="67"/>
      <c r="K131" s="67"/>
      <c r="L131" s="69"/>
      <c r="M131" s="69"/>
    </row>
    <row r="132" spans="1:13">
      <c r="A132" s="171"/>
      <c r="B132" s="25"/>
      <c r="C132" s="26">
        <v>32110</v>
      </c>
      <c r="D132" s="26" t="s">
        <v>343</v>
      </c>
      <c r="E132" s="117"/>
      <c r="F132" s="67"/>
      <c r="G132" s="67"/>
      <c r="H132" s="68"/>
      <c r="I132" s="117"/>
      <c r="J132" s="67">
        <v>465.5</v>
      </c>
      <c r="K132" s="67">
        <v>465.5</v>
      </c>
      <c r="L132" s="69">
        <v>0</v>
      </c>
      <c r="M132" s="69">
        <v>0</v>
      </c>
    </row>
    <row r="133" spans="1:13">
      <c r="A133" s="171"/>
      <c r="B133" s="25"/>
      <c r="C133" s="26" t="s">
        <v>411</v>
      </c>
      <c r="D133" s="26" t="s">
        <v>370</v>
      </c>
      <c r="E133" s="117"/>
      <c r="F133" s="67"/>
      <c r="G133" s="67"/>
      <c r="H133" s="68"/>
      <c r="I133" s="117"/>
      <c r="J133" s="67">
        <v>209.7</v>
      </c>
      <c r="K133" s="67">
        <v>209.7</v>
      </c>
      <c r="L133" s="69">
        <v>0</v>
      </c>
      <c r="M133" s="69">
        <v>0</v>
      </c>
    </row>
    <row r="134" spans="1:13">
      <c r="A134" s="170"/>
      <c r="B134" s="132"/>
      <c r="C134" s="132"/>
      <c r="D134" s="132" t="s">
        <v>271</v>
      </c>
      <c r="E134" s="118">
        <v>0</v>
      </c>
      <c r="F134" s="118" t="e">
        <f>SUM(F135 +#REF!)</f>
        <v>#REF!</v>
      </c>
      <c r="G134" s="118" t="e">
        <f>SUM(G135 +#REF!)</f>
        <v>#REF!</v>
      </c>
      <c r="H134" s="118" t="e">
        <f>SUM(H135 +#REF!)</f>
        <v>#REF!</v>
      </c>
      <c r="I134" s="118">
        <f>SUM(I135)</f>
        <v>0</v>
      </c>
      <c r="J134" s="118">
        <f>SUM(J135 )</f>
        <v>0</v>
      </c>
      <c r="K134" s="118">
        <f>SUM(K135 )</f>
        <v>0</v>
      </c>
      <c r="L134" s="118">
        <f>SUM(L135 )</f>
        <v>0</v>
      </c>
      <c r="M134" s="118">
        <f>SUM(M135 )</f>
        <v>0</v>
      </c>
    </row>
    <row r="135" spans="1:13">
      <c r="A135" s="171"/>
      <c r="B135" s="32"/>
      <c r="C135" s="33"/>
      <c r="D135" s="26" t="s">
        <v>478</v>
      </c>
      <c r="E135" s="122">
        <v>0</v>
      </c>
      <c r="F135" s="71"/>
      <c r="G135" s="71"/>
      <c r="H135" s="65"/>
      <c r="I135" s="122">
        <v>0</v>
      </c>
      <c r="J135" s="71">
        <v>0</v>
      </c>
      <c r="K135" s="71">
        <v>0</v>
      </c>
      <c r="L135" s="71">
        <v>0</v>
      </c>
      <c r="M135" s="71">
        <v>0</v>
      </c>
    </row>
    <row r="136" spans="1:13" ht="15.75">
      <c r="A136" s="173"/>
      <c r="B136" s="133" t="s">
        <v>47</v>
      </c>
      <c r="C136" s="35"/>
      <c r="D136" s="35"/>
      <c r="E136" s="123"/>
      <c r="F136" s="76"/>
      <c r="G136" s="75"/>
      <c r="H136" s="77"/>
      <c r="I136" s="123"/>
      <c r="J136" s="75"/>
      <c r="K136" s="75"/>
      <c r="L136" s="75"/>
      <c r="M136" s="75"/>
    </row>
    <row r="137" spans="1:13">
      <c r="A137" s="170"/>
      <c r="B137" s="41"/>
      <c r="C137" s="41"/>
      <c r="D137" s="41" t="s">
        <v>333</v>
      </c>
      <c r="E137" s="124">
        <f>SUM(E138+E218+E223+E225+E228+E232+E256+E258+E271+E275+E284+E293+E302+E310+E350+E356+E441+E375+E449+E481+E486+E267)</f>
        <v>2763.1</v>
      </c>
      <c r="F137" s="124">
        <f>SUM(F138+F218+F223+F225+F228+F232+F256+F258+F271+F275+F284+F293+F302+F310+F350+F441+F375+F449+F481+F486+F267)</f>
        <v>2.4</v>
      </c>
      <c r="G137" s="124">
        <f>SUM(G138+G218+G223+G225+G228+G232+G256+G258+G271+G275+G284+G293+G302+G310+G350+G441+G375+G449+G481+G486+G267)</f>
        <v>2.4</v>
      </c>
      <c r="H137" s="124">
        <f>SUM(H138+H218+H223+H225+H228+H232+H256+H258+H271+H275+H284+H293+H302+H310+H350+H441+H375+H449+H481+H486+H267)</f>
        <v>2.4</v>
      </c>
      <c r="I137" s="124">
        <f>SUM(I138+I218+I223+I225+I228+I232+I256+I258+I271+I275+I284+I293+I302+I310+I350+I441+I375+I449+I481+I486+I267)</f>
        <v>2047.8</v>
      </c>
      <c r="J137" s="124">
        <f>SUM(J138+J218+J223+J225+J228+J232+J256+J258+J267+J271+J275+J284+J293+J302+J310+J350+J356+J375+J441+J449+J481+J486)</f>
        <v>2847.8499999999995</v>
      </c>
      <c r="K137" s="124">
        <f>SUM(K138+K218+K223+K225+K228+K232+K256+K258+K267+K271+K275+K284+K293+K302+K310+K350+K356+K375+K441+K449+K481+K486)</f>
        <v>2847.8499999999995</v>
      </c>
      <c r="L137" s="124">
        <f>SUM(L138+L218+L223+L225+L228+L232+L256+L258+L267+L271+L275+L284+L293+L302+L310+L350+L356+L375+L441+L449+L481+L486)</f>
        <v>2883.2499999999995</v>
      </c>
      <c r="M137" s="124">
        <f>SUM(M138+M218+M223+M225+M228+M232+M256+M258+M267+M271+M275+M284+M293+M302+M310+M350+M356+M375+M441+M449+M481+M486)</f>
        <v>2949.35</v>
      </c>
    </row>
    <row r="138" spans="1:13">
      <c r="A138" s="170"/>
      <c r="B138" s="41" t="s">
        <v>48</v>
      </c>
      <c r="C138" s="41"/>
      <c r="D138" s="41" t="s">
        <v>49</v>
      </c>
      <c r="E138" s="124">
        <f t="shared" ref="E138:M138" si="18">SUM(E139+E142+E145+E153+E167+E174+E181+E209)</f>
        <v>440.1</v>
      </c>
      <c r="F138" s="124">
        <f t="shared" si="18"/>
        <v>0</v>
      </c>
      <c r="G138" s="124">
        <f t="shared" si="18"/>
        <v>0</v>
      </c>
      <c r="H138" s="124">
        <f t="shared" si="18"/>
        <v>0</v>
      </c>
      <c r="I138" s="124">
        <f t="shared" si="18"/>
        <v>428.59999999999985</v>
      </c>
      <c r="J138" s="124">
        <f t="shared" si="18"/>
        <v>567.79999999999995</v>
      </c>
      <c r="K138" s="124">
        <f t="shared" si="18"/>
        <v>567.79999999999995</v>
      </c>
      <c r="L138" s="124">
        <f t="shared" si="18"/>
        <v>575</v>
      </c>
      <c r="M138" s="124">
        <f t="shared" si="18"/>
        <v>579.59999999999991</v>
      </c>
    </row>
    <row r="139" spans="1:13">
      <c r="A139" s="170"/>
      <c r="B139" s="38"/>
      <c r="C139" s="38"/>
      <c r="D139" s="38" t="s">
        <v>50</v>
      </c>
      <c r="E139" s="116">
        <f t="shared" ref="E139:M139" si="19">SUM(E140:E141)</f>
        <v>259.7</v>
      </c>
      <c r="F139" s="116">
        <f t="shared" si="19"/>
        <v>0</v>
      </c>
      <c r="G139" s="116">
        <f t="shared" si="19"/>
        <v>0</v>
      </c>
      <c r="H139" s="116">
        <f t="shared" si="19"/>
        <v>0</v>
      </c>
      <c r="I139" s="116">
        <f t="shared" si="19"/>
        <v>265.2</v>
      </c>
      <c r="J139" s="116">
        <f t="shared" si="19"/>
        <v>265.60000000000002</v>
      </c>
      <c r="K139" s="116">
        <f t="shared" si="19"/>
        <v>265.60000000000002</v>
      </c>
      <c r="L139" s="116">
        <f t="shared" si="19"/>
        <v>274</v>
      </c>
      <c r="M139" s="116">
        <f t="shared" si="19"/>
        <v>278.5</v>
      </c>
    </row>
    <row r="140" spans="1:13">
      <c r="A140" s="171"/>
      <c r="B140" s="38">
        <v>610</v>
      </c>
      <c r="C140" s="39"/>
      <c r="D140" s="39" t="s">
        <v>51</v>
      </c>
      <c r="E140" s="125">
        <v>188.4</v>
      </c>
      <c r="F140" s="74"/>
      <c r="G140" s="70"/>
      <c r="H140" s="80"/>
      <c r="I140" s="125">
        <v>188.2</v>
      </c>
      <c r="J140" s="69">
        <v>188.5</v>
      </c>
      <c r="K140" s="69">
        <v>188.5</v>
      </c>
      <c r="L140" s="69">
        <v>196</v>
      </c>
      <c r="M140" s="69">
        <v>200</v>
      </c>
    </row>
    <row r="141" spans="1:13">
      <c r="A141" s="171"/>
      <c r="B141" s="38">
        <v>620</v>
      </c>
      <c r="C141" s="39"/>
      <c r="D141" s="39" t="s">
        <v>52</v>
      </c>
      <c r="E141" s="125">
        <v>71.3</v>
      </c>
      <c r="F141" s="74"/>
      <c r="G141" s="64"/>
      <c r="H141" s="81"/>
      <c r="I141" s="125">
        <v>77</v>
      </c>
      <c r="J141" s="67">
        <v>77.099999999999994</v>
      </c>
      <c r="K141" s="67">
        <v>77.099999999999994</v>
      </c>
      <c r="L141" s="69">
        <v>78</v>
      </c>
      <c r="M141" s="69">
        <v>78.5</v>
      </c>
    </row>
    <row r="142" spans="1:13">
      <c r="A142" s="170"/>
      <c r="B142" s="38">
        <v>631</v>
      </c>
      <c r="C142" s="38"/>
      <c r="D142" s="38" t="s">
        <v>53</v>
      </c>
      <c r="E142" s="116">
        <f t="shared" ref="E142:M142" si="20">SUM(E143:E144)</f>
        <v>1.5</v>
      </c>
      <c r="F142" s="116">
        <f t="shared" si="20"/>
        <v>0</v>
      </c>
      <c r="G142" s="116">
        <f t="shared" si="20"/>
        <v>0</v>
      </c>
      <c r="H142" s="116">
        <f t="shared" si="20"/>
        <v>0</v>
      </c>
      <c r="I142" s="116">
        <f t="shared" si="20"/>
        <v>0.89999999999999991</v>
      </c>
      <c r="J142" s="116">
        <f t="shared" si="20"/>
        <v>0.89999999999999991</v>
      </c>
      <c r="K142" s="116">
        <f t="shared" si="20"/>
        <v>0.89999999999999991</v>
      </c>
      <c r="L142" s="69">
        <f t="shared" si="20"/>
        <v>0.89999999999999991</v>
      </c>
      <c r="M142" s="69">
        <f t="shared" si="20"/>
        <v>0.89999999999999991</v>
      </c>
    </row>
    <row r="143" spans="1:13">
      <c r="A143" s="171"/>
      <c r="B143" s="38"/>
      <c r="C143" s="39">
        <v>631001</v>
      </c>
      <c r="D143" s="39" t="s">
        <v>54</v>
      </c>
      <c r="E143" s="125">
        <v>0.9</v>
      </c>
      <c r="F143" s="74"/>
      <c r="G143" s="64"/>
      <c r="H143" s="81"/>
      <c r="I143" s="125">
        <v>0.6</v>
      </c>
      <c r="J143" s="67">
        <v>0.6</v>
      </c>
      <c r="K143" s="67">
        <v>0.6</v>
      </c>
      <c r="L143" s="69">
        <v>0.6</v>
      </c>
      <c r="M143" s="69">
        <v>0.6</v>
      </c>
    </row>
    <row r="144" spans="1:13">
      <c r="A144" s="171"/>
      <c r="B144" s="38"/>
      <c r="C144" s="39">
        <v>631002</v>
      </c>
      <c r="D144" s="39" t="s">
        <v>55</v>
      </c>
      <c r="E144" s="125">
        <v>0.6</v>
      </c>
      <c r="F144" s="74"/>
      <c r="G144" s="64"/>
      <c r="H144" s="81"/>
      <c r="I144" s="125">
        <v>0.3</v>
      </c>
      <c r="J144" s="67">
        <v>0.3</v>
      </c>
      <c r="K144" s="67">
        <v>0.3</v>
      </c>
      <c r="L144" s="69">
        <v>0.3</v>
      </c>
      <c r="M144" s="69">
        <v>0.3</v>
      </c>
    </row>
    <row r="145" spans="1:13">
      <c r="A145" s="170"/>
      <c r="B145" s="38">
        <v>632</v>
      </c>
      <c r="C145" s="38"/>
      <c r="D145" s="38" t="s">
        <v>56</v>
      </c>
      <c r="E145" s="116">
        <f t="shared" ref="E145:M145" si="21">SUM(E146:E152)</f>
        <v>47.199999999999996</v>
      </c>
      <c r="F145" s="116">
        <f t="shared" si="21"/>
        <v>0</v>
      </c>
      <c r="G145" s="116">
        <f t="shared" si="21"/>
        <v>0</v>
      </c>
      <c r="H145" s="116">
        <f t="shared" si="21"/>
        <v>0</v>
      </c>
      <c r="I145" s="116">
        <f t="shared" si="21"/>
        <v>54.599999999999994</v>
      </c>
      <c r="J145" s="116">
        <f t="shared" si="21"/>
        <v>54.3</v>
      </c>
      <c r="K145" s="116">
        <f t="shared" si="21"/>
        <v>54.3</v>
      </c>
      <c r="L145" s="69">
        <f t="shared" si="21"/>
        <v>54.3</v>
      </c>
      <c r="M145" s="69">
        <f t="shared" si="21"/>
        <v>54.3</v>
      </c>
    </row>
    <row r="146" spans="1:13">
      <c r="A146" s="171"/>
      <c r="B146" s="38"/>
      <c r="C146" s="39">
        <v>6320011</v>
      </c>
      <c r="D146" s="39" t="s">
        <v>57</v>
      </c>
      <c r="E146" s="125">
        <v>9.6</v>
      </c>
      <c r="F146" s="74"/>
      <c r="G146" s="64"/>
      <c r="H146" s="81"/>
      <c r="I146" s="125">
        <v>10.4</v>
      </c>
      <c r="J146" s="67">
        <v>11</v>
      </c>
      <c r="K146" s="67">
        <v>11</v>
      </c>
      <c r="L146" s="69">
        <v>11</v>
      </c>
      <c r="M146" s="69">
        <v>11</v>
      </c>
    </row>
    <row r="147" spans="1:13">
      <c r="A147" s="171"/>
      <c r="B147" s="38"/>
      <c r="C147" s="39">
        <v>6320012</v>
      </c>
      <c r="D147" s="39" t="s">
        <v>58</v>
      </c>
      <c r="E147" s="125">
        <v>22.9</v>
      </c>
      <c r="F147" s="74"/>
      <c r="G147" s="64"/>
      <c r="H147" s="81"/>
      <c r="I147" s="125">
        <v>26.2</v>
      </c>
      <c r="J147" s="67">
        <v>26</v>
      </c>
      <c r="K147" s="67">
        <v>26</v>
      </c>
      <c r="L147" s="69">
        <v>26</v>
      </c>
      <c r="M147" s="69">
        <v>26</v>
      </c>
    </row>
    <row r="148" spans="1:13">
      <c r="A148" s="171"/>
      <c r="B148" s="38"/>
      <c r="C148" s="39">
        <v>632002</v>
      </c>
      <c r="D148" s="39" t="s">
        <v>59</v>
      </c>
      <c r="E148" s="125">
        <v>1.5</v>
      </c>
      <c r="F148" s="74"/>
      <c r="G148" s="64"/>
      <c r="H148" s="81"/>
      <c r="I148" s="125">
        <v>2.8</v>
      </c>
      <c r="J148" s="67">
        <v>2.8</v>
      </c>
      <c r="K148" s="67">
        <v>2.8</v>
      </c>
      <c r="L148" s="69">
        <v>2.8</v>
      </c>
      <c r="M148" s="69">
        <v>2.8</v>
      </c>
    </row>
    <row r="149" spans="1:13">
      <c r="A149" s="171"/>
      <c r="B149" s="38"/>
      <c r="C149" s="39">
        <v>6320031</v>
      </c>
      <c r="D149" s="39" t="s">
        <v>60</v>
      </c>
      <c r="E149" s="125">
        <v>6.9</v>
      </c>
      <c r="F149" s="74"/>
      <c r="G149" s="64"/>
      <c r="H149" s="81"/>
      <c r="I149" s="125">
        <v>5.8</v>
      </c>
      <c r="J149" s="67">
        <v>5</v>
      </c>
      <c r="K149" s="67">
        <v>5</v>
      </c>
      <c r="L149" s="69">
        <v>5</v>
      </c>
      <c r="M149" s="69">
        <v>5</v>
      </c>
    </row>
    <row r="150" spans="1:13">
      <c r="A150" s="171"/>
      <c r="B150" s="38"/>
      <c r="C150" s="39">
        <v>6320032</v>
      </c>
      <c r="D150" s="39" t="s">
        <v>61</v>
      </c>
      <c r="E150" s="125">
        <v>0.9</v>
      </c>
      <c r="F150" s="74"/>
      <c r="G150" s="64"/>
      <c r="H150" s="81"/>
      <c r="I150" s="125">
        <v>1</v>
      </c>
      <c r="J150" s="67">
        <v>1</v>
      </c>
      <c r="K150" s="67">
        <v>1</v>
      </c>
      <c r="L150" s="69">
        <v>1</v>
      </c>
      <c r="M150" s="69">
        <v>1</v>
      </c>
    </row>
    <row r="151" spans="1:13">
      <c r="A151" s="171"/>
      <c r="B151" s="38"/>
      <c r="C151" s="39">
        <v>6320033</v>
      </c>
      <c r="D151" s="39" t="s">
        <v>62</v>
      </c>
      <c r="E151" s="125">
        <v>5.0999999999999996</v>
      </c>
      <c r="F151" s="74"/>
      <c r="G151" s="64"/>
      <c r="H151" s="81"/>
      <c r="I151" s="125">
        <v>7.9</v>
      </c>
      <c r="J151" s="67">
        <v>8</v>
      </c>
      <c r="K151" s="67">
        <v>8</v>
      </c>
      <c r="L151" s="69">
        <v>8</v>
      </c>
      <c r="M151" s="69">
        <v>8</v>
      </c>
    </row>
    <row r="152" spans="1:13">
      <c r="A152" s="171"/>
      <c r="B152" s="38"/>
      <c r="C152" s="39">
        <v>6320034</v>
      </c>
      <c r="D152" s="39" t="s">
        <v>63</v>
      </c>
      <c r="E152" s="125">
        <v>0.3</v>
      </c>
      <c r="F152" s="74"/>
      <c r="G152" s="64"/>
      <c r="H152" s="81"/>
      <c r="I152" s="125">
        <v>0.5</v>
      </c>
      <c r="J152" s="67">
        <v>0.5</v>
      </c>
      <c r="K152" s="67">
        <v>0.5</v>
      </c>
      <c r="L152" s="69">
        <v>0.5</v>
      </c>
      <c r="M152" s="69">
        <v>0.5</v>
      </c>
    </row>
    <row r="153" spans="1:13">
      <c r="A153" s="170"/>
      <c r="B153" s="38">
        <v>633</v>
      </c>
      <c r="C153" s="38"/>
      <c r="D153" s="38" t="s">
        <v>64</v>
      </c>
      <c r="E153" s="116">
        <f t="shared" ref="E153:M153" si="22">SUM(E154:E166)</f>
        <v>20</v>
      </c>
      <c r="F153" s="116">
        <f t="shared" si="22"/>
        <v>0</v>
      </c>
      <c r="G153" s="116">
        <f t="shared" si="22"/>
        <v>0</v>
      </c>
      <c r="H153" s="116">
        <f t="shared" si="22"/>
        <v>0</v>
      </c>
      <c r="I153" s="116">
        <f t="shared" si="22"/>
        <v>18.2</v>
      </c>
      <c r="J153" s="116">
        <f t="shared" si="22"/>
        <v>35.299999999999997</v>
      </c>
      <c r="K153" s="116">
        <f t="shared" si="22"/>
        <v>35.299999999999997</v>
      </c>
      <c r="L153" s="69">
        <f t="shared" si="22"/>
        <v>41.300000000000004</v>
      </c>
      <c r="M153" s="69">
        <f t="shared" si="22"/>
        <v>41.300000000000004</v>
      </c>
    </row>
    <row r="154" spans="1:13">
      <c r="A154" s="171"/>
      <c r="B154" s="38"/>
      <c r="C154" s="39">
        <v>633001</v>
      </c>
      <c r="D154" s="39" t="s">
        <v>65</v>
      </c>
      <c r="E154" s="125">
        <v>0</v>
      </c>
      <c r="F154" s="74"/>
      <c r="G154" s="64"/>
      <c r="H154" s="81"/>
      <c r="I154" s="125">
        <v>0.4</v>
      </c>
      <c r="J154" s="160">
        <v>15</v>
      </c>
      <c r="K154" s="160">
        <v>15</v>
      </c>
      <c r="L154" s="191">
        <v>20</v>
      </c>
      <c r="M154" s="191">
        <v>20</v>
      </c>
    </row>
    <row r="155" spans="1:13">
      <c r="A155" s="171"/>
      <c r="B155" s="38"/>
      <c r="C155" s="39">
        <v>633002</v>
      </c>
      <c r="D155" s="39" t="s">
        <v>66</v>
      </c>
      <c r="E155" s="125">
        <v>0.3</v>
      </c>
      <c r="F155" s="74"/>
      <c r="G155" s="64"/>
      <c r="H155" s="81"/>
      <c r="I155" s="125">
        <v>0.2</v>
      </c>
      <c r="J155" s="160">
        <v>2.5</v>
      </c>
      <c r="K155" s="160">
        <v>2.5</v>
      </c>
      <c r="L155" s="191">
        <v>3</v>
      </c>
      <c r="M155" s="191">
        <v>3</v>
      </c>
    </row>
    <row r="156" spans="1:13">
      <c r="A156" s="171"/>
      <c r="B156" s="38"/>
      <c r="C156" s="39">
        <v>633004</v>
      </c>
      <c r="D156" s="39" t="s">
        <v>67</v>
      </c>
      <c r="E156" s="125">
        <v>0.5</v>
      </c>
      <c r="F156" s="74"/>
      <c r="G156" s="64"/>
      <c r="H156" s="81"/>
      <c r="I156" s="125">
        <v>0.3</v>
      </c>
      <c r="J156" s="67">
        <v>1</v>
      </c>
      <c r="K156" s="67">
        <v>1</v>
      </c>
      <c r="L156" s="69">
        <v>1.5</v>
      </c>
      <c r="M156" s="69">
        <v>1.5</v>
      </c>
    </row>
    <row r="157" spans="1:13">
      <c r="A157" s="171"/>
      <c r="B157" s="38"/>
      <c r="C157" s="39">
        <v>6330061</v>
      </c>
      <c r="D157" s="39" t="s">
        <v>191</v>
      </c>
      <c r="E157" s="125">
        <v>2.6</v>
      </c>
      <c r="F157" s="74"/>
      <c r="G157" s="64"/>
      <c r="H157" s="81"/>
      <c r="I157" s="125">
        <v>2.7</v>
      </c>
      <c r="J157" s="67">
        <v>2.8</v>
      </c>
      <c r="K157" s="67">
        <v>2.8</v>
      </c>
      <c r="L157" s="69">
        <v>2.8</v>
      </c>
      <c r="M157" s="69">
        <v>2.8</v>
      </c>
    </row>
    <row r="158" spans="1:13">
      <c r="A158" s="171"/>
      <c r="B158" s="38"/>
      <c r="C158" s="39">
        <v>6330062</v>
      </c>
      <c r="D158" s="39" t="s">
        <v>68</v>
      </c>
      <c r="E158" s="125">
        <v>1.5</v>
      </c>
      <c r="F158" s="74"/>
      <c r="G158" s="64"/>
      <c r="H158" s="81"/>
      <c r="I158" s="125">
        <v>1.3</v>
      </c>
      <c r="J158" s="67">
        <v>1.5</v>
      </c>
      <c r="K158" s="67">
        <v>1.5</v>
      </c>
      <c r="L158" s="69">
        <v>1.5</v>
      </c>
      <c r="M158" s="69">
        <v>1.5</v>
      </c>
    </row>
    <row r="159" spans="1:13">
      <c r="A159" s="171"/>
      <c r="B159" s="38"/>
      <c r="C159" s="39">
        <v>6330063</v>
      </c>
      <c r="D159" s="39" t="s">
        <v>69</v>
      </c>
      <c r="E159" s="125">
        <v>0.5</v>
      </c>
      <c r="F159" s="74"/>
      <c r="G159" s="64"/>
      <c r="H159" s="81"/>
      <c r="I159" s="125">
        <v>0.3</v>
      </c>
      <c r="J159" s="67">
        <v>0.3</v>
      </c>
      <c r="K159" s="67">
        <v>0.3</v>
      </c>
      <c r="L159" s="69">
        <v>0.3</v>
      </c>
      <c r="M159" s="69">
        <v>0.3</v>
      </c>
    </row>
    <row r="160" spans="1:13">
      <c r="A160" s="171"/>
      <c r="B160" s="38"/>
      <c r="C160" s="39">
        <v>6330064</v>
      </c>
      <c r="D160" s="39" t="s">
        <v>70</v>
      </c>
      <c r="E160" s="125">
        <v>0.8</v>
      </c>
      <c r="F160" s="74"/>
      <c r="G160" s="64"/>
      <c r="H160" s="81"/>
      <c r="I160" s="125">
        <v>0.5</v>
      </c>
      <c r="J160" s="67">
        <v>0.5</v>
      </c>
      <c r="K160" s="67">
        <v>0.5</v>
      </c>
      <c r="L160" s="67">
        <v>0.5</v>
      </c>
      <c r="M160" s="67">
        <v>0.5</v>
      </c>
    </row>
    <row r="161" spans="1:13">
      <c r="A161" s="171"/>
      <c r="B161" s="38"/>
      <c r="C161" s="39">
        <v>6330065</v>
      </c>
      <c r="D161" s="39" t="s">
        <v>71</v>
      </c>
      <c r="E161" s="125">
        <v>5</v>
      </c>
      <c r="F161" s="74"/>
      <c r="G161" s="64"/>
      <c r="H161" s="81"/>
      <c r="I161" s="125">
        <v>1.9</v>
      </c>
      <c r="J161" s="67">
        <v>2</v>
      </c>
      <c r="K161" s="67">
        <v>2</v>
      </c>
      <c r="L161" s="67">
        <v>2</v>
      </c>
      <c r="M161" s="67">
        <v>2</v>
      </c>
    </row>
    <row r="162" spans="1:13">
      <c r="A162" s="171"/>
      <c r="B162" s="38"/>
      <c r="C162" s="39">
        <v>6330066</v>
      </c>
      <c r="D162" s="39" t="s">
        <v>72</v>
      </c>
      <c r="E162" s="125">
        <v>1.4</v>
      </c>
      <c r="F162" s="74"/>
      <c r="G162" s="64"/>
      <c r="H162" s="81"/>
      <c r="I162" s="125">
        <v>1.5</v>
      </c>
      <c r="J162" s="67">
        <v>1.5</v>
      </c>
      <c r="K162" s="67">
        <v>1.5</v>
      </c>
      <c r="L162" s="67">
        <v>1.5</v>
      </c>
      <c r="M162" s="67">
        <v>1.5</v>
      </c>
    </row>
    <row r="163" spans="1:13">
      <c r="A163" s="171"/>
      <c r="B163" s="38"/>
      <c r="C163" s="39">
        <v>6330067</v>
      </c>
      <c r="D163" s="39" t="s">
        <v>73</v>
      </c>
      <c r="E163" s="125">
        <v>0.1</v>
      </c>
      <c r="F163" s="74"/>
      <c r="G163" s="64"/>
      <c r="H163" s="81"/>
      <c r="I163" s="125">
        <v>0.2</v>
      </c>
      <c r="J163" s="67">
        <v>0.2</v>
      </c>
      <c r="K163" s="67">
        <v>0.2</v>
      </c>
      <c r="L163" s="67">
        <v>0.2</v>
      </c>
      <c r="M163" s="67">
        <v>0.2</v>
      </c>
    </row>
    <row r="164" spans="1:13">
      <c r="A164" s="171"/>
      <c r="B164" s="38"/>
      <c r="C164" s="39">
        <v>633009</v>
      </c>
      <c r="D164" s="39" t="s">
        <v>74</v>
      </c>
      <c r="E164" s="125">
        <v>4.4000000000000004</v>
      </c>
      <c r="F164" s="74"/>
      <c r="G164" s="64"/>
      <c r="H164" s="81"/>
      <c r="I164" s="125">
        <v>3.4</v>
      </c>
      <c r="J164" s="67">
        <v>2.5</v>
      </c>
      <c r="K164" s="67">
        <v>2.5</v>
      </c>
      <c r="L164" s="67">
        <v>2.5</v>
      </c>
      <c r="M164" s="67">
        <v>2.5</v>
      </c>
    </row>
    <row r="165" spans="1:13">
      <c r="A165" s="171"/>
      <c r="B165" s="38"/>
      <c r="C165" s="39">
        <v>633013</v>
      </c>
      <c r="D165" s="39" t="s">
        <v>75</v>
      </c>
      <c r="E165" s="125">
        <v>0</v>
      </c>
      <c r="F165" s="74"/>
      <c r="G165" s="64"/>
      <c r="H165" s="81"/>
      <c r="I165" s="125">
        <v>1</v>
      </c>
      <c r="J165" s="67">
        <v>1</v>
      </c>
      <c r="K165" s="67">
        <v>1</v>
      </c>
      <c r="L165" s="67">
        <v>1</v>
      </c>
      <c r="M165" s="67">
        <v>1</v>
      </c>
    </row>
    <row r="166" spans="1:13">
      <c r="A166" s="171"/>
      <c r="B166" s="38"/>
      <c r="C166" s="39">
        <v>633016</v>
      </c>
      <c r="D166" s="39" t="s">
        <v>76</v>
      </c>
      <c r="E166" s="125">
        <v>2.9</v>
      </c>
      <c r="F166" s="74"/>
      <c r="G166" s="64"/>
      <c r="H166" s="81"/>
      <c r="I166" s="125">
        <v>4.5</v>
      </c>
      <c r="J166" s="67">
        <v>4.5</v>
      </c>
      <c r="K166" s="67">
        <v>4.5</v>
      </c>
      <c r="L166" s="67">
        <v>4.5</v>
      </c>
      <c r="M166" s="67">
        <v>4.5</v>
      </c>
    </row>
    <row r="167" spans="1:13">
      <c r="A167" s="170"/>
      <c r="B167" s="38">
        <v>634</v>
      </c>
      <c r="C167" s="38"/>
      <c r="D167" s="38" t="s">
        <v>77</v>
      </c>
      <c r="E167" s="116">
        <f t="shared" ref="E167:M167" si="23">SUM(E168:E173)</f>
        <v>5.8</v>
      </c>
      <c r="F167" s="116">
        <f t="shared" si="23"/>
        <v>0</v>
      </c>
      <c r="G167" s="116">
        <f t="shared" si="23"/>
        <v>0</v>
      </c>
      <c r="H167" s="116">
        <f t="shared" si="23"/>
        <v>0</v>
      </c>
      <c r="I167" s="116">
        <f t="shared" si="23"/>
        <v>5.9</v>
      </c>
      <c r="J167" s="116">
        <f t="shared" si="23"/>
        <v>6.2</v>
      </c>
      <c r="K167" s="116">
        <f t="shared" si="23"/>
        <v>6.2</v>
      </c>
      <c r="L167" s="116">
        <f t="shared" si="23"/>
        <v>6.3000000000000007</v>
      </c>
      <c r="M167" s="116">
        <f t="shared" si="23"/>
        <v>6.4</v>
      </c>
    </row>
    <row r="168" spans="1:13">
      <c r="A168" s="171"/>
      <c r="B168" s="38"/>
      <c r="C168" s="39">
        <v>634001</v>
      </c>
      <c r="D168" s="39" t="s">
        <v>78</v>
      </c>
      <c r="E168" s="125">
        <v>2.2000000000000002</v>
      </c>
      <c r="F168" s="74"/>
      <c r="G168" s="64"/>
      <c r="H168" s="81"/>
      <c r="I168" s="125">
        <v>2.5</v>
      </c>
      <c r="J168" s="67">
        <v>2.6</v>
      </c>
      <c r="K168" s="67">
        <v>2.6</v>
      </c>
      <c r="L168" s="69">
        <v>2.7</v>
      </c>
      <c r="M168" s="69">
        <v>2.8</v>
      </c>
    </row>
    <row r="169" spans="1:13">
      <c r="A169" s="171"/>
      <c r="B169" s="38"/>
      <c r="C169" s="39">
        <v>6340021</v>
      </c>
      <c r="D169" s="39" t="s">
        <v>79</v>
      </c>
      <c r="E169" s="125">
        <v>1</v>
      </c>
      <c r="F169" s="74"/>
      <c r="G169" s="64"/>
      <c r="H169" s="81"/>
      <c r="I169" s="125">
        <v>0.5</v>
      </c>
      <c r="J169" s="67">
        <v>0.5</v>
      </c>
      <c r="K169" s="67">
        <v>0.5</v>
      </c>
      <c r="L169" s="67">
        <v>0.5</v>
      </c>
      <c r="M169" s="67">
        <v>0.5</v>
      </c>
    </row>
    <row r="170" spans="1:13">
      <c r="A170" s="171"/>
      <c r="B170" s="38"/>
      <c r="C170" s="39">
        <v>6340022</v>
      </c>
      <c r="D170" s="39" t="s">
        <v>80</v>
      </c>
      <c r="E170" s="125">
        <v>0.1</v>
      </c>
      <c r="F170" s="74"/>
      <c r="G170" s="64"/>
      <c r="H170" s="81"/>
      <c r="I170" s="125">
        <v>0.9</v>
      </c>
      <c r="J170" s="67">
        <v>0.9</v>
      </c>
      <c r="K170" s="67">
        <v>0.9</v>
      </c>
      <c r="L170" s="67">
        <v>0.9</v>
      </c>
      <c r="M170" s="67">
        <v>0.9</v>
      </c>
    </row>
    <row r="171" spans="1:13">
      <c r="A171" s="171"/>
      <c r="B171" s="38"/>
      <c r="C171" s="39">
        <v>634003</v>
      </c>
      <c r="D171" s="39" t="s">
        <v>266</v>
      </c>
      <c r="E171" s="125">
        <v>2.4</v>
      </c>
      <c r="F171" s="74"/>
      <c r="G171" s="64"/>
      <c r="H171" s="81"/>
      <c r="I171" s="125">
        <v>0.8</v>
      </c>
      <c r="J171" s="67">
        <v>0.9</v>
      </c>
      <c r="K171" s="67">
        <v>0.9</v>
      </c>
      <c r="L171" s="67">
        <v>0.9</v>
      </c>
      <c r="M171" s="67">
        <v>0.9</v>
      </c>
    </row>
    <row r="172" spans="1:13">
      <c r="A172" s="171"/>
      <c r="B172" s="38"/>
      <c r="C172" s="39">
        <v>634004</v>
      </c>
      <c r="D172" s="39" t="s">
        <v>81</v>
      </c>
      <c r="E172" s="125">
        <v>0.1</v>
      </c>
      <c r="F172" s="74"/>
      <c r="G172" s="64"/>
      <c r="H172" s="81"/>
      <c r="I172" s="125">
        <v>1.1000000000000001</v>
      </c>
      <c r="J172" s="67">
        <v>1.2</v>
      </c>
      <c r="K172" s="67">
        <v>1.2</v>
      </c>
      <c r="L172" s="67">
        <v>1.2</v>
      </c>
      <c r="M172" s="67">
        <v>1.2</v>
      </c>
    </row>
    <row r="173" spans="1:13">
      <c r="A173" s="171"/>
      <c r="B173" s="38"/>
      <c r="C173" s="39">
        <v>634005</v>
      </c>
      <c r="D173" s="39" t="s">
        <v>82</v>
      </c>
      <c r="E173" s="125">
        <v>0</v>
      </c>
      <c r="F173" s="74"/>
      <c r="G173" s="64"/>
      <c r="H173" s="81"/>
      <c r="I173" s="125">
        <v>0.1</v>
      </c>
      <c r="J173" s="67">
        <v>0.1</v>
      </c>
      <c r="K173" s="67">
        <v>0.1</v>
      </c>
      <c r="L173" s="67">
        <v>0.1</v>
      </c>
      <c r="M173" s="67">
        <v>0.1</v>
      </c>
    </row>
    <row r="174" spans="1:13">
      <c r="A174" s="170"/>
      <c r="B174" s="38">
        <v>635</v>
      </c>
      <c r="C174" s="38"/>
      <c r="D174" s="38" t="s">
        <v>83</v>
      </c>
      <c r="E174" s="116">
        <f t="shared" ref="E174:M174" si="24">SUM(E175:E180)</f>
        <v>3.0999999999999996</v>
      </c>
      <c r="F174" s="116">
        <f t="shared" si="24"/>
        <v>0</v>
      </c>
      <c r="G174" s="116">
        <f t="shared" si="24"/>
        <v>0</v>
      </c>
      <c r="H174" s="116">
        <f t="shared" si="24"/>
        <v>0</v>
      </c>
      <c r="I174" s="116">
        <f t="shared" si="24"/>
        <v>3.6999999999999997</v>
      </c>
      <c r="J174" s="116">
        <f t="shared" si="24"/>
        <v>7.4</v>
      </c>
      <c r="K174" s="116">
        <f t="shared" si="24"/>
        <v>7.4</v>
      </c>
      <c r="L174" s="116">
        <f t="shared" si="24"/>
        <v>7.4</v>
      </c>
      <c r="M174" s="116">
        <f t="shared" si="24"/>
        <v>7.4</v>
      </c>
    </row>
    <row r="175" spans="1:13">
      <c r="A175" s="171"/>
      <c r="B175" s="38"/>
      <c r="C175" s="39">
        <v>635002</v>
      </c>
      <c r="D175" s="39" t="s">
        <v>84</v>
      </c>
      <c r="E175" s="117">
        <v>1.9</v>
      </c>
      <c r="F175" s="73"/>
      <c r="G175" s="67"/>
      <c r="H175" s="82"/>
      <c r="I175" s="117">
        <v>1.8</v>
      </c>
      <c r="J175" s="67">
        <v>1.9</v>
      </c>
      <c r="K175" s="67">
        <v>1.9</v>
      </c>
      <c r="L175" s="67">
        <v>1.9</v>
      </c>
      <c r="M175" s="67">
        <v>1.9</v>
      </c>
    </row>
    <row r="176" spans="1:13">
      <c r="A176" s="171"/>
      <c r="B176" s="38"/>
      <c r="C176" s="39">
        <v>635003</v>
      </c>
      <c r="D176" s="39" t="s">
        <v>85</v>
      </c>
      <c r="E176" s="117">
        <v>0.3</v>
      </c>
      <c r="F176" s="73"/>
      <c r="G176" s="67"/>
      <c r="H176" s="82"/>
      <c r="I176" s="117">
        <v>0</v>
      </c>
      <c r="J176" s="67">
        <v>0.1</v>
      </c>
      <c r="K176" s="67">
        <v>0.1</v>
      </c>
      <c r="L176" s="67">
        <v>0.1</v>
      </c>
      <c r="M176" s="67">
        <v>0.1</v>
      </c>
    </row>
    <row r="177" spans="1:13">
      <c r="A177" s="171"/>
      <c r="B177" s="38"/>
      <c r="C177" s="39">
        <v>6350041</v>
      </c>
      <c r="D177" s="39" t="s">
        <v>86</v>
      </c>
      <c r="E177" s="117">
        <v>0.4</v>
      </c>
      <c r="F177" s="73"/>
      <c r="G177" s="67"/>
      <c r="H177" s="82"/>
      <c r="I177" s="117">
        <v>1</v>
      </c>
      <c r="J177" s="67">
        <v>2</v>
      </c>
      <c r="K177" s="67">
        <v>2</v>
      </c>
      <c r="L177" s="67">
        <v>2</v>
      </c>
      <c r="M177" s="67">
        <v>2</v>
      </c>
    </row>
    <row r="178" spans="1:13">
      <c r="A178" s="171"/>
      <c r="B178" s="38"/>
      <c r="C178" s="39">
        <v>635009</v>
      </c>
      <c r="D178" s="39" t="s">
        <v>414</v>
      </c>
      <c r="E178" s="117">
        <v>0</v>
      </c>
      <c r="F178" s="73"/>
      <c r="G178" s="67"/>
      <c r="H178" s="82"/>
      <c r="I178" s="117">
        <v>0.5</v>
      </c>
      <c r="J178" s="67">
        <v>2</v>
      </c>
      <c r="K178" s="67">
        <v>2</v>
      </c>
      <c r="L178" s="67">
        <v>2</v>
      </c>
      <c r="M178" s="67">
        <v>2</v>
      </c>
    </row>
    <row r="179" spans="1:13">
      <c r="A179" s="171"/>
      <c r="B179" s="38"/>
      <c r="C179" s="39">
        <v>6350044</v>
      </c>
      <c r="D179" s="39" t="s">
        <v>87</v>
      </c>
      <c r="E179" s="117">
        <v>0.5</v>
      </c>
      <c r="F179" s="73"/>
      <c r="G179" s="67"/>
      <c r="H179" s="82"/>
      <c r="I179" s="117">
        <v>0.4</v>
      </c>
      <c r="J179" s="67">
        <v>0.4</v>
      </c>
      <c r="K179" s="67">
        <v>0.4</v>
      </c>
      <c r="L179" s="67">
        <v>0.4</v>
      </c>
      <c r="M179" s="67">
        <v>0.4</v>
      </c>
    </row>
    <row r="180" spans="1:13">
      <c r="A180" s="171"/>
      <c r="B180" s="38"/>
      <c r="C180" s="39">
        <v>635006</v>
      </c>
      <c r="D180" s="39" t="s">
        <v>88</v>
      </c>
      <c r="E180" s="117">
        <v>0</v>
      </c>
      <c r="F180" s="73"/>
      <c r="G180" s="67"/>
      <c r="H180" s="82"/>
      <c r="I180" s="117">
        <v>0</v>
      </c>
      <c r="J180" s="67">
        <v>1</v>
      </c>
      <c r="K180" s="67">
        <v>1</v>
      </c>
      <c r="L180" s="67">
        <v>1</v>
      </c>
      <c r="M180" s="67">
        <v>1</v>
      </c>
    </row>
    <row r="181" spans="1:13">
      <c r="A181" s="170"/>
      <c r="B181" s="38">
        <v>637</v>
      </c>
      <c r="C181" s="38"/>
      <c r="D181" s="38" t="s">
        <v>89</v>
      </c>
      <c r="E181" s="116">
        <f t="shared" ref="E181:M181" si="25">SUM(E182:E208)</f>
        <v>93.100000000000009</v>
      </c>
      <c r="F181" s="116">
        <f t="shared" si="25"/>
        <v>0</v>
      </c>
      <c r="G181" s="116">
        <f t="shared" si="25"/>
        <v>0</v>
      </c>
      <c r="H181" s="116">
        <f t="shared" si="25"/>
        <v>0</v>
      </c>
      <c r="I181" s="116">
        <f t="shared" si="25"/>
        <v>73.2</v>
      </c>
      <c r="J181" s="116">
        <f t="shared" si="25"/>
        <v>86.2</v>
      </c>
      <c r="K181" s="116">
        <f t="shared" si="25"/>
        <v>86.2</v>
      </c>
      <c r="L181" s="116">
        <f t="shared" si="25"/>
        <v>84.7</v>
      </c>
      <c r="M181" s="116">
        <f t="shared" si="25"/>
        <v>84.7</v>
      </c>
    </row>
    <row r="182" spans="1:13">
      <c r="A182" s="170"/>
      <c r="B182" s="38"/>
      <c r="C182" s="39">
        <v>636002</v>
      </c>
      <c r="D182" s="39" t="s">
        <v>291</v>
      </c>
      <c r="E182" s="125">
        <v>0</v>
      </c>
      <c r="F182" s="74"/>
      <c r="G182" s="64"/>
      <c r="H182" s="81"/>
      <c r="I182" s="125">
        <v>0</v>
      </c>
      <c r="J182" s="67">
        <v>0</v>
      </c>
      <c r="K182" s="67">
        <v>0</v>
      </c>
      <c r="L182" s="67">
        <v>0</v>
      </c>
      <c r="M182" s="67">
        <v>0</v>
      </c>
    </row>
    <row r="183" spans="1:13">
      <c r="A183" s="171"/>
      <c r="B183" s="38"/>
      <c r="C183" s="39">
        <v>637001</v>
      </c>
      <c r="D183" s="39" t="s">
        <v>90</v>
      </c>
      <c r="E183" s="125">
        <v>0.9</v>
      </c>
      <c r="F183" s="74"/>
      <c r="G183" s="64"/>
      <c r="H183" s="81"/>
      <c r="I183" s="125">
        <v>1.1000000000000001</v>
      </c>
      <c r="J183" s="67">
        <v>1.2</v>
      </c>
      <c r="K183" s="67">
        <v>1.2</v>
      </c>
      <c r="L183" s="67">
        <v>1.2</v>
      </c>
      <c r="M183" s="67">
        <v>1.2</v>
      </c>
    </row>
    <row r="184" spans="1:13">
      <c r="A184" s="171"/>
      <c r="B184" s="38"/>
      <c r="C184" s="39">
        <v>637002</v>
      </c>
      <c r="D184" s="39" t="s">
        <v>371</v>
      </c>
      <c r="E184" s="125">
        <v>3.8</v>
      </c>
      <c r="F184" s="74"/>
      <c r="G184" s="64"/>
      <c r="H184" s="81"/>
      <c r="I184" s="125">
        <v>0</v>
      </c>
      <c r="J184" s="67">
        <v>0</v>
      </c>
      <c r="K184" s="67">
        <v>0</v>
      </c>
      <c r="L184" s="67">
        <v>0</v>
      </c>
      <c r="M184" s="67">
        <v>0</v>
      </c>
    </row>
    <row r="185" spans="1:13">
      <c r="A185" s="171"/>
      <c r="B185" s="38"/>
      <c r="C185" s="39">
        <v>637003</v>
      </c>
      <c r="D185" s="39" t="s">
        <v>91</v>
      </c>
      <c r="E185" s="125">
        <v>1.7</v>
      </c>
      <c r="F185" s="74"/>
      <c r="G185" s="64"/>
      <c r="H185" s="81"/>
      <c r="I185" s="125">
        <v>3.7</v>
      </c>
      <c r="J185" s="160">
        <v>5</v>
      </c>
      <c r="K185" s="160">
        <v>5</v>
      </c>
      <c r="L185" s="67">
        <v>3.5</v>
      </c>
      <c r="M185" s="67">
        <v>3.5</v>
      </c>
    </row>
    <row r="186" spans="1:13">
      <c r="A186" s="171"/>
      <c r="B186" s="38"/>
      <c r="C186" s="39">
        <v>6370041</v>
      </c>
      <c r="D186" s="39" t="s">
        <v>92</v>
      </c>
      <c r="E186" s="125">
        <v>5.0999999999999996</v>
      </c>
      <c r="F186" s="74"/>
      <c r="G186" s="64"/>
      <c r="H186" s="81"/>
      <c r="I186" s="125">
        <v>1.3</v>
      </c>
      <c r="J186" s="67">
        <v>1.3</v>
      </c>
      <c r="K186" s="67">
        <v>1.3</v>
      </c>
      <c r="L186" s="67">
        <v>1.3</v>
      </c>
      <c r="M186" s="67">
        <v>1.3</v>
      </c>
    </row>
    <row r="187" spans="1:13">
      <c r="A187" s="171"/>
      <c r="B187" s="38"/>
      <c r="C187" s="39">
        <v>637004</v>
      </c>
      <c r="D187" s="39" t="s">
        <v>93</v>
      </c>
      <c r="E187" s="125">
        <v>3.9</v>
      </c>
      <c r="F187" s="74"/>
      <c r="G187" s="64"/>
      <c r="H187" s="81"/>
      <c r="I187" s="125">
        <v>3.4</v>
      </c>
      <c r="J187" s="67">
        <v>3.4</v>
      </c>
      <c r="K187" s="67">
        <v>3.4</v>
      </c>
      <c r="L187" s="67">
        <v>3.4</v>
      </c>
      <c r="M187" s="67">
        <v>3.4</v>
      </c>
    </row>
    <row r="188" spans="1:13">
      <c r="A188" s="171"/>
      <c r="B188" s="38"/>
      <c r="C188" s="39">
        <v>637004</v>
      </c>
      <c r="D188" s="39" t="s">
        <v>272</v>
      </c>
      <c r="E188" s="125">
        <v>0.2</v>
      </c>
      <c r="F188" s="74"/>
      <c r="G188" s="64"/>
      <c r="H188" s="80"/>
      <c r="I188" s="125">
        <v>0</v>
      </c>
      <c r="J188" s="67">
        <v>0</v>
      </c>
      <c r="K188" s="67">
        <v>0</v>
      </c>
      <c r="L188" s="67">
        <v>0</v>
      </c>
      <c r="M188" s="67">
        <v>0</v>
      </c>
    </row>
    <row r="189" spans="1:13">
      <c r="A189" s="171"/>
      <c r="B189" s="38"/>
      <c r="C189" s="39">
        <v>6370046</v>
      </c>
      <c r="D189" s="39" t="s">
        <v>94</v>
      </c>
      <c r="E189" s="125">
        <v>0</v>
      </c>
      <c r="F189" s="74"/>
      <c r="G189" s="64"/>
      <c r="H189" s="81"/>
      <c r="I189" s="125">
        <v>0</v>
      </c>
      <c r="J189" s="67">
        <v>0</v>
      </c>
      <c r="K189" s="67">
        <v>0</v>
      </c>
      <c r="L189" s="67">
        <v>0</v>
      </c>
      <c r="M189" s="67">
        <v>0</v>
      </c>
    </row>
    <row r="190" spans="1:13">
      <c r="A190" s="171"/>
      <c r="B190" s="38"/>
      <c r="C190" s="39">
        <v>6370051</v>
      </c>
      <c r="D190" s="39" t="s">
        <v>95</v>
      </c>
      <c r="E190" s="125">
        <v>0.3</v>
      </c>
      <c r="F190" s="74"/>
      <c r="G190" s="64"/>
      <c r="H190" s="81"/>
      <c r="I190" s="125">
        <v>0</v>
      </c>
      <c r="J190" s="67">
        <v>0.5</v>
      </c>
      <c r="K190" s="67">
        <v>0.5</v>
      </c>
      <c r="L190" s="67">
        <v>0.5</v>
      </c>
      <c r="M190" s="67">
        <v>0.5</v>
      </c>
    </row>
    <row r="191" spans="1:13">
      <c r="A191" s="171"/>
      <c r="B191" s="83"/>
      <c r="C191" s="39">
        <v>6370052</v>
      </c>
      <c r="D191" s="39" t="s">
        <v>96</v>
      </c>
      <c r="E191" s="125">
        <v>13.8</v>
      </c>
      <c r="F191" s="84"/>
      <c r="G191" s="85"/>
      <c r="H191" s="86"/>
      <c r="I191" s="125">
        <v>8.5</v>
      </c>
      <c r="J191" s="67">
        <v>8.5</v>
      </c>
      <c r="K191" s="67">
        <v>8.5</v>
      </c>
      <c r="L191" s="67">
        <v>8.5</v>
      </c>
      <c r="M191" s="67">
        <v>8.5</v>
      </c>
    </row>
    <row r="192" spans="1:13">
      <c r="A192" s="171"/>
      <c r="B192" s="83"/>
      <c r="C192" s="39">
        <v>6370053</v>
      </c>
      <c r="D192" s="39" t="s">
        <v>97</v>
      </c>
      <c r="E192" s="125">
        <v>1.2</v>
      </c>
      <c r="F192" s="84"/>
      <c r="G192" s="85"/>
      <c r="H192" s="86"/>
      <c r="I192" s="125">
        <v>2.1</v>
      </c>
      <c r="J192" s="67">
        <v>2.2999999999999998</v>
      </c>
      <c r="K192" s="67">
        <v>2.2999999999999998</v>
      </c>
      <c r="L192" s="67">
        <v>2.2999999999999998</v>
      </c>
      <c r="M192" s="67">
        <v>2.2999999999999998</v>
      </c>
    </row>
    <row r="193" spans="1:13" hidden="1">
      <c r="A193" s="171"/>
      <c r="B193" s="38"/>
      <c r="C193" s="39">
        <v>6370054</v>
      </c>
      <c r="D193" s="39" t="s">
        <v>98</v>
      </c>
      <c r="E193" s="125">
        <v>0</v>
      </c>
      <c r="F193" s="74"/>
      <c r="G193" s="64"/>
      <c r="H193" s="81"/>
      <c r="I193" s="125">
        <v>0</v>
      </c>
      <c r="J193" s="67"/>
      <c r="K193" s="67"/>
      <c r="L193" s="67"/>
      <c r="M193" s="67"/>
    </row>
    <row r="194" spans="1:13">
      <c r="A194" s="171"/>
      <c r="B194" s="38"/>
      <c r="C194" s="39">
        <v>6370055</v>
      </c>
      <c r="D194" s="39" t="s">
        <v>99</v>
      </c>
      <c r="E194" s="125">
        <v>0.5</v>
      </c>
      <c r="F194" s="74"/>
      <c r="G194" s="64"/>
      <c r="H194" s="81"/>
      <c r="I194" s="125">
        <v>0.5</v>
      </c>
      <c r="J194" s="67">
        <v>0.6</v>
      </c>
      <c r="K194" s="67">
        <v>0.6</v>
      </c>
      <c r="L194" s="67">
        <v>0.6</v>
      </c>
      <c r="M194" s="67">
        <v>0.6</v>
      </c>
    </row>
    <row r="195" spans="1:13" hidden="1">
      <c r="A195" s="171"/>
      <c r="B195" s="38"/>
      <c r="C195" s="39"/>
      <c r="D195" s="39" t="s">
        <v>459</v>
      </c>
      <c r="E195" s="125"/>
      <c r="F195" s="74"/>
      <c r="G195" s="64"/>
      <c r="H195" s="81"/>
      <c r="I195" s="125"/>
      <c r="J195" s="160"/>
      <c r="K195" s="160"/>
      <c r="L195" s="160"/>
      <c r="M195" s="160"/>
    </row>
    <row r="196" spans="1:13">
      <c r="A196" s="171"/>
      <c r="B196" s="38"/>
      <c r="C196" s="39">
        <v>6370057</v>
      </c>
      <c r="D196" s="39" t="s">
        <v>100</v>
      </c>
      <c r="E196" s="125">
        <v>6.2</v>
      </c>
      <c r="F196" s="74"/>
      <c r="G196" s="64"/>
      <c r="H196" s="81"/>
      <c r="I196" s="125">
        <v>6.7</v>
      </c>
      <c r="J196" s="67">
        <v>7.5</v>
      </c>
      <c r="K196" s="67">
        <v>7.5</v>
      </c>
      <c r="L196" s="67">
        <v>7.5</v>
      </c>
      <c r="M196" s="67">
        <v>7.5</v>
      </c>
    </row>
    <row r="197" spans="1:13">
      <c r="A197" s="171"/>
      <c r="B197" s="38"/>
      <c r="C197" s="39">
        <v>637011</v>
      </c>
      <c r="D197" s="39" t="s">
        <v>101</v>
      </c>
      <c r="E197" s="125">
        <v>3.2</v>
      </c>
      <c r="F197" s="74"/>
      <c r="G197" s="64"/>
      <c r="H197" s="81"/>
      <c r="I197" s="125">
        <v>0.1</v>
      </c>
      <c r="J197" s="67">
        <v>1.2</v>
      </c>
      <c r="K197" s="67">
        <v>1.2</v>
      </c>
      <c r="L197" s="67">
        <v>1.2</v>
      </c>
      <c r="M197" s="67">
        <v>1.2</v>
      </c>
    </row>
    <row r="198" spans="1:13">
      <c r="A198" s="171"/>
      <c r="B198" s="38"/>
      <c r="C198" s="39">
        <v>637012</v>
      </c>
      <c r="D198" s="39" t="s">
        <v>298</v>
      </c>
      <c r="E198" s="125">
        <v>4.3</v>
      </c>
      <c r="F198" s="74"/>
      <c r="G198" s="64"/>
      <c r="H198" s="87"/>
      <c r="I198" s="125">
        <v>4.5</v>
      </c>
      <c r="J198" s="67">
        <v>4.5</v>
      </c>
      <c r="K198" s="67">
        <v>4.5</v>
      </c>
      <c r="L198" s="67">
        <v>4.5</v>
      </c>
      <c r="M198" s="67">
        <v>4.5</v>
      </c>
    </row>
    <row r="199" spans="1:13">
      <c r="A199" s="171"/>
      <c r="B199" s="38"/>
      <c r="C199" s="39">
        <v>637014</v>
      </c>
      <c r="D199" s="39" t="s">
        <v>102</v>
      </c>
      <c r="E199" s="125">
        <v>9.5</v>
      </c>
      <c r="F199" s="74"/>
      <c r="G199" s="64"/>
      <c r="H199" s="81"/>
      <c r="I199" s="125">
        <v>7.8</v>
      </c>
      <c r="J199" s="67">
        <v>7.8</v>
      </c>
      <c r="K199" s="67">
        <v>7.8</v>
      </c>
      <c r="L199" s="67">
        <v>7.8</v>
      </c>
      <c r="M199" s="67">
        <v>7.8</v>
      </c>
    </row>
    <row r="200" spans="1:13">
      <c r="A200" s="171"/>
      <c r="B200" s="38"/>
      <c r="C200" s="39">
        <v>637015</v>
      </c>
      <c r="D200" s="39" t="s">
        <v>103</v>
      </c>
      <c r="E200" s="125">
        <v>2.5</v>
      </c>
      <c r="F200" s="74"/>
      <c r="G200" s="64"/>
      <c r="H200" s="81"/>
      <c r="I200" s="125">
        <v>3.3</v>
      </c>
      <c r="J200" s="67">
        <v>3.6</v>
      </c>
      <c r="K200" s="67">
        <v>3.6</v>
      </c>
      <c r="L200" s="67">
        <v>3.6</v>
      </c>
      <c r="M200" s="67">
        <v>3.6</v>
      </c>
    </row>
    <row r="201" spans="1:13">
      <c r="A201" s="171"/>
      <c r="B201" s="38"/>
      <c r="C201" s="39">
        <v>637016</v>
      </c>
      <c r="D201" s="39" t="s">
        <v>104</v>
      </c>
      <c r="E201" s="125">
        <v>2.1</v>
      </c>
      <c r="F201" s="74"/>
      <c r="G201" s="64"/>
      <c r="H201" s="81"/>
      <c r="I201" s="125">
        <v>1.9</v>
      </c>
      <c r="J201" s="67">
        <v>1.9</v>
      </c>
      <c r="K201" s="67">
        <v>1.9</v>
      </c>
      <c r="L201" s="67">
        <v>1.9</v>
      </c>
      <c r="M201" s="67">
        <v>1.9</v>
      </c>
    </row>
    <row r="202" spans="1:13">
      <c r="A202" s="171"/>
      <c r="B202" s="38"/>
      <c r="C202" s="39">
        <v>637017</v>
      </c>
      <c r="D202" s="39" t="s">
        <v>302</v>
      </c>
      <c r="E202" s="125">
        <v>0.2</v>
      </c>
      <c r="F202" s="74"/>
      <c r="G202" s="64"/>
      <c r="H202" s="81"/>
      <c r="I202" s="125">
        <v>0</v>
      </c>
      <c r="J202" s="67">
        <v>0</v>
      </c>
      <c r="K202" s="67">
        <v>0</v>
      </c>
      <c r="L202" s="67">
        <v>0</v>
      </c>
      <c r="M202" s="67">
        <v>0</v>
      </c>
    </row>
    <row r="203" spans="1:13">
      <c r="A203" s="172"/>
      <c r="B203" s="88"/>
      <c r="C203" s="88">
        <v>637018</v>
      </c>
      <c r="D203" s="88" t="s">
        <v>431</v>
      </c>
      <c r="E203" s="125">
        <v>10.1</v>
      </c>
      <c r="F203" s="69"/>
      <c r="G203" s="69"/>
      <c r="H203" s="89"/>
      <c r="I203" s="125">
        <v>9</v>
      </c>
      <c r="J203" s="69">
        <v>0</v>
      </c>
      <c r="K203" s="69">
        <v>0</v>
      </c>
      <c r="L203" s="69">
        <v>0</v>
      </c>
      <c r="M203" s="69">
        <v>0</v>
      </c>
    </row>
    <row r="204" spans="1:13">
      <c r="A204" s="171"/>
      <c r="B204" s="38"/>
      <c r="C204" s="39">
        <v>637023</v>
      </c>
      <c r="D204" s="39" t="s">
        <v>293</v>
      </c>
      <c r="E204" s="125">
        <v>0.7</v>
      </c>
      <c r="F204" s="74"/>
      <c r="G204" s="64"/>
      <c r="H204" s="81"/>
      <c r="I204" s="125">
        <v>0.7</v>
      </c>
      <c r="J204" s="67">
        <v>0.7</v>
      </c>
      <c r="K204" s="67">
        <v>0.7</v>
      </c>
      <c r="L204" s="67">
        <v>0.7</v>
      </c>
      <c r="M204" s="67">
        <v>0.7</v>
      </c>
    </row>
    <row r="205" spans="1:13">
      <c r="A205" s="171"/>
      <c r="B205" s="38"/>
      <c r="C205" s="39">
        <v>637026</v>
      </c>
      <c r="D205" s="39" t="s">
        <v>105</v>
      </c>
      <c r="E205" s="125">
        <v>20.2</v>
      </c>
      <c r="F205" s="74"/>
      <c r="G205" s="64"/>
      <c r="H205" s="81"/>
      <c r="I205" s="125">
        <v>15.7</v>
      </c>
      <c r="J205" s="67">
        <v>25</v>
      </c>
      <c r="K205" s="67">
        <v>25</v>
      </c>
      <c r="L205" s="67">
        <v>25</v>
      </c>
      <c r="M205" s="67">
        <v>25</v>
      </c>
    </row>
    <row r="206" spans="1:13">
      <c r="A206" s="171"/>
      <c r="B206" s="38"/>
      <c r="C206" s="39"/>
      <c r="D206" s="39" t="s">
        <v>462</v>
      </c>
      <c r="E206" s="125">
        <v>0</v>
      </c>
      <c r="F206" s="74"/>
      <c r="G206" s="64"/>
      <c r="H206" s="81"/>
      <c r="I206" s="125">
        <v>0</v>
      </c>
      <c r="J206" s="67">
        <v>8.5</v>
      </c>
      <c r="K206" s="67">
        <v>8.5</v>
      </c>
      <c r="L206" s="67">
        <v>8.5</v>
      </c>
      <c r="M206" s="67">
        <v>8.5</v>
      </c>
    </row>
    <row r="207" spans="1:13">
      <c r="A207" s="171"/>
      <c r="B207" s="38"/>
      <c r="C207" s="39">
        <v>637027</v>
      </c>
      <c r="D207" s="39" t="s">
        <v>106</v>
      </c>
      <c r="E207" s="125">
        <v>1.8</v>
      </c>
      <c r="F207" s="74"/>
      <c r="G207" s="64"/>
      <c r="H207" s="81"/>
      <c r="I207" s="125">
        <v>2.7</v>
      </c>
      <c r="J207" s="67">
        <v>2.7</v>
      </c>
      <c r="K207" s="67">
        <v>2.7</v>
      </c>
      <c r="L207" s="67">
        <v>2.7</v>
      </c>
      <c r="M207" s="67">
        <v>2.7</v>
      </c>
    </row>
    <row r="208" spans="1:13">
      <c r="A208" s="171"/>
      <c r="B208" s="38"/>
      <c r="C208" s="39">
        <v>637035</v>
      </c>
      <c r="D208" s="39" t="s">
        <v>107</v>
      </c>
      <c r="E208" s="125">
        <v>0.9</v>
      </c>
      <c r="F208" s="74"/>
      <c r="G208" s="64"/>
      <c r="H208" s="87"/>
      <c r="I208" s="125">
        <v>0.2</v>
      </c>
      <c r="J208" s="67">
        <v>0</v>
      </c>
      <c r="K208" s="67">
        <v>0</v>
      </c>
      <c r="L208" s="67">
        <v>0</v>
      </c>
      <c r="M208" s="67">
        <v>0</v>
      </c>
    </row>
    <row r="209" spans="1:13">
      <c r="A209" s="170"/>
      <c r="B209" s="38">
        <v>642</v>
      </c>
      <c r="C209" s="38"/>
      <c r="D209" s="38" t="s">
        <v>108</v>
      </c>
      <c r="E209" s="116">
        <f>SUM(E210:E217)</f>
        <v>9.7000000000000011</v>
      </c>
      <c r="F209" s="116">
        <f>SUM(F210:F216)</f>
        <v>0</v>
      </c>
      <c r="G209" s="116">
        <f>SUM(G210:G216)</f>
        <v>0</v>
      </c>
      <c r="H209" s="116">
        <f>SUM(H210:H216)</f>
        <v>0</v>
      </c>
      <c r="I209" s="116">
        <f>SUM(I210:I217)</f>
        <v>6.9</v>
      </c>
      <c r="J209" s="116">
        <f>SUM(J210:J217)</f>
        <v>111.9</v>
      </c>
      <c r="K209" s="116">
        <f>SUM(K210:K217)</f>
        <v>111.9</v>
      </c>
      <c r="L209" s="116">
        <f>SUM(L210:L217)</f>
        <v>106.10000000000001</v>
      </c>
      <c r="M209" s="116">
        <f>SUM(M210:M217)</f>
        <v>106.10000000000001</v>
      </c>
    </row>
    <row r="210" spans="1:13" hidden="1">
      <c r="A210" s="171"/>
      <c r="B210" s="38"/>
      <c r="C210" s="39">
        <v>642002</v>
      </c>
      <c r="D210" s="39" t="s">
        <v>109</v>
      </c>
      <c r="E210" s="117">
        <v>6.9</v>
      </c>
      <c r="F210" s="67"/>
      <c r="G210" s="67"/>
      <c r="H210" s="82"/>
      <c r="I210" s="117">
        <v>1.5</v>
      </c>
      <c r="J210" s="67">
        <v>1.5</v>
      </c>
      <c r="K210" s="67">
        <v>1.5</v>
      </c>
      <c r="L210" s="67">
        <v>1.5</v>
      </c>
      <c r="M210" s="67">
        <v>1.5</v>
      </c>
    </row>
    <row r="211" spans="1:13" hidden="1">
      <c r="A211" s="171"/>
      <c r="B211" s="38"/>
      <c r="C211" s="39">
        <v>642001</v>
      </c>
      <c r="D211" s="39" t="s">
        <v>284</v>
      </c>
      <c r="E211" s="117">
        <v>0</v>
      </c>
      <c r="F211" s="67"/>
      <c r="G211" s="67"/>
      <c r="H211" s="82"/>
      <c r="I211" s="117">
        <v>0</v>
      </c>
      <c r="J211" s="67">
        <v>0</v>
      </c>
      <c r="K211" s="67">
        <v>0</v>
      </c>
      <c r="L211" s="67">
        <v>0</v>
      </c>
      <c r="M211" s="67">
        <v>0</v>
      </c>
    </row>
    <row r="212" spans="1:13">
      <c r="A212" s="171"/>
      <c r="B212" s="38"/>
      <c r="C212" s="39">
        <v>642006</v>
      </c>
      <c r="D212" s="39" t="s">
        <v>110</v>
      </c>
      <c r="E212" s="117">
        <v>1.2</v>
      </c>
      <c r="F212" s="67"/>
      <c r="G212" s="67"/>
      <c r="H212" s="82"/>
      <c r="I212" s="117">
        <v>1.2</v>
      </c>
      <c r="J212" s="67">
        <v>1.2</v>
      </c>
      <c r="K212" s="67">
        <v>1.2</v>
      </c>
      <c r="L212" s="67">
        <v>1.2</v>
      </c>
      <c r="M212" s="67">
        <v>1.2</v>
      </c>
    </row>
    <row r="213" spans="1:13">
      <c r="A213" s="171"/>
      <c r="B213" s="38"/>
      <c r="C213" s="39">
        <v>642012</v>
      </c>
      <c r="D213" s="39" t="s">
        <v>111</v>
      </c>
      <c r="E213" s="117">
        <v>0</v>
      </c>
      <c r="F213" s="67"/>
      <c r="G213" s="67"/>
      <c r="H213" s="82"/>
      <c r="I213" s="117">
        <v>3.3</v>
      </c>
      <c r="J213" s="67">
        <v>4.3</v>
      </c>
      <c r="K213" s="67">
        <v>4.3</v>
      </c>
      <c r="L213" s="67">
        <v>0</v>
      </c>
      <c r="M213" s="67">
        <v>0</v>
      </c>
    </row>
    <row r="214" spans="1:13">
      <c r="A214" s="171"/>
      <c r="B214" s="38"/>
      <c r="C214" s="39"/>
      <c r="D214" s="39" t="s">
        <v>461</v>
      </c>
      <c r="E214" s="117">
        <v>0</v>
      </c>
      <c r="F214" s="67"/>
      <c r="G214" s="67"/>
      <c r="H214" s="82"/>
      <c r="I214" s="117"/>
      <c r="J214" s="67">
        <v>1.5</v>
      </c>
      <c r="K214" s="67">
        <v>1.5</v>
      </c>
      <c r="L214" s="67">
        <v>0</v>
      </c>
      <c r="M214" s="67">
        <v>0</v>
      </c>
    </row>
    <row r="215" spans="1:13">
      <c r="A215" s="171"/>
      <c r="B215" s="38"/>
      <c r="C215" s="39">
        <v>642015</v>
      </c>
      <c r="D215" s="39" t="s">
        <v>112</v>
      </c>
      <c r="E215" s="117">
        <v>1.3</v>
      </c>
      <c r="F215" s="67"/>
      <c r="G215" s="67"/>
      <c r="H215" s="82"/>
      <c r="I215" s="117">
        <v>0.9</v>
      </c>
      <c r="J215" s="67">
        <v>1</v>
      </c>
      <c r="K215" s="67">
        <v>1</v>
      </c>
      <c r="L215" s="67">
        <v>1</v>
      </c>
      <c r="M215" s="67">
        <v>1</v>
      </c>
    </row>
    <row r="216" spans="1:13">
      <c r="A216" s="171"/>
      <c r="B216" s="38"/>
      <c r="C216" s="39">
        <v>651004</v>
      </c>
      <c r="D216" s="39" t="s">
        <v>113</v>
      </c>
      <c r="E216" s="117">
        <v>0.3</v>
      </c>
      <c r="F216" s="67"/>
      <c r="G216" s="67"/>
      <c r="H216" s="89"/>
      <c r="I216" s="117">
        <v>0</v>
      </c>
      <c r="J216" s="67">
        <v>0</v>
      </c>
      <c r="K216" s="67">
        <v>0</v>
      </c>
      <c r="L216" s="67">
        <v>0</v>
      </c>
      <c r="M216" s="67">
        <v>0</v>
      </c>
    </row>
    <row r="217" spans="1:13">
      <c r="A217" s="171"/>
      <c r="B217" s="38"/>
      <c r="C217" s="39"/>
      <c r="D217" s="104" t="s">
        <v>460</v>
      </c>
      <c r="E217" s="116">
        <v>0</v>
      </c>
      <c r="F217" s="138"/>
      <c r="G217" s="116"/>
      <c r="H217" s="139"/>
      <c r="I217" s="116">
        <v>0</v>
      </c>
      <c r="J217" s="117">
        <v>102.4</v>
      </c>
      <c r="K217" s="117">
        <v>102.4</v>
      </c>
      <c r="L217" s="117">
        <v>102.4</v>
      </c>
      <c r="M217" s="117">
        <v>102.4</v>
      </c>
    </row>
    <row r="218" spans="1:13">
      <c r="A218" s="170"/>
      <c r="B218" s="41" t="s">
        <v>114</v>
      </c>
      <c r="C218" s="41"/>
      <c r="D218" s="41" t="s">
        <v>115</v>
      </c>
      <c r="E218" s="124">
        <f t="shared" ref="E218:M218" si="26">SUM(E219:E222)</f>
        <v>28.900000000000002</v>
      </c>
      <c r="F218" s="124">
        <f t="shared" si="26"/>
        <v>0</v>
      </c>
      <c r="G218" s="124">
        <f t="shared" si="26"/>
        <v>0</v>
      </c>
      <c r="H218" s="124">
        <f t="shared" si="26"/>
        <v>0</v>
      </c>
      <c r="I218" s="124">
        <f t="shared" si="26"/>
        <v>27.1</v>
      </c>
      <c r="J218" s="124">
        <f t="shared" si="26"/>
        <v>28.9</v>
      </c>
      <c r="K218" s="124">
        <f t="shared" si="26"/>
        <v>28.9</v>
      </c>
      <c r="L218" s="124">
        <f t="shared" si="26"/>
        <v>29.5</v>
      </c>
      <c r="M218" s="124">
        <f t="shared" si="26"/>
        <v>30.3</v>
      </c>
    </row>
    <row r="219" spans="1:13">
      <c r="A219" s="171"/>
      <c r="B219" s="38">
        <v>610</v>
      </c>
      <c r="C219" s="39"/>
      <c r="D219" s="39" t="s">
        <v>116</v>
      </c>
      <c r="E219" s="117">
        <v>18.100000000000001</v>
      </c>
      <c r="F219" s="69"/>
      <c r="G219" s="67"/>
      <c r="H219" s="89"/>
      <c r="I219" s="117">
        <v>16.3</v>
      </c>
      <c r="J219" s="67">
        <v>17.7</v>
      </c>
      <c r="K219" s="67">
        <v>17.7</v>
      </c>
      <c r="L219" s="69">
        <v>18</v>
      </c>
      <c r="M219" s="69">
        <v>18.5</v>
      </c>
    </row>
    <row r="220" spans="1:13">
      <c r="A220" s="171"/>
      <c r="B220" s="38">
        <v>620</v>
      </c>
      <c r="C220" s="39"/>
      <c r="D220" s="39" t="s">
        <v>117</v>
      </c>
      <c r="E220" s="117">
        <v>6.3</v>
      </c>
      <c r="F220" s="69"/>
      <c r="G220" s="67"/>
      <c r="H220" s="89"/>
      <c r="I220" s="117">
        <v>5.7</v>
      </c>
      <c r="J220" s="67">
        <v>6.2</v>
      </c>
      <c r="K220" s="67">
        <v>6.2</v>
      </c>
      <c r="L220" s="69">
        <v>6.5</v>
      </c>
      <c r="M220" s="69">
        <v>6.8</v>
      </c>
    </row>
    <row r="221" spans="1:13">
      <c r="A221" s="171"/>
      <c r="B221" s="38">
        <v>630</v>
      </c>
      <c r="C221" s="39"/>
      <c r="D221" s="39" t="s">
        <v>118</v>
      </c>
      <c r="E221" s="117">
        <v>4.5</v>
      </c>
      <c r="F221" s="69"/>
      <c r="G221" s="67"/>
      <c r="H221" s="89"/>
      <c r="I221" s="117">
        <v>5.0999999999999996</v>
      </c>
      <c r="J221" s="67">
        <v>5</v>
      </c>
      <c r="K221" s="67">
        <v>5</v>
      </c>
      <c r="L221" s="67">
        <v>5</v>
      </c>
      <c r="M221" s="67">
        <v>5</v>
      </c>
    </row>
    <row r="222" spans="1:13">
      <c r="A222" s="171"/>
      <c r="B222" s="38">
        <v>642</v>
      </c>
      <c r="C222" s="39"/>
      <c r="D222" s="39" t="s">
        <v>112</v>
      </c>
      <c r="E222" s="117">
        <v>0</v>
      </c>
      <c r="F222" s="69"/>
      <c r="G222" s="67"/>
      <c r="H222" s="89"/>
      <c r="I222" s="117">
        <v>0</v>
      </c>
      <c r="J222" s="67">
        <v>0</v>
      </c>
      <c r="K222" s="67">
        <v>0</v>
      </c>
      <c r="L222" s="67">
        <v>0</v>
      </c>
      <c r="M222" s="67">
        <v>0</v>
      </c>
    </row>
    <row r="223" spans="1:13">
      <c r="A223" s="170"/>
      <c r="B223" s="41" t="s">
        <v>119</v>
      </c>
      <c r="C223" s="41"/>
      <c r="D223" s="41" t="s">
        <v>120</v>
      </c>
      <c r="E223" s="124">
        <f>SUM(E224)</f>
        <v>17</v>
      </c>
      <c r="F223" s="124">
        <f t="shared" ref="F223:M223" si="27">SUM(F224)</f>
        <v>0</v>
      </c>
      <c r="G223" s="124">
        <f t="shared" si="27"/>
        <v>0</v>
      </c>
      <c r="H223" s="124">
        <f t="shared" si="27"/>
        <v>0</v>
      </c>
      <c r="I223" s="124">
        <f>SUM(I224)</f>
        <v>7.1</v>
      </c>
      <c r="J223" s="124">
        <f t="shared" si="27"/>
        <v>6.8</v>
      </c>
      <c r="K223" s="124">
        <f t="shared" si="27"/>
        <v>6.8</v>
      </c>
      <c r="L223" s="124">
        <f t="shared" si="27"/>
        <v>0</v>
      </c>
      <c r="M223" s="124">
        <f t="shared" si="27"/>
        <v>0</v>
      </c>
    </row>
    <row r="224" spans="1:13">
      <c r="A224" s="171"/>
      <c r="B224" s="38">
        <v>630</v>
      </c>
      <c r="C224" s="39"/>
      <c r="D224" s="39" t="s">
        <v>121</v>
      </c>
      <c r="E224" s="122">
        <v>17</v>
      </c>
      <c r="F224" s="71"/>
      <c r="G224" s="71"/>
      <c r="H224" s="80"/>
      <c r="I224" s="122">
        <v>7.1</v>
      </c>
      <c r="J224" s="71">
        <v>6.8</v>
      </c>
      <c r="K224" s="71">
        <v>6.8</v>
      </c>
      <c r="L224" s="71">
        <v>0</v>
      </c>
      <c r="M224" s="71">
        <v>0</v>
      </c>
    </row>
    <row r="225" spans="1:13">
      <c r="A225" s="170"/>
      <c r="B225" s="41" t="s">
        <v>122</v>
      </c>
      <c r="C225" s="41"/>
      <c r="D225" s="41" t="s">
        <v>123</v>
      </c>
      <c r="E225" s="124">
        <f t="shared" ref="E225:M225" si="28">SUM(E226:E227)</f>
        <v>16.099999999999998</v>
      </c>
      <c r="F225" s="124">
        <f t="shared" si="28"/>
        <v>0</v>
      </c>
      <c r="G225" s="124">
        <f t="shared" si="28"/>
        <v>0</v>
      </c>
      <c r="H225" s="124">
        <f t="shared" si="28"/>
        <v>0</v>
      </c>
      <c r="I225" s="124">
        <f t="shared" si="28"/>
        <v>25</v>
      </c>
      <c r="J225" s="124">
        <f t="shared" si="28"/>
        <v>19.5</v>
      </c>
      <c r="K225" s="124">
        <f t="shared" si="28"/>
        <v>19.5</v>
      </c>
      <c r="L225" s="124">
        <f t="shared" si="28"/>
        <v>26.7</v>
      </c>
      <c r="M225" s="124">
        <f t="shared" si="28"/>
        <v>27.7</v>
      </c>
    </row>
    <row r="226" spans="1:13">
      <c r="A226" s="171"/>
      <c r="B226" s="38"/>
      <c r="C226" s="39">
        <v>651002</v>
      </c>
      <c r="D226" s="39" t="s">
        <v>124</v>
      </c>
      <c r="E226" s="122">
        <v>15.2</v>
      </c>
      <c r="F226" s="71"/>
      <c r="G226" s="71"/>
      <c r="H226" s="80"/>
      <c r="I226" s="122">
        <v>23.1</v>
      </c>
      <c r="J226" s="71">
        <v>17.8</v>
      </c>
      <c r="K226" s="71">
        <v>17.8</v>
      </c>
      <c r="L226" s="71">
        <v>25</v>
      </c>
      <c r="M226" s="71">
        <v>26</v>
      </c>
    </row>
    <row r="227" spans="1:13">
      <c r="A227" s="171"/>
      <c r="B227" s="38"/>
      <c r="C227" s="39">
        <v>653001</v>
      </c>
      <c r="D227" s="39" t="s">
        <v>285</v>
      </c>
      <c r="E227" s="122">
        <v>0.9</v>
      </c>
      <c r="F227" s="71"/>
      <c r="G227" s="71"/>
      <c r="H227" s="80"/>
      <c r="I227" s="122">
        <v>1.9</v>
      </c>
      <c r="J227" s="71">
        <v>1.7</v>
      </c>
      <c r="K227" s="71">
        <v>1.7</v>
      </c>
      <c r="L227" s="71">
        <v>1.7</v>
      </c>
      <c r="M227" s="71">
        <v>1.7</v>
      </c>
    </row>
    <row r="228" spans="1:13">
      <c r="A228" s="170"/>
      <c r="B228" s="41" t="s">
        <v>125</v>
      </c>
      <c r="C228" s="41"/>
      <c r="D228" s="41" t="s">
        <v>126</v>
      </c>
      <c r="E228" s="124">
        <f t="shared" ref="E228:M228" si="29">SUM(E229:E231)</f>
        <v>10</v>
      </c>
      <c r="F228" s="124">
        <f t="shared" si="29"/>
        <v>0</v>
      </c>
      <c r="G228" s="124">
        <f t="shared" si="29"/>
        <v>0</v>
      </c>
      <c r="H228" s="124">
        <f t="shared" si="29"/>
        <v>0</v>
      </c>
      <c r="I228" s="124">
        <f t="shared" si="29"/>
        <v>14.3</v>
      </c>
      <c r="J228" s="124">
        <f t="shared" si="29"/>
        <v>4.8</v>
      </c>
      <c r="K228" s="124">
        <f t="shared" si="29"/>
        <v>4.8</v>
      </c>
      <c r="L228" s="124">
        <f t="shared" si="29"/>
        <v>4.8</v>
      </c>
      <c r="M228" s="124">
        <f t="shared" si="29"/>
        <v>4.8</v>
      </c>
    </row>
    <row r="229" spans="1:13">
      <c r="A229" s="171"/>
      <c r="B229" s="38"/>
      <c r="C229" s="39">
        <v>6410011</v>
      </c>
      <c r="D229" s="39" t="s">
        <v>127</v>
      </c>
      <c r="E229" s="122">
        <v>0</v>
      </c>
      <c r="F229" s="71"/>
      <c r="G229" s="71"/>
      <c r="H229" s="80"/>
      <c r="I229" s="122">
        <v>0</v>
      </c>
      <c r="J229" s="71">
        <v>0</v>
      </c>
      <c r="K229" s="71">
        <v>0</v>
      </c>
      <c r="L229" s="71">
        <v>0</v>
      </c>
      <c r="M229" s="71">
        <v>0</v>
      </c>
    </row>
    <row r="230" spans="1:13">
      <c r="A230" s="171"/>
      <c r="B230" s="38"/>
      <c r="C230" s="39">
        <v>6410013</v>
      </c>
      <c r="D230" s="39" t="s">
        <v>273</v>
      </c>
      <c r="E230" s="122">
        <v>3.9</v>
      </c>
      <c r="F230" s="71"/>
      <c r="G230" s="71"/>
      <c r="H230" s="80"/>
      <c r="I230" s="122">
        <v>14.3</v>
      </c>
      <c r="J230" s="71">
        <v>4.8</v>
      </c>
      <c r="K230" s="71">
        <v>4.8</v>
      </c>
      <c r="L230" s="71">
        <v>4.8</v>
      </c>
      <c r="M230" s="71">
        <v>4.8</v>
      </c>
    </row>
    <row r="231" spans="1:13">
      <c r="A231" s="171"/>
      <c r="B231" s="38"/>
      <c r="C231" s="39">
        <v>6410012</v>
      </c>
      <c r="D231" s="39" t="s">
        <v>294</v>
      </c>
      <c r="E231" s="122">
        <v>6.1</v>
      </c>
      <c r="F231" s="71"/>
      <c r="G231" s="71"/>
      <c r="H231" s="80"/>
      <c r="I231" s="122">
        <v>0</v>
      </c>
      <c r="J231" s="71">
        <v>0</v>
      </c>
      <c r="K231" s="71">
        <v>0</v>
      </c>
      <c r="L231" s="71">
        <v>0</v>
      </c>
      <c r="M231" s="71">
        <v>0</v>
      </c>
    </row>
    <row r="232" spans="1:13">
      <c r="A232" s="170"/>
      <c r="B232" s="41" t="s">
        <v>128</v>
      </c>
      <c r="C232" s="41"/>
      <c r="D232" s="41" t="s">
        <v>129</v>
      </c>
      <c r="E232" s="124">
        <f t="shared" ref="E232:M232" si="30">SUM(E233+E234+E235)</f>
        <v>178.8</v>
      </c>
      <c r="F232" s="124">
        <f t="shared" si="30"/>
        <v>0</v>
      </c>
      <c r="G232" s="124">
        <f t="shared" si="30"/>
        <v>0</v>
      </c>
      <c r="H232" s="124">
        <f t="shared" si="30"/>
        <v>0</v>
      </c>
      <c r="I232" s="124">
        <f t="shared" si="30"/>
        <v>177.90000000000003</v>
      </c>
      <c r="J232" s="124">
        <f t="shared" si="30"/>
        <v>190.70000000000002</v>
      </c>
      <c r="K232" s="124">
        <f t="shared" si="30"/>
        <v>190.70000000000002</v>
      </c>
      <c r="L232" s="124">
        <f t="shared" si="30"/>
        <v>192.4</v>
      </c>
      <c r="M232" s="124">
        <f t="shared" si="30"/>
        <v>197.9</v>
      </c>
    </row>
    <row r="233" spans="1:13">
      <c r="A233" s="171"/>
      <c r="B233" s="38">
        <v>610</v>
      </c>
      <c r="C233" s="39"/>
      <c r="D233" s="39" t="s">
        <v>116</v>
      </c>
      <c r="E233" s="122">
        <v>120.4</v>
      </c>
      <c r="F233" s="62"/>
      <c r="G233" s="71"/>
      <c r="H233" s="80"/>
      <c r="I233" s="122">
        <v>118.9</v>
      </c>
      <c r="J233" s="71">
        <v>128.9</v>
      </c>
      <c r="K233" s="71">
        <v>128.9</v>
      </c>
      <c r="L233" s="69">
        <v>130</v>
      </c>
      <c r="M233" s="69">
        <v>135</v>
      </c>
    </row>
    <row r="234" spans="1:13">
      <c r="A234" s="171"/>
      <c r="B234" s="38">
        <v>620</v>
      </c>
      <c r="C234" s="39"/>
      <c r="D234" s="39" t="s">
        <v>117</v>
      </c>
      <c r="E234" s="122">
        <v>43.2</v>
      </c>
      <c r="F234" s="62"/>
      <c r="G234" s="71"/>
      <c r="H234" s="80"/>
      <c r="I234" s="122">
        <v>43.2</v>
      </c>
      <c r="J234" s="71">
        <v>44.9</v>
      </c>
      <c r="K234" s="71">
        <v>44.9</v>
      </c>
      <c r="L234" s="69">
        <v>45.5</v>
      </c>
      <c r="M234" s="69">
        <v>46</v>
      </c>
    </row>
    <row r="235" spans="1:13">
      <c r="A235" s="171"/>
      <c r="B235" s="38">
        <v>630</v>
      </c>
      <c r="C235" s="39"/>
      <c r="D235" s="104" t="s">
        <v>118</v>
      </c>
      <c r="E235" s="126">
        <f>SUM(E236:E255)</f>
        <v>15.2</v>
      </c>
      <c r="F235" s="157"/>
      <c r="G235" s="97"/>
      <c r="H235" s="158"/>
      <c r="I235" s="126">
        <f>SUM(I236:I255)</f>
        <v>15.8</v>
      </c>
      <c r="J235" s="126">
        <f>SUM(J236:J255)</f>
        <v>16.899999999999999</v>
      </c>
      <c r="K235" s="126">
        <f>SUM(K236:K255)</f>
        <v>16.899999999999999</v>
      </c>
      <c r="L235" s="126">
        <f>SUM(L236:L255)</f>
        <v>16.899999999999999</v>
      </c>
      <c r="M235" s="126">
        <f>SUM(M236:M255)</f>
        <v>16.899999999999999</v>
      </c>
    </row>
    <row r="236" spans="1:13">
      <c r="A236" s="171"/>
      <c r="B236" s="38"/>
      <c r="C236" s="39">
        <v>631001</v>
      </c>
      <c r="D236" s="39" t="s">
        <v>130</v>
      </c>
      <c r="E236" s="122">
        <v>0</v>
      </c>
      <c r="F236" s="62"/>
      <c r="G236" s="71"/>
      <c r="H236" s="90"/>
      <c r="I236" s="122">
        <v>0.1</v>
      </c>
      <c r="J236" s="71">
        <v>0.1</v>
      </c>
      <c r="K236" s="71">
        <v>0.1</v>
      </c>
      <c r="L236" s="71">
        <v>0.1</v>
      </c>
      <c r="M236" s="71">
        <v>0.1</v>
      </c>
    </row>
    <row r="237" spans="1:13">
      <c r="A237" s="171"/>
      <c r="B237" s="38"/>
      <c r="C237" s="39">
        <v>6320031</v>
      </c>
      <c r="D237" s="39" t="s">
        <v>131</v>
      </c>
      <c r="E237" s="122">
        <v>1.6</v>
      </c>
      <c r="F237" s="62"/>
      <c r="G237" s="71"/>
      <c r="H237" s="90"/>
      <c r="I237" s="122">
        <v>1.7</v>
      </c>
      <c r="J237" s="71">
        <v>1.5</v>
      </c>
      <c r="K237" s="71">
        <v>1.5</v>
      </c>
      <c r="L237" s="71">
        <v>1.5</v>
      </c>
      <c r="M237" s="71">
        <v>1.5</v>
      </c>
    </row>
    <row r="238" spans="1:13">
      <c r="A238" s="171"/>
      <c r="B238" s="38"/>
      <c r="C238" s="39">
        <v>6320032</v>
      </c>
      <c r="D238" s="39" t="s">
        <v>132</v>
      </c>
      <c r="E238" s="122">
        <v>0</v>
      </c>
      <c r="F238" s="62"/>
      <c r="G238" s="71"/>
      <c r="H238" s="90"/>
      <c r="I238" s="122">
        <v>0</v>
      </c>
      <c r="J238" s="71">
        <v>0</v>
      </c>
      <c r="K238" s="71">
        <v>0</v>
      </c>
      <c r="L238" s="71">
        <v>0</v>
      </c>
      <c r="M238" s="71">
        <v>0</v>
      </c>
    </row>
    <row r="239" spans="1:13">
      <c r="A239" s="171"/>
      <c r="B239" s="38"/>
      <c r="C239" s="39">
        <v>633001</v>
      </c>
      <c r="D239" s="39" t="s">
        <v>65</v>
      </c>
      <c r="E239" s="122">
        <v>0</v>
      </c>
      <c r="F239" s="62"/>
      <c r="G239" s="71"/>
      <c r="H239" s="90"/>
      <c r="I239" s="122">
        <v>0.2</v>
      </c>
      <c r="J239" s="71">
        <v>0.8</v>
      </c>
      <c r="K239" s="71">
        <v>0.8</v>
      </c>
      <c r="L239" s="71">
        <v>0.8</v>
      </c>
      <c r="M239" s="71">
        <v>0.8</v>
      </c>
    </row>
    <row r="240" spans="1:13">
      <c r="A240" s="171"/>
      <c r="B240" s="38"/>
      <c r="C240" s="39">
        <v>633001</v>
      </c>
      <c r="D240" s="39" t="s">
        <v>133</v>
      </c>
      <c r="E240" s="122">
        <v>0.2</v>
      </c>
      <c r="F240" s="62"/>
      <c r="G240" s="71"/>
      <c r="H240" s="90"/>
      <c r="I240" s="122">
        <v>0.3</v>
      </c>
      <c r="J240" s="71">
        <v>0.4</v>
      </c>
      <c r="K240" s="71">
        <v>0.4</v>
      </c>
      <c r="L240" s="71">
        <v>0.4</v>
      </c>
      <c r="M240" s="71">
        <v>0.4</v>
      </c>
    </row>
    <row r="241" spans="1:13">
      <c r="A241" s="171"/>
      <c r="B241" s="38"/>
      <c r="C241" s="39">
        <v>6330062</v>
      </c>
      <c r="D241" s="39" t="s">
        <v>434</v>
      </c>
      <c r="E241" s="122">
        <v>0.3</v>
      </c>
      <c r="F241" s="62"/>
      <c r="G241" s="71"/>
      <c r="H241" s="90"/>
      <c r="I241" s="122">
        <v>0.5</v>
      </c>
      <c r="J241" s="71">
        <v>0.5</v>
      </c>
      <c r="K241" s="71">
        <v>0.5</v>
      </c>
      <c r="L241" s="71">
        <v>0.5</v>
      </c>
      <c r="M241" s="71">
        <v>0.5</v>
      </c>
    </row>
    <row r="242" spans="1:13">
      <c r="A242" s="171"/>
      <c r="B242" s="38"/>
      <c r="C242" s="39">
        <v>6330063</v>
      </c>
      <c r="D242" s="39" t="s">
        <v>134</v>
      </c>
      <c r="E242" s="122">
        <v>0.2</v>
      </c>
      <c r="F242" s="62"/>
      <c r="G242" s="71"/>
      <c r="H242" s="90"/>
      <c r="I242" s="122">
        <v>0.1</v>
      </c>
      <c r="J242" s="71">
        <v>0.2</v>
      </c>
      <c r="K242" s="71">
        <v>0.2</v>
      </c>
      <c r="L242" s="71">
        <v>0.2</v>
      </c>
      <c r="M242" s="71">
        <v>0.2</v>
      </c>
    </row>
    <row r="243" spans="1:13">
      <c r="A243" s="171"/>
      <c r="B243" s="38"/>
      <c r="C243" s="39">
        <v>6330065</v>
      </c>
      <c r="D243" s="39" t="s">
        <v>135</v>
      </c>
      <c r="E243" s="122">
        <v>0.2</v>
      </c>
      <c r="F243" s="62"/>
      <c r="G243" s="71"/>
      <c r="H243" s="90"/>
      <c r="I243" s="122">
        <v>0.3</v>
      </c>
      <c r="J243" s="71">
        <v>0.3</v>
      </c>
      <c r="K243" s="71">
        <v>0.3</v>
      </c>
      <c r="L243" s="71">
        <v>0.3</v>
      </c>
      <c r="M243" s="71">
        <v>0.3</v>
      </c>
    </row>
    <row r="244" spans="1:13">
      <c r="A244" s="171"/>
      <c r="B244" s="38"/>
      <c r="C244" s="39">
        <v>6330066</v>
      </c>
      <c r="D244" s="39" t="s">
        <v>136</v>
      </c>
      <c r="E244" s="122">
        <v>0.2</v>
      </c>
      <c r="F244" s="62"/>
      <c r="G244" s="71"/>
      <c r="H244" s="90"/>
      <c r="I244" s="122">
        <v>0</v>
      </c>
      <c r="J244" s="71">
        <v>0</v>
      </c>
      <c r="K244" s="71">
        <v>0</v>
      </c>
      <c r="L244" s="71">
        <v>0</v>
      </c>
      <c r="M244" s="71">
        <v>0</v>
      </c>
    </row>
    <row r="245" spans="1:13">
      <c r="A245" s="171"/>
      <c r="B245" s="38"/>
      <c r="C245" s="39">
        <v>633010</v>
      </c>
      <c r="D245" s="39" t="s">
        <v>137</v>
      </c>
      <c r="E245" s="122">
        <v>0.2</v>
      </c>
      <c r="F245" s="62"/>
      <c r="G245" s="71"/>
      <c r="H245" s="90"/>
      <c r="I245" s="122">
        <v>0.8</v>
      </c>
      <c r="J245" s="71">
        <v>1</v>
      </c>
      <c r="K245" s="71">
        <v>1</v>
      </c>
      <c r="L245" s="71">
        <v>1</v>
      </c>
      <c r="M245" s="71">
        <v>1</v>
      </c>
    </row>
    <row r="246" spans="1:13">
      <c r="A246" s="171"/>
      <c r="B246" s="38"/>
      <c r="C246" s="39">
        <v>634001</v>
      </c>
      <c r="D246" s="39" t="s">
        <v>138</v>
      </c>
      <c r="E246" s="122">
        <v>2.2999999999999998</v>
      </c>
      <c r="F246" s="62"/>
      <c r="G246" s="71"/>
      <c r="H246" s="90"/>
      <c r="I246" s="122">
        <v>2.4</v>
      </c>
      <c r="J246" s="71">
        <v>2.5</v>
      </c>
      <c r="K246" s="71">
        <v>2.5</v>
      </c>
      <c r="L246" s="71">
        <v>2.5</v>
      </c>
      <c r="M246" s="71">
        <v>2.5</v>
      </c>
    </row>
    <row r="247" spans="1:13">
      <c r="A247" s="171"/>
      <c r="B247" s="38"/>
      <c r="C247" s="39">
        <v>6340021</v>
      </c>
      <c r="D247" s="39" t="s">
        <v>79</v>
      </c>
      <c r="E247" s="122">
        <v>0.8</v>
      </c>
      <c r="F247" s="62"/>
      <c r="G247" s="71"/>
      <c r="H247" s="90"/>
      <c r="I247" s="122">
        <v>0.9</v>
      </c>
      <c r="J247" s="71">
        <v>0.9</v>
      </c>
      <c r="K247" s="71">
        <v>0.9</v>
      </c>
      <c r="L247" s="71">
        <v>0.9</v>
      </c>
      <c r="M247" s="71">
        <v>0.9</v>
      </c>
    </row>
    <row r="248" spans="1:13">
      <c r="A248" s="171"/>
      <c r="B248" s="38"/>
      <c r="C248" s="39">
        <v>6340022</v>
      </c>
      <c r="D248" s="39" t="s">
        <v>80</v>
      </c>
      <c r="E248" s="122">
        <v>0.1</v>
      </c>
      <c r="F248" s="62"/>
      <c r="G248" s="71"/>
      <c r="H248" s="90"/>
      <c r="I248" s="122">
        <v>0.1</v>
      </c>
      <c r="J248" s="71">
        <v>0.1</v>
      </c>
      <c r="K248" s="71">
        <v>0.1</v>
      </c>
      <c r="L248" s="71">
        <v>0.1</v>
      </c>
      <c r="M248" s="71">
        <v>0.1</v>
      </c>
    </row>
    <row r="249" spans="1:13">
      <c r="A249" s="171"/>
      <c r="B249" s="38"/>
      <c r="C249" s="39">
        <v>634003</v>
      </c>
      <c r="D249" s="39" t="s">
        <v>266</v>
      </c>
      <c r="E249" s="122">
        <v>0.3</v>
      </c>
      <c r="F249" s="71"/>
      <c r="G249" s="71"/>
      <c r="H249" s="80"/>
      <c r="I249" s="122">
        <v>0.2</v>
      </c>
      <c r="J249" s="71">
        <v>0.2</v>
      </c>
      <c r="K249" s="71">
        <v>0.2</v>
      </c>
      <c r="L249" s="71">
        <v>0.2</v>
      </c>
      <c r="M249" s="71">
        <v>0.2</v>
      </c>
    </row>
    <row r="250" spans="1:13">
      <c r="A250" s="171"/>
      <c r="B250" s="38"/>
      <c r="C250" s="39">
        <v>635002</v>
      </c>
      <c r="D250" s="39" t="s">
        <v>139</v>
      </c>
      <c r="E250" s="122">
        <v>0.2</v>
      </c>
      <c r="F250" s="71"/>
      <c r="G250" s="71"/>
      <c r="H250" s="80"/>
      <c r="I250" s="122">
        <v>0</v>
      </c>
      <c r="J250" s="71">
        <v>0</v>
      </c>
      <c r="K250" s="71">
        <v>0</v>
      </c>
      <c r="L250" s="71">
        <v>0</v>
      </c>
      <c r="M250" s="71">
        <v>0</v>
      </c>
    </row>
    <row r="251" spans="1:13">
      <c r="A251" s="171"/>
      <c r="B251" s="38"/>
      <c r="C251" s="39">
        <v>637001</v>
      </c>
      <c r="D251" s="39" t="s">
        <v>90</v>
      </c>
      <c r="E251" s="122">
        <v>0</v>
      </c>
      <c r="F251" s="71"/>
      <c r="G251" s="71"/>
      <c r="H251" s="80"/>
      <c r="I251" s="122">
        <v>0</v>
      </c>
      <c r="J251" s="71">
        <v>0.2</v>
      </c>
      <c r="K251" s="71">
        <v>0.2</v>
      </c>
      <c r="L251" s="71">
        <v>0.2</v>
      </c>
      <c r="M251" s="71">
        <v>0.2</v>
      </c>
    </row>
    <row r="252" spans="1:13">
      <c r="A252" s="171"/>
      <c r="B252" s="38"/>
      <c r="C252" s="39">
        <v>637004</v>
      </c>
      <c r="D252" s="39" t="s">
        <v>435</v>
      </c>
      <c r="E252" s="122">
        <v>0</v>
      </c>
      <c r="F252" s="71"/>
      <c r="G252" s="71"/>
      <c r="H252" s="80"/>
      <c r="I252" s="122">
        <v>0.1</v>
      </c>
      <c r="J252" s="71">
        <v>0.1</v>
      </c>
      <c r="K252" s="71">
        <v>0.1</v>
      </c>
      <c r="L252" s="71">
        <v>0.1</v>
      </c>
      <c r="M252" s="71">
        <v>0.1</v>
      </c>
    </row>
    <row r="253" spans="1:13">
      <c r="A253" s="171"/>
      <c r="B253" s="38"/>
      <c r="C253" s="39">
        <v>637014</v>
      </c>
      <c r="D253" s="39" t="s">
        <v>102</v>
      </c>
      <c r="E253" s="122">
        <v>6.1</v>
      </c>
      <c r="F253" s="71"/>
      <c r="G253" s="71"/>
      <c r="H253" s="80"/>
      <c r="I253" s="122">
        <v>6.5</v>
      </c>
      <c r="J253" s="71">
        <v>6.5</v>
      </c>
      <c r="K253" s="71">
        <v>6.5</v>
      </c>
      <c r="L253" s="71">
        <v>6.5</v>
      </c>
      <c r="M253" s="71">
        <v>6.5</v>
      </c>
    </row>
    <row r="254" spans="1:13">
      <c r="A254" s="171"/>
      <c r="B254" s="38"/>
      <c r="C254" s="39">
        <v>637016</v>
      </c>
      <c r="D254" s="39" t="s">
        <v>104</v>
      </c>
      <c r="E254" s="122">
        <v>1.3</v>
      </c>
      <c r="F254" s="71"/>
      <c r="G254" s="71"/>
      <c r="H254" s="80"/>
      <c r="I254" s="122">
        <v>1.3</v>
      </c>
      <c r="J254" s="71">
        <v>1.3</v>
      </c>
      <c r="K254" s="71">
        <v>1.3</v>
      </c>
      <c r="L254" s="71">
        <v>1.3</v>
      </c>
      <c r="M254" s="71">
        <v>1.3</v>
      </c>
    </row>
    <row r="255" spans="1:13">
      <c r="A255" s="171"/>
      <c r="B255" s="38"/>
      <c r="C255" s="39">
        <v>642015</v>
      </c>
      <c r="D255" s="39" t="s">
        <v>521</v>
      </c>
      <c r="E255" s="122">
        <v>1.2</v>
      </c>
      <c r="F255" s="71"/>
      <c r="G255" s="71"/>
      <c r="H255" s="80"/>
      <c r="I255" s="122">
        <v>0.3</v>
      </c>
      <c r="J255" s="71">
        <v>0.3</v>
      </c>
      <c r="K255" s="71">
        <v>0.3</v>
      </c>
      <c r="L255" s="71">
        <v>0.3</v>
      </c>
      <c r="M255" s="71">
        <v>0.3</v>
      </c>
    </row>
    <row r="256" spans="1:13">
      <c r="A256" s="170"/>
      <c r="B256" s="41" t="s">
        <v>140</v>
      </c>
      <c r="C256" s="41"/>
      <c r="D256" s="41" t="s">
        <v>141</v>
      </c>
      <c r="E256" s="124">
        <f>SUM(E257)</f>
        <v>1</v>
      </c>
      <c r="F256" s="124">
        <f t="shared" ref="F256:M256" si="31">SUM(F257)</f>
        <v>0</v>
      </c>
      <c r="G256" s="124">
        <f t="shared" si="31"/>
        <v>0</v>
      </c>
      <c r="H256" s="124">
        <f t="shared" si="31"/>
        <v>0</v>
      </c>
      <c r="I256" s="124">
        <f>SUM(I257)</f>
        <v>1</v>
      </c>
      <c r="J256" s="124">
        <f t="shared" si="31"/>
        <v>1</v>
      </c>
      <c r="K256" s="124">
        <f t="shared" si="31"/>
        <v>1</v>
      </c>
      <c r="L256" s="124">
        <f t="shared" si="31"/>
        <v>1</v>
      </c>
      <c r="M256" s="124">
        <f t="shared" si="31"/>
        <v>1</v>
      </c>
    </row>
    <row r="257" spans="1:13">
      <c r="A257" s="171"/>
      <c r="B257" s="38"/>
      <c r="C257" s="39">
        <v>637005</v>
      </c>
      <c r="D257" s="39" t="s">
        <v>142</v>
      </c>
      <c r="E257" s="122">
        <v>1</v>
      </c>
      <c r="F257" s="71"/>
      <c r="G257" s="71"/>
      <c r="H257" s="80"/>
      <c r="I257" s="122">
        <v>1</v>
      </c>
      <c r="J257" s="71">
        <v>1</v>
      </c>
      <c r="K257" s="71">
        <v>1</v>
      </c>
      <c r="L257" s="71">
        <v>1</v>
      </c>
      <c r="M257" s="71">
        <v>1</v>
      </c>
    </row>
    <row r="258" spans="1:13">
      <c r="A258" s="170"/>
      <c r="B258" s="41" t="s">
        <v>143</v>
      </c>
      <c r="C258" s="41"/>
      <c r="D258" s="41" t="s">
        <v>144</v>
      </c>
      <c r="E258" s="124">
        <f t="shared" ref="E258:J258" si="32">SUM(E259+ E264)</f>
        <v>73.899999999999991</v>
      </c>
      <c r="F258" s="124">
        <f t="shared" si="32"/>
        <v>0</v>
      </c>
      <c r="G258" s="124">
        <f t="shared" si="32"/>
        <v>0</v>
      </c>
      <c r="H258" s="124">
        <f t="shared" si="32"/>
        <v>0</v>
      </c>
      <c r="I258" s="124">
        <f t="shared" si="32"/>
        <v>98.800000000000011</v>
      </c>
      <c r="J258" s="124">
        <f t="shared" si="32"/>
        <v>93.699999999999989</v>
      </c>
      <c r="K258" s="124">
        <f>SUM(K259+ K264)</f>
        <v>93.699999999999989</v>
      </c>
      <c r="L258" s="124">
        <f>SUM(L259+ L264)</f>
        <v>93.699999999999989</v>
      </c>
      <c r="M258" s="124">
        <f>SUM(M259+ M264)</f>
        <v>93.699999999999989</v>
      </c>
    </row>
    <row r="259" spans="1:13">
      <c r="A259" s="170"/>
      <c r="B259" s="38"/>
      <c r="C259" s="38"/>
      <c r="D259" s="38" t="s">
        <v>145</v>
      </c>
      <c r="E259" s="126">
        <f t="shared" ref="E259:J259" si="33">SUM(E260:E263)</f>
        <v>67.099999999999994</v>
      </c>
      <c r="F259" s="126">
        <f t="shared" si="33"/>
        <v>0</v>
      </c>
      <c r="G259" s="126">
        <f t="shared" si="33"/>
        <v>0</v>
      </c>
      <c r="H259" s="126">
        <f t="shared" si="33"/>
        <v>0</v>
      </c>
      <c r="I259" s="126">
        <f t="shared" si="33"/>
        <v>91.500000000000014</v>
      </c>
      <c r="J259" s="126">
        <f t="shared" si="33"/>
        <v>86.1</v>
      </c>
      <c r="K259" s="126">
        <f>SUM(K260:K263)</f>
        <v>86.1</v>
      </c>
      <c r="L259" s="126">
        <f>SUM(L260:L263)</f>
        <v>86.1</v>
      </c>
      <c r="M259" s="126">
        <f>SUM(M260:M263)</f>
        <v>86.1</v>
      </c>
    </row>
    <row r="260" spans="1:13">
      <c r="A260" s="171"/>
      <c r="B260" s="38">
        <v>610</v>
      </c>
      <c r="C260" s="39"/>
      <c r="D260" s="39" t="s">
        <v>116</v>
      </c>
      <c r="E260" s="125">
        <v>36.9</v>
      </c>
      <c r="F260" s="69"/>
      <c r="G260" s="69"/>
      <c r="H260" s="89"/>
      <c r="I260" s="125">
        <v>48.7</v>
      </c>
      <c r="J260" s="69">
        <v>44.8</v>
      </c>
      <c r="K260" s="69">
        <v>44.8</v>
      </c>
      <c r="L260" s="69">
        <v>44.8</v>
      </c>
      <c r="M260" s="69">
        <v>44.8</v>
      </c>
    </row>
    <row r="261" spans="1:13">
      <c r="A261" s="171"/>
      <c r="B261" s="38">
        <v>620</v>
      </c>
      <c r="C261" s="39"/>
      <c r="D261" s="39" t="s">
        <v>117</v>
      </c>
      <c r="E261" s="122">
        <v>13.1</v>
      </c>
      <c r="F261" s="71"/>
      <c r="G261" s="71"/>
      <c r="H261" s="80"/>
      <c r="I261" s="122">
        <v>17.100000000000001</v>
      </c>
      <c r="J261" s="71">
        <v>15.8</v>
      </c>
      <c r="K261" s="71">
        <v>15.8</v>
      </c>
      <c r="L261" s="71">
        <v>15.8</v>
      </c>
      <c r="M261" s="71">
        <v>15.8</v>
      </c>
    </row>
    <row r="262" spans="1:13">
      <c r="A262" s="171"/>
      <c r="B262" s="38">
        <v>630</v>
      </c>
      <c r="C262" s="39"/>
      <c r="D262" s="39" t="s">
        <v>118</v>
      </c>
      <c r="E262" s="122">
        <v>12.8</v>
      </c>
      <c r="F262" s="71"/>
      <c r="G262" s="71"/>
      <c r="H262" s="80"/>
      <c r="I262" s="122">
        <v>20.5</v>
      </c>
      <c r="J262" s="71">
        <v>20.5</v>
      </c>
      <c r="K262" s="71">
        <v>20.5</v>
      </c>
      <c r="L262" s="71">
        <v>20.5</v>
      </c>
      <c r="M262" s="71">
        <v>20.5</v>
      </c>
    </row>
    <row r="263" spans="1:13">
      <c r="A263" s="171"/>
      <c r="B263" s="38"/>
      <c r="C263" s="39"/>
      <c r="D263" s="39" t="s">
        <v>102</v>
      </c>
      <c r="E263" s="122">
        <v>4.3</v>
      </c>
      <c r="F263" s="71"/>
      <c r="G263" s="71"/>
      <c r="H263" s="80"/>
      <c r="I263" s="122">
        <v>5.2</v>
      </c>
      <c r="J263" s="71">
        <v>5</v>
      </c>
      <c r="K263" s="71">
        <v>5</v>
      </c>
      <c r="L263" s="71">
        <v>5</v>
      </c>
      <c r="M263" s="71">
        <v>5</v>
      </c>
    </row>
    <row r="264" spans="1:13">
      <c r="A264" s="171"/>
      <c r="B264" s="38"/>
      <c r="C264" s="39"/>
      <c r="D264" s="38" t="s">
        <v>146</v>
      </c>
      <c r="E264" s="126">
        <f t="shared" ref="E264:M264" si="34">SUM(E265:E266)</f>
        <v>6.8</v>
      </c>
      <c r="F264" s="126">
        <f t="shared" si="34"/>
        <v>0</v>
      </c>
      <c r="G264" s="126">
        <f t="shared" si="34"/>
        <v>0</v>
      </c>
      <c r="H264" s="126">
        <f t="shared" si="34"/>
        <v>0</v>
      </c>
      <c r="I264" s="126">
        <f t="shared" si="34"/>
        <v>7.3000000000000007</v>
      </c>
      <c r="J264" s="126">
        <f t="shared" si="34"/>
        <v>7.6</v>
      </c>
      <c r="K264" s="126">
        <f t="shared" si="34"/>
        <v>7.6</v>
      </c>
      <c r="L264" s="126">
        <f t="shared" si="34"/>
        <v>7.6</v>
      </c>
      <c r="M264" s="126">
        <f t="shared" si="34"/>
        <v>7.6</v>
      </c>
    </row>
    <row r="265" spans="1:13">
      <c r="A265" s="171"/>
      <c r="B265" s="38">
        <v>610</v>
      </c>
      <c r="C265" s="39"/>
      <c r="D265" s="39" t="s">
        <v>116</v>
      </c>
      <c r="E265" s="122">
        <v>5</v>
      </c>
      <c r="F265" s="71"/>
      <c r="G265" s="71"/>
      <c r="H265" s="80"/>
      <c r="I265" s="122">
        <v>5.4</v>
      </c>
      <c r="J265" s="71">
        <v>5.6</v>
      </c>
      <c r="K265" s="71">
        <v>5.6</v>
      </c>
      <c r="L265" s="71">
        <v>5.6</v>
      </c>
      <c r="M265" s="71">
        <v>5.6</v>
      </c>
    </row>
    <row r="266" spans="1:13">
      <c r="A266" s="171"/>
      <c r="B266" s="38">
        <v>620</v>
      </c>
      <c r="C266" s="39"/>
      <c r="D266" s="39" t="s">
        <v>117</v>
      </c>
      <c r="E266" s="122">
        <v>1.8</v>
      </c>
      <c r="F266" s="71"/>
      <c r="G266" s="71"/>
      <c r="H266" s="80"/>
      <c r="I266" s="122">
        <v>1.9</v>
      </c>
      <c r="J266" s="71">
        <v>2</v>
      </c>
      <c r="K266" s="71">
        <v>2</v>
      </c>
      <c r="L266" s="71">
        <v>2</v>
      </c>
      <c r="M266" s="71">
        <v>2</v>
      </c>
    </row>
    <row r="267" spans="1:13">
      <c r="A267" s="170"/>
      <c r="B267" s="41" t="s">
        <v>147</v>
      </c>
      <c r="C267" s="41"/>
      <c r="D267" s="41" t="s">
        <v>148</v>
      </c>
      <c r="E267" s="124">
        <f t="shared" ref="E267:M267" si="35">SUM(E268:E270)</f>
        <v>30.2</v>
      </c>
      <c r="F267" s="124">
        <f t="shared" si="35"/>
        <v>0</v>
      </c>
      <c r="G267" s="124">
        <f t="shared" si="35"/>
        <v>0</v>
      </c>
      <c r="H267" s="124">
        <f t="shared" si="35"/>
        <v>0</v>
      </c>
      <c r="I267" s="124">
        <f t="shared" si="35"/>
        <v>30.4</v>
      </c>
      <c r="J267" s="124">
        <f t="shared" si="35"/>
        <v>29.2</v>
      </c>
      <c r="K267" s="124">
        <f t="shared" si="35"/>
        <v>29.2</v>
      </c>
      <c r="L267" s="124">
        <f t="shared" si="35"/>
        <v>30.1</v>
      </c>
      <c r="M267" s="124">
        <f t="shared" si="35"/>
        <v>30.8</v>
      </c>
    </row>
    <row r="268" spans="1:13">
      <c r="A268" s="171"/>
      <c r="B268" s="38">
        <v>610</v>
      </c>
      <c r="C268" s="39"/>
      <c r="D268" s="39" t="s">
        <v>116</v>
      </c>
      <c r="E268" s="122">
        <v>20.399999999999999</v>
      </c>
      <c r="F268" s="71"/>
      <c r="G268" s="71"/>
      <c r="H268" s="80"/>
      <c r="I268" s="122">
        <v>13.6</v>
      </c>
      <c r="J268" s="71">
        <v>18.899999999999999</v>
      </c>
      <c r="K268" s="71">
        <v>18.899999999999999</v>
      </c>
      <c r="L268" s="69">
        <v>19.5</v>
      </c>
      <c r="M268" s="69">
        <v>20</v>
      </c>
    </row>
    <row r="269" spans="1:13">
      <c r="A269" s="171"/>
      <c r="B269" s="38">
        <v>620</v>
      </c>
      <c r="C269" s="39"/>
      <c r="D269" s="39" t="s">
        <v>117</v>
      </c>
      <c r="E269" s="122">
        <v>6.7</v>
      </c>
      <c r="F269" s="71"/>
      <c r="G269" s="71"/>
      <c r="H269" s="80"/>
      <c r="I269" s="122">
        <v>4.7</v>
      </c>
      <c r="J269" s="71">
        <v>6.5</v>
      </c>
      <c r="K269" s="71">
        <v>6.5</v>
      </c>
      <c r="L269" s="69">
        <v>6.8</v>
      </c>
      <c r="M269" s="69">
        <v>7</v>
      </c>
    </row>
    <row r="270" spans="1:13">
      <c r="A270" s="171"/>
      <c r="B270" s="38">
        <v>630</v>
      </c>
      <c r="C270" s="39"/>
      <c r="D270" s="39" t="s">
        <v>118</v>
      </c>
      <c r="E270" s="122">
        <v>3.1</v>
      </c>
      <c r="F270" s="71"/>
      <c r="G270" s="71"/>
      <c r="H270" s="80"/>
      <c r="I270" s="122">
        <v>12.1</v>
      </c>
      <c r="J270" s="71">
        <v>3.8</v>
      </c>
      <c r="K270" s="71">
        <v>3.8</v>
      </c>
      <c r="L270" s="71">
        <v>3.8</v>
      </c>
      <c r="M270" s="71">
        <v>3.8</v>
      </c>
    </row>
    <row r="271" spans="1:13">
      <c r="A271" s="170"/>
      <c r="B271" s="41" t="s">
        <v>349</v>
      </c>
      <c r="C271" s="41"/>
      <c r="D271" s="41" t="s">
        <v>350</v>
      </c>
      <c r="E271" s="124">
        <f t="shared" ref="E271:M271" si="36">SUM(E272:E274)</f>
        <v>0.4</v>
      </c>
      <c r="F271" s="124">
        <f t="shared" si="36"/>
        <v>0</v>
      </c>
      <c r="G271" s="124">
        <f t="shared" si="36"/>
        <v>0</v>
      </c>
      <c r="H271" s="124">
        <f t="shared" si="36"/>
        <v>0</v>
      </c>
      <c r="I271" s="124">
        <f t="shared" si="36"/>
        <v>0.4</v>
      </c>
      <c r="J271" s="124">
        <f t="shared" si="36"/>
        <v>0.4</v>
      </c>
      <c r="K271" s="124">
        <f t="shared" si="36"/>
        <v>0.4</v>
      </c>
      <c r="L271" s="124">
        <f t="shared" si="36"/>
        <v>0.4</v>
      </c>
      <c r="M271" s="124">
        <f t="shared" si="36"/>
        <v>0.4</v>
      </c>
    </row>
    <row r="272" spans="1:13">
      <c r="A272" s="171"/>
      <c r="B272" s="38">
        <v>610</v>
      </c>
      <c r="C272" s="39"/>
      <c r="D272" s="39" t="s">
        <v>116</v>
      </c>
      <c r="E272" s="122">
        <v>0.3</v>
      </c>
      <c r="F272" s="71"/>
      <c r="G272" s="71"/>
      <c r="H272" s="80"/>
      <c r="I272" s="122">
        <v>0.3</v>
      </c>
      <c r="J272" s="122">
        <v>0.3</v>
      </c>
      <c r="K272" s="122">
        <v>0.3</v>
      </c>
      <c r="L272" s="122">
        <v>0.3</v>
      </c>
      <c r="M272" s="122">
        <v>0.3</v>
      </c>
    </row>
    <row r="273" spans="1:13">
      <c r="A273" s="171"/>
      <c r="B273" s="38">
        <v>620</v>
      </c>
      <c r="C273" s="39"/>
      <c r="D273" s="39" t="s">
        <v>117</v>
      </c>
      <c r="E273" s="122">
        <v>0.1</v>
      </c>
      <c r="F273" s="71"/>
      <c r="G273" s="71"/>
      <c r="H273" s="80"/>
      <c r="I273" s="122">
        <v>0.1</v>
      </c>
      <c r="J273" s="122">
        <v>0.1</v>
      </c>
      <c r="K273" s="122">
        <v>0.1</v>
      </c>
      <c r="L273" s="122">
        <v>0.1</v>
      </c>
      <c r="M273" s="122">
        <v>0.1</v>
      </c>
    </row>
    <row r="274" spans="1:13">
      <c r="A274" s="171"/>
      <c r="B274" s="38">
        <v>630</v>
      </c>
      <c r="C274" s="39"/>
      <c r="D274" s="39" t="s">
        <v>118</v>
      </c>
      <c r="E274" s="122">
        <v>0</v>
      </c>
      <c r="F274" s="71"/>
      <c r="G274" s="71"/>
      <c r="H274" s="80"/>
      <c r="I274" s="122">
        <v>0</v>
      </c>
      <c r="J274" s="122">
        <v>0</v>
      </c>
      <c r="K274" s="122">
        <v>0</v>
      </c>
      <c r="L274" s="122">
        <v>0</v>
      </c>
      <c r="M274" s="122">
        <v>0</v>
      </c>
    </row>
    <row r="275" spans="1:13">
      <c r="A275" s="170"/>
      <c r="B275" s="41" t="s">
        <v>149</v>
      </c>
      <c r="C275" s="41"/>
      <c r="D275" s="41" t="s">
        <v>150</v>
      </c>
      <c r="E275" s="124">
        <f t="shared" ref="E275:M275" si="37">SUM(E276:E283)</f>
        <v>12.499999999999998</v>
      </c>
      <c r="F275" s="124">
        <f t="shared" si="37"/>
        <v>0</v>
      </c>
      <c r="G275" s="124">
        <f t="shared" si="37"/>
        <v>0</v>
      </c>
      <c r="H275" s="124">
        <f t="shared" si="37"/>
        <v>0</v>
      </c>
      <c r="I275" s="124">
        <f t="shared" si="37"/>
        <v>12.299999999999997</v>
      </c>
      <c r="J275" s="124">
        <f t="shared" si="37"/>
        <v>44.5</v>
      </c>
      <c r="K275" s="124">
        <f t="shared" si="37"/>
        <v>44.5</v>
      </c>
      <c r="L275" s="124">
        <f t="shared" si="37"/>
        <v>33.5</v>
      </c>
      <c r="M275" s="124">
        <f t="shared" si="37"/>
        <v>33.5</v>
      </c>
    </row>
    <row r="276" spans="1:13">
      <c r="A276" s="171"/>
      <c r="B276" s="39"/>
      <c r="C276" s="39">
        <v>610620</v>
      </c>
      <c r="D276" s="39" t="s">
        <v>312</v>
      </c>
      <c r="E276" s="122">
        <v>0</v>
      </c>
      <c r="F276" s="62"/>
      <c r="G276" s="71"/>
      <c r="H276" s="90"/>
      <c r="I276" s="122">
        <v>0</v>
      </c>
      <c r="J276" s="71">
        <v>0</v>
      </c>
      <c r="K276" s="71">
        <v>0</v>
      </c>
      <c r="L276" s="71">
        <v>0</v>
      </c>
      <c r="M276" s="71">
        <v>0</v>
      </c>
    </row>
    <row r="277" spans="1:13">
      <c r="A277" s="171"/>
      <c r="B277" s="38"/>
      <c r="C277" s="39">
        <v>633006</v>
      </c>
      <c r="D277" s="39" t="s">
        <v>135</v>
      </c>
      <c r="E277" s="122">
        <v>11.1</v>
      </c>
      <c r="F277" s="62"/>
      <c r="G277" s="71"/>
      <c r="H277" s="90"/>
      <c r="I277" s="122">
        <v>11.7</v>
      </c>
      <c r="J277" s="71">
        <v>13</v>
      </c>
      <c r="K277" s="71">
        <v>13</v>
      </c>
      <c r="L277" s="71">
        <v>13</v>
      </c>
      <c r="M277" s="71">
        <v>13</v>
      </c>
    </row>
    <row r="278" spans="1:13">
      <c r="A278" s="171"/>
      <c r="B278" s="38"/>
      <c r="C278" s="39">
        <v>634004</v>
      </c>
      <c r="D278" s="39" t="s">
        <v>81</v>
      </c>
      <c r="E278" s="122">
        <v>0</v>
      </c>
      <c r="F278" s="62"/>
      <c r="G278" s="71"/>
      <c r="H278" s="90"/>
      <c r="I278" s="122">
        <v>0.2</v>
      </c>
      <c r="J278" s="71">
        <v>0.5</v>
      </c>
      <c r="K278" s="71">
        <v>0.5</v>
      </c>
      <c r="L278" s="71">
        <v>0.5</v>
      </c>
      <c r="M278" s="71">
        <v>0.5</v>
      </c>
    </row>
    <row r="279" spans="1:13">
      <c r="A279" s="171"/>
      <c r="B279" s="38"/>
      <c r="C279" s="39">
        <v>635006</v>
      </c>
      <c r="D279" s="39" t="s">
        <v>151</v>
      </c>
      <c r="E279" s="122">
        <v>1.2</v>
      </c>
      <c r="F279" s="62"/>
      <c r="G279" s="71"/>
      <c r="H279" s="90"/>
      <c r="I279" s="122">
        <v>0</v>
      </c>
      <c r="J279" s="71">
        <v>20</v>
      </c>
      <c r="K279" s="71">
        <v>20</v>
      </c>
      <c r="L279" s="71">
        <v>20</v>
      </c>
      <c r="M279" s="71">
        <v>20</v>
      </c>
    </row>
    <row r="280" spans="1:13">
      <c r="A280" s="171"/>
      <c r="B280" s="38"/>
      <c r="C280" s="39">
        <v>6350063</v>
      </c>
      <c r="D280" s="39" t="s">
        <v>341</v>
      </c>
      <c r="E280" s="122">
        <v>0</v>
      </c>
      <c r="F280" s="71"/>
      <c r="G280" s="71"/>
      <c r="H280" s="80"/>
      <c r="I280" s="122">
        <v>0</v>
      </c>
      <c r="J280" s="71">
        <v>3</v>
      </c>
      <c r="K280" s="71">
        <v>3</v>
      </c>
      <c r="L280" s="71">
        <v>0</v>
      </c>
      <c r="M280" s="71">
        <v>0</v>
      </c>
    </row>
    <row r="281" spans="1:13">
      <c r="A281" s="171"/>
      <c r="B281" s="38"/>
      <c r="C281" s="39">
        <v>6350066</v>
      </c>
      <c r="D281" s="39" t="s">
        <v>507</v>
      </c>
      <c r="E281" s="122">
        <v>0</v>
      </c>
      <c r="F281" s="71"/>
      <c r="G281" s="71"/>
      <c r="H281" s="80"/>
      <c r="I281" s="122">
        <v>0</v>
      </c>
      <c r="J281" s="71">
        <v>8</v>
      </c>
      <c r="K281" s="71">
        <v>8</v>
      </c>
      <c r="L281" s="71">
        <v>0</v>
      </c>
      <c r="M281" s="71">
        <v>0</v>
      </c>
    </row>
    <row r="282" spans="1:13">
      <c r="A282" s="171"/>
      <c r="B282" s="38"/>
      <c r="C282" s="39">
        <v>637011</v>
      </c>
      <c r="D282" s="39" t="s">
        <v>436</v>
      </c>
      <c r="E282" s="122">
        <v>0</v>
      </c>
      <c r="F282" s="71"/>
      <c r="G282" s="71"/>
      <c r="H282" s="80"/>
      <c r="I282" s="122">
        <v>0.2</v>
      </c>
      <c r="J282" s="71">
        <v>0</v>
      </c>
      <c r="K282" s="71">
        <v>0</v>
      </c>
      <c r="L282" s="71">
        <v>0</v>
      </c>
      <c r="M282" s="71">
        <v>0</v>
      </c>
    </row>
    <row r="283" spans="1:13">
      <c r="A283" s="171"/>
      <c r="B283" s="38"/>
      <c r="C283" s="39">
        <v>644001</v>
      </c>
      <c r="D283" s="39" t="s">
        <v>152</v>
      </c>
      <c r="E283" s="122">
        <v>0.2</v>
      </c>
      <c r="F283" s="71"/>
      <c r="G283" s="71"/>
      <c r="H283" s="80"/>
      <c r="I283" s="122">
        <v>0.2</v>
      </c>
      <c r="J283" s="71">
        <v>0</v>
      </c>
      <c r="K283" s="71">
        <v>0</v>
      </c>
      <c r="L283" s="71">
        <v>0</v>
      </c>
      <c r="M283" s="71">
        <v>0</v>
      </c>
    </row>
    <row r="284" spans="1:13">
      <c r="A284" s="170"/>
      <c r="B284" s="41" t="s">
        <v>153</v>
      </c>
      <c r="C284" s="41"/>
      <c r="D284" s="41" t="s">
        <v>154</v>
      </c>
      <c r="E284" s="124">
        <f t="shared" ref="E284:M284" si="38">SUM(E285:E292)</f>
        <v>199.20000000000002</v>
      </c>
      <c r="F284" s="124">
        <f t="shared" si="38"/>
        <v>0</v>
      </c>
      <c r="G284" s="124">
        <f t="shared" si="38"/>
        <v>0</v>
      </c>
      <c r="H284" s="124">
        <f t="shared" si="38"/>
        <v>0</v>
      </c>
      <c r="I284" s="124">
        <f t="shared" si="38"/>
        <v>203.2</v>
      </c>
      <c r="J284" s="124">
        <f t="shared" si="38"/>
        <v>249.1</v>
      </c>
      <c r="K284" s="124">
        <f t="shared" si="38"/>
        <v>249.1</v>
      </c>
      <c r="L284" s="124">
        <f t="shared" si="38"/>
        <v>250.29999999999998</v>
      </c>
      <c r="M284" s="124">
        <f t="shared" si="38"/>
        <v>251.6</v>
      </c>
    </row>
    <row r="285" spans="1:13">
      <c r="A285" s="171"/>
      <c r="B285" s="39"/>
      <c r="C285" s="39">
        <v>610620</v>
      </c>
      <c r="D285" s="39" t="s">
        <v>312</v>
      </c>
      <c r="E285" s="122">
        <v>0.8</v>
      </c>
      <c r="F285" s="71"/>
      <c r="G285" s="71"/>
      <c r="H285" s="80"/>
      <c r="I285" s="122">
        <v>0.8</v>
      </c>
      <c r="J285" s="71">
        <v>17</v>
      </c>
      <c r="K285" s="71">
        <v>17</v>
      </c>
      <c r="L285" s="69">
        <v>18</v>
      </c>
      <c r="M285" s="69">
        <v>19</v>
      </c>
    </row>
    <row r="286" spans="1:13">
      <c r="A286" s="171"/>
      <c r="B286" s="39"/>
      <c r="C286" s="39"/>
      <c r="D286" s="39" t="s">
        <v>461</v>
      </c>
      <c r="E286" s="122">
        <v>0</v>
      </c>
      <c r="F286" s="71"/>
      <c r="G286" s="71"/>
      <c r="H286" s="80"/>
      <c r="I286" s="122"/>
      <c r="J286" s="71">
        <v>6</v>
      </c>
      <c r="K286" s="71">
        <v>6</v>
      </c>
      <c r="L286" s="69">
        <v>6.2</v>
      </c>
      <c r="M286" s="69">
        <v>6.5</v>
      </c>
    </row>
    <row r="287" spans="1:13">
      <c r="A287" s="171"/>
      <c r="B287" s="38"/>
      <c r="C287" s="39">
        <v>632003</v>
      </c>
      <c r="D287" s="39" t="s">
        <v>437</v>
      </c>
      <c r="E287" s="122">
        <v>8</v>
      </c>
      <c r="F287" s="71"/>
      <c r="G287" s="71"/>
      <c r="H287" s="80"/>
      <c r="I287" s="122">
        <v>7.9</v>
      </c>
      <c r="J287" s="71">
        <v>8.4</v>
      </c>
      <c r="K287" s="71">
        <v>8.4</v>
      </c>
      <c r="L287" s="71">
        <v>8.4</v>
      </c>
      <c r="M287" s="71">
        <v>8.4</v>
      </c>
    </row>
    <row r="288" spans="1:13">
      <c r="A288" s="171"/>
      <c r="B288" s="38"/>
      <c r="C288" s="39">
        <v>633006</v>
      </c>
      <c r="D288" s="39" t="s">
        <v>155</v>
      </c>
      <c r="E288" s="122">
        <v>0.5</v>
      </c>
      <c r="F288" s="71"/>
      <c r="G288" s="71"/>
      <c r="H288" s="90"/>
      <c r="I288" s="122">
        <v>2.7</v>
      </c>
      <c r="J288" s="71">
        <v>5</v>
      </c>
      <c r="K288" s="71">
        <v>5</v>
      </c>
      <c r="L288" s="71">
        <v>5</v>
      </c>
      <c r="M288" s="71">
        <v>5</v>
      </c>
    </row>
    <row r="289" spans="1:13">
      <c r="A289" s="171"/>
      <c r="B289" s="38"/>
      <c r="C289" s="39">
        <v>637004</v>
      </c>
      <c r="D289" s="39" t="s">
        <v>541</v>
      </c>
      <c r="E289" s="122">
        <v>185.9</v>
      </c>
      <c r="F289" s="71"/>
      <c r="G289" s="71"/>
      <c r="H289" s="80"/>
      <c r="I289" s="122">
        <v>185.6</v>
      </c>
      <c r="J289" s="71">
        <v>198.2</v>
      </c>
      <c r="K289" s="71">
        <v>198.2</v>
      </c>
      <c r="L289" s="71">
        <v>198.2</v>
      </c>
      <c r="M289" s="71">
        <v>198.2</v>
      </c>
    </row>
    <row r="290" spans="1:13">
      <c r="A290" s="171"/>
      <c r="B290" s="38"/>
      <c r="C290" s="39">
        <v>637004</v>
      </c>
      <c r="D290" s="39" t="s">
        <v>535</v>
      </c>
      <c r="E290" s="122">
        <v>4</v>
      </c>
      <c r="F290" s="71"/>
      <c r="G290" s="71"/>
      <c r="H290" s="80"/>
      <c r="I290" s="122">
        <v>6.2</v>
      </c>
      <c r="J290" s="71">
        <v>10</v>
      </c>
      <c r="K290" s="71">
        <v>10</v>
      </c>
      <c r="L290" s="71">
        <v>10</v>
      </c>
      <c r="M290" s="71">
        <v>10</v>
      </c>
    </row>
    <row r="291" spans="1:13">
      <c r="A291" s="171"/>
      <c r="B291" s="38"/>
      <c r="C291" s="39">
        <v>637005</v>
      </c>
      <c r="D291" s="39" t="s">
        <v>265</v>
      </c>
      <c r="E291" s="122">
        <v>0</v>
      </c>
      <c r="F291" s="71"/>
      <c r="G291" s="71"/>
      <c r="H291" s="80"/>
      <c r="I291" s="122">
        <v>0</v>
      </c>
      <c r="J291" s="71">
        <v>0</v>
      </c>
      <c r="K291" s="71">
        <v>0</v>
      </c>
      <c r="L291" s="71">
        <v>0</v>
      </c>
      <c r="M291" s="71">
        <v>0</v>
      </c>
    </row>
    <row r="292" spans="1:13">
      <c r="A292" s="171"/>
      <c r="B292" s="38"/>
      <c r="C292" s="39"/>
      <c r="D292" s="39" t="s">
        <v>463</v>
      </c>
      <c r="E292" s="122">
        <v>0</v>
      </c>
      <c r="F292" s="122"/>
      <c r="G292" s="122"/>
      <c r="H292" s="140">
        <v>0</v>
      </c>
      <c r="I292" s="122">
        <v>0</v>
      </c>
      <c r="J292" s="122">
        <v>4.5</v>
      </c>
      <c r="K292" s="122">
        <v>4.5</v>
      </c>
      <c r="L292" s="122">
        <v>4.5</v>
      </c>
      <c r="M292" s="122">
        <v>4.5</v>
      </c>
    </row>
    <row r="293" spans="1:13">
      <c r="A293" s="170"/>
      <c r="B293" s="41" t="s">
        <v>156</v>
      </c>
      <c r="C293" s="41"/>
      <c r="D293" s="41" t="s">
        <v>157</v>
      </c>
      <c r="E293" s="124">
        <f t="shared" ref="E293:M293" si="39">SUM(E294:E301)</f>
        <v>36.400000000000006</v>
      </c>
      <c r="F293" s="124">
        <f t="shared" si="39"/>
        <v>0</v>
      </c>
      <c r="G293" s="124">
        <f t="shared" si="39"/>
        <v>0</v>
      </c>
      <c r="H293" s="124">
        <f t="shared" si="39"/>
        <v>0</v>
      </c>
      <c r="I293" s="124">
        <f t="shared" si="39"/>
        <v>39.6</v>
      </c>
      <c r="J293" s="124">
        <f t="shared" si="39"/>
        <v>57.5</v>
      </c>
      <c r="K293" s="124">
        <f t="shared" si="39"/>
        <v>57.5</v>
      </c>
      <c r="L293" s="124">
        <f t="shared" si="39"/>
        <v>57.5</v>
      </c>
      <c r="M293" s="124">
        <f t="shared" si="39"/>
        <v>57.5</v>
      </c>
    </row>
    <row r="294" spans="1:13">
      <c r="A294" s="171"/>
      <c r="B294" s="38"/>
      <c r="C294" s="39">
        <v>6350066</v>
      </c>
      <c r="D294" s="39" t="s">
        <v>158</v>
      </c>
      <c r="E294" s="122">
        <v>10.8</v>
      </c>
      <c r="F294" s="71"/>
      <c r="G294" s="71"/>
      <c r="H294" s="80"/>
      <c r="I294" s="122">
        <v>0.1</v>
      </c>
      <c r="J294" s="71">
        <v>15</v>
      </c>
      <c r="K294" s="71">
        <v>15</v>
      </c>
      <c r="L294" s="71">
        <v>15</v>
      </c>
      <c r="M294" s="71">
        <v>15</v>
      </c>
    </row>
    <row r="295" spans="1:13">
      <c r="A295" s="171"/>
      <c r="B295" s="38"/>
      <c r="C295" s="39">
        <v>632001</v>
      </c>
      <c r="D295" s="39" t="s">
        <v>415</v>
      </c>
      <c r="E295" s="122">
        <v>0</v>
      </c>
      <c r="F295" s="71"/>
      <c r="G295" s="71"/>
      <c r="H295" s="80"/>
      <c r="I295" s="122">
        <v>1.3</v>
      </c>
      <c r="J295" s="71">
        <v>1.5</v>
      </c>
      <c r="K295" s="71">
        <v>1.5</v>
      </c>
      <c r="L295" s="71">
        <v>1.5</v>
      </c>
      <c r="M295" s="71">
        <v>1.5</v>
      </c>
    </row>
    <row r="296" spans="1:13" ht="12.75" hidden="1" customHeight="1">
      <c r="A296" s="171"/>
      <c r="B296" s="38"/>
      <c r="C296" s="39">
        <v>632002</v>
      </c>
      <c r="D296" s="39" t="s">
        <v>351</v>
      </c>
      <c r="E296" s="122">
        <v>0</v>
      </c>
      <c r="F296" s="71"/>
      <c r="G296" s="71"/>
      <c r="H296" s="80"/>
      <c r="I296" s="122">
        <v>0</v>
      </c>
      <c r="J296" s="122">
        <v>0</v>
      </c>
      <c r="K296" s="122">
        <v>0</v>
      </c>
      <c r="L296" s="122">
        <v>0</v>
      </c>
      <c r="M296" s="122">
        <v>0</v>
      </c>
    </row>
    <row r="297" spans="1:13">
      <c r="A297" s="171"/>
      <c r="B297" s="38"/>
      <c r="C297" s="39">
        <v>633006</v>
      </c>
      <c r="D297" s="39" t="s">
        <v>135</v>
      </c>
      <c r="E297" s="122">
        <v>0</v>
      </c>
      <c r="F297" s="71"/>
      <c r="G297" s="71"/>
      <c r="H297" s="80"/>
      <c r="I297" s="122">
        <v>0.5</v>
      </c>
      <c r="J297" s="71">
        <v>3</v>
      </c>
      <c r="K297" s="71">
        <v>3</v>
      </c>
      <c r="L297" s="71">
        <v>3</v>
      </c>
      <c r="M297" s="71">
        <v>3</v>
      </c>
    </row>
    <row r="298" spans="1:13">
      <c r="A298" s="171"/>
      <c r="B298" s="38"/>
      <c r="C298" s="39">
        <v>634001</v>
      </c>
      <c r="D298" s="39" t="s">
        <v>536</v>
      </c>
      <c r="E298" s="122">
        <v>0</v>
      </c>
      <c r="F298" s="71"/>
      <c r="G298" s="71"/>
      <c r="H298" s="80"/>
      <c r="I298" s="122">
        <v>0.2</v>
      </c>
      <c r="J298" s="71">
        <v>0.2</v>
      </c>
      <c r="K298" s="71">
        <v>0.2</v>
      </c>
      <c r="L298" s="71">
        <v>0.2</v>
      </c>
      <c r="M298" s="71">
        <v>0.2</v>
      </c>
    </row>
    <row r="299" spans="1:13">
      <c r="A299" s="171"/>
      <c r="B299" s="38"/>
      <c r="C299" s="39">
        <v>637004</v>
      </c>
      <c r="D299" s="39" t="s">
        <v>92</v>
      </c>
      <c r="E299" s="122">
        <v>0</v>
      </c>
      <c r="F299" s="71"/>
      <c r="G299" s="71"/>
      <c r="H299" s="80"/>
      <c r="I299" s="122">
        <v>7.3</v>
      </c>
      <c r="J299" s="71">
        <v>7</v>
      </c>
      <c r="K299" s="71">
        <v>7</v>
      </c>
      <c r="L299" s="71">
        <v>7</v>
      </c>
      <c r="M299" s="71">
        <v>7</v>
      </c>
    </row>
    <row r="300" spans="1:13">
      <c r="A300" s="171"/>
      <c r="B300" s="38"/>
      <c r="C300" s="39">
        <v>637011</v>
      </c>
      <c r="D300" s="39" t="s">
        <v>416</v>
      </c>
      <c r="E300" s="122">
        <v>0</v>
      </c>
      <c r="F300" s="71"/>
      <c r="G300" s="71"/>
      <c r="H300" s="80"/>
      <c r="I300" s="122">
        <v>1.8</v>
      </c>
      <c r="J300" s="71">
        <v>2</v>
      </c>
      <c r="K300" s="71">
        <v>2</v>
      </c>
      <c r="L300" s="71">
        <v>2</v>
      </c>
      <c r="M300" s="71">
        <v>2</v>
      </c>
    </row>
    <row r="301" spans="1:13">
      <c r="A301" s="171"/>
      <c r="B301" s="38"/>
      <c r="C301" s="39">
        <v>637012</v>
      </c>
      <c r="D301" s="39" t="s">
        <v>537</v>
      </c>
      <c r="E301" s="122">
        <v>25.6</v>
      </c>
      <c r="F301" s="71"/>
      <c r="G301" s="71"/>
      <c r="H301" s="80"/>
      <c r="I301" s="122">
        <v>28.4</v>
      </c>
      <c r="J301" s="71">
        <v>28.8</v>
      </c>
      <c r="K301" s="71">
        <v>28.8</v>
      </c>
      <c r="L301" s="71">
        <v>28.8</v>
      </c>
      <c r="M301" s="71">
        <v>28.8</v>
      </c>
    </row>
    <row r="302" spans="1:13">
      <c r="A302" s="170"/>
      <c r="B302" s="41" t="s">
        <v>159</v>
      </c>
      <c r="C302" s="41"/>
      <c r="D302" s="41" t="s">
        <v>160</v>
      </c>
      <c r="E302" s="124">
        <f t="shared" ref="E302:M302" si="40">SUM(E303:E309)</f>
        <v>5.4</v>
      </c>
      <c r="F302" s="124">
        <f t="shared" si="40"/>
        <v>0</v>
      </c>
      <c r="G302" s="124">
        <f t="shared" si="40"/>
        <v>0</v>
      </c>
      <c r="H302" s="124">
        <f t="shared" si="40"/>
        <v>0</v>
      </c>
      <c r="I302" s="124">
        <f t="shared" si="40"/>
        <v>5.2</v>
      </c>
      <c r="J302" s="124">
        <f t="shared" si="40"/>
        <v>4</v>
      </c>
      <c r="K302" s="124">
        <f t="shared" si="40"/>
        <v>4</v>
      </c>
      <c r="L302" s="124">
        <f t="shared" si="40"/>
        <v>4</v>
      </c>
      <c r="M302" s="124">
        <f t="shared" si="40"/>
        <v>4</v>
      </c>
    </row>
    <row r="303" spans="1:13">
      <c r="A303" s="172"/>
      <c r="B303" s="91"/>
      <c r="C303" s="92">
        <v>632001</v>
      </c>
      <c r="D303" s="92" t="s">
        <v>363</v>
      </c>
      <c r="E303" s="122">
        <v>0.1</v>
      </c>
      <c r="F303" s="122"/>
      <c r="G303" s="122"/>
      <c r="H303" s="122"/>
      <c r="I303" s="122">
        <v>0.1</v>
      </c>
      <c r="J303" s="122">
        <v>0.2</v>
      </c>
      <c r="K303" s="122">
        <v>0.2</v>
      </c>
      <c r="L303" s="122">
        <v>0.2</v>
      </c>
      <c r="M303" s="122">
        <v>0.2</v>
      </c>
    </row>
    <row r="304" spans="1:13">
      <c r="A304" s="171"/>
      <c r="B304" s="38"/>
      <c r="C304" s="39">
        <v>633006</v>
      </c>
      <c r="D304" s="39" t="s">
        <v>286</v>
      </c>
      <c r="E304" s="122">
        <v>0.5</v>
      </c>
      <c r="F304" s="93"/>
      <c r="G304" s="71"/>
      <c r="H304" s="80"/>
      <c r="I304" s="122">
        <v>1.8</v>
      </c>
      <c r="J304" s="71">
        <v>0</v>
      </c>
      <c r="K304" s="71">
        <v>0</v>
      </c>
      <c r="L304" s="71">
        <v>0</v>
      </c>
      <c r="M304" s="71">
        <v>0</v>
      </c>
    </row>
    <row r="305" spans="1:13">
      <c r="A305" s="171"/>
      <c r="B305" s="38"/>
      <c r="C305" s="39">
        <v>63500610</v>
      </c>
      <c r="D305" s="39" t="s">
        <v>340</v>
      </c>
      <c r="E305" s="122">
        <v>3.3</v>
      </c>
      <c r="F305" s="93"/>
      <c r="G305" s="71"/>
      <c r="H305" s="80"/>
      <c r="I305" s="122">
        <v>0</v>
      </c>
      <c r="J305" s="71">
        <v>0</v>
      </c>
      <c r="K305" s="71">
        <v>0</v>
      </c>
      <c r="L305" s="71">
        <v>0</v>
      </c>
      <c r="M305" s="71">
        <v>0</v>
      </c>
    </row>
    <row r="306" spans="1:13">
      <c r="A306" s="174"/>
      <c r="B306" s="43"/>
      <c r="C306" s="43">
        <v>653001</v>
      </c>
      <c r="D306" s="43" t="s">
        <v>268</v>
      </c>
      <c r="E306" s="122">
        <v>1.3</v>
      </c>
      <c r="F306" s="93"/>
      <c r="G306" s="71"/>
      <c r="H306" s="94"/>
      <c r="I306" s="122">
        <v>0.3</v>
      </c>
      <c r="J306" s="71">
        <v>0.3</v>
      </c>
      <c r="K306" s="71">
        <v>0.3</v>
      </c>
      <c r="L306" s="71">
        <v>0.3</v>
      </c>
      <c r="M306" s="71">
        <v>0.3</v>
      </c>
    </row>
    <row r="307" spans="1:13">
      <c r="A307" s="174"/>
      <c r="B307" s="43"/>
      <c r="C307" s="43">
        <v>653001</v>
      </c>
      <c r="D307" s="43" t="s">
        <v>267</v>
      </c>
      <c r="E307" s="122">
        <v>0.2</v>
      </c>
      <c r="F307" s="93"/>
      <c r="G307" s="71"/>
      <c r="H307" s="94"/>
      <c r="I307" s="122">
        <v>0.9</v>
      </c>
      <c r="J307" s="71">
        <v>0.9</v>
      </c>
      <c r="K307" s="71">
        <v>0.9</v>
      </c>
      <c r="L307" s="71">
        <v>0.9</v>
      </c>
      <c r="M307" s="71">
        <v>0.9</v>
      </c>
    </row>
    <row r="308" spans="1:13">
      <c r="A308" s="174"/>
      <c r="B308" s="43"/>
      <c r="C308" s="43">
        <v>637027</v>
      </c>
      <c r="D308" s="43" t="s">
        <v>172</v>
      </c>
      <c r="E308" s="122">
        <v>0</v>
      </c>
      <c r="F308" s="93"/>
      <c r="G308" s="71"/>
      <c r="H308" s="94"/>
      <c r="I308" s="122">
        <v>1.1000000000000001</v>
      </c>
      <c r="J308" s="71">
        <v>1.1000000000000001</v>
      </c>
      <c r="K308" s="71">
        <v>1.1000000000000001</v>
      </c>
      <c r="L308" s="71">
        <v>1.1000000000000001</v>
      </c>
      <c r="M308" s="71">
        <v>1.1000000000000001</v>
      </c>
    </row>
    <row r="309" spans="1:13">
      <c r="A309" s="174"/>
      <c r="B309" s="43"/>
      <c r="C309" s="43">
        <v>637015</v>
      </c>
      <c r="D309" s="43" t="s">
        <v>421</v>
      </c>
      <c r="E309" s="122">
        <v>0</v>
      </c>
      <c r="F309" s="93"/>
      <c r="G309" s="71"/>
      <c r="H309" s="94"/>
      <c r="I309" s="122">
        <v>1</v>
      </c>
      <c r="J309" s="71">
        <v>1.5</v>
      </c>
      <c r="K309" s="71">
        <v>1.5</v>
      </c>
      <c r="L309" s="71">
        <v>1.5</v>
      </c>
      <c r="M309" s="71">
        <v>1.5</v>
      </c>
    </row>
    <row r="310" spans="1:13">
      <c r="A310" s="170"/>
      <c r="B310" s="41" t="s">
        <v>161</v>
      </c>
      <c r="C310" s="41"/>
      <c r="D310" s="41" t="s">
        <v>162</v>
      </c>
      <c r="E310" s="124">
        <f t="shared" ref="E310:M310" si="41">SUM(E311:E313)</f>
        <v>835.69999999999982</v>
      </c>
      <c r="F310" s="124">
        <f t="shared" si="41"/>
        <v>0</v>
      </c>
      <c r="G310" s="124">
        <f t="shared" si="41"/>
        <v>0</v>
      </c>
      <c r="H310" s="124">
        <f t="shared" si="41"/>
        <v>0</v>
      </c>
      <c r="I310" s="124">
        <f t="shared" si="41"/>
        <v>171</v>
      </c>
      <c r="J310" s="124">
        <f t="shared" si="41"/>
        <v>226.6</v>
      </c>
      <c r="K310" s="124">
        <f t="shared" si="41"/>
        <v>226.6</v>
      </c>
      <c r="L310" s="124">
        <f t="shared" si="41"/>
        <v>227.89999999999998</v>
      </c>
      <c r="M310" s="124">
        <f t="shared" si="41"/>
        <v>229.2</v>
      </c>
    </row>
    <row r="311" spans="1:13">
      <c r="A311" s="171"/>
      <c r="B311" s="38">
        <v>610</v>
      </c>
      <c r="C311" s="39"/>
      <c r="D311" s="39" t="s">
        <v>116</v>
      </c>
      <c r="E311" s="122">
        <v>89.3</v>
      </c>
      <c r="F311" s="71"/>
      <c r="G311" s="71"/>
      <c r="H311" s="80"/>
      <c r="I311" s="122">
        <v>81.8</v>
      </c>
      <c r="J311" s="71">
        <v>93</v>
      </c>
      <c r="K311" s="71">
        <v>93</v>
      </c>
      <c r="L311" s="69">
        <v>94</v>
      </c>
      <c r="M311" s="69">
        <v>95</v>
      </c>
    </row>
    <row r="312" spans="1:13">
      <c r="A312" s="171"/>
      <c r="B312" s="38">
        <v>620</v>
      </c>
      <c r="C312" s="39"/>
      <c r="D312" s="39" t="s">
        <v>117</v>
      </c>
      <c r="E312" s="122">
        <v>31</v>
      </c>
      <c r="F312" s="62"/>
      <c r="G312" s="71"/>
      <c r="H312" s="90"/>
      <c r="I312" s="122">
        <v>29.4</v>
      </c>
      <c r="J312" s="71">
        <v>32</v>
      </c>
      <c r="K312" s="71">
        <v>32</v>
      </c>
      <c r="L312" s="69">
        <v>32.299999999999997</v>
      </c>
      <c r="M312" s="69">
        <v>32.6</v>
      </c>
    </row>
    <row r="313" spans="1:13">
      <c r="A313" s="170"/>
      <c r="B313" s="38">
        <v>630</v>
      </c>
      <c r="C313" s="38"/>
      <c r="D313" s="38" t="s">
        <v>163</v>
      </c>
      <c r="E313" s="122">
        <f>SUM(E314:E349)</f>
        <v>715.39999999999986</v>
      </c>
      <c r="F313" s="62"/>
      <c r="G313" s="71"/>
      <c r="H313" s="90"/>
      <c r="I313" s="122">
        <f>SUM(I314:I349)</f>
        <v>59.800000000000004</v>
      </c>
      <c r="J313" s="122">
        <f>SUM(J314:J349)</f>
        <v>101.6</v>
      </c>
      <c r="K313" s="122">
        <f>SUM(K314:K349)</f>
        <v>101.6</v>
      </c>
      <c r="L313" s="69">
        <f>SUM(L314:L349)</f>
        <v>101.6</v>
      </c>
      <c r="M313" s="69">
        <f>SUM(M314:M349)</f>
        <v>101.6</v>
      </c>
    </row>
    <row r="314" spans="1:13">
      <c r="A314" s="171"/>
      <c r="B314" s="38"/>
      <c r="C314" s="39">
        <v>6320011</v>
      </c>
      <c r="D314" s="39" t="s">
        <v>57</v>
      </c>
      <c r="E314" s="122">
        <v>3.3</v>
      </c>
      <c r="F314" s="122">
        <v>3.3</v>
      </c>
      <c r="G314" s="122">
        <v>3.3</v>
      </c>
      <c r="H314" s="122">
        <v>3.3</v>
      </c>
      <c r="I314" s="122">
        <v>3.3</v>
      </c>
      <c r="J314" s="71">
        <v>3.6</v>
      </c>
      <c r="K314" s="71">
        <v>3.6</v>
      </c>
      <c r="L314" s="71">
        <v>3.6</v>
      </c>
      <c r="M314" s="71">
        <v>3.6</v>
      </c>
    </row>
    <row r="315" spans="1:13">
      <c r="A315" s="171"/>
      <c r="B315" s="38"/>
      <c r="C315" s="39">
        <v>6320012</v>
      </c>
      <c r="D315" s="39" t="s">
        <v>164</v>
      </c>
      <c r="E315" s="122">
        <v>1.8</v>
      </c>
      <c r="F315" s="62"/>
      <c r="G315" s="71"/>
      <c r="H315" s="90"/>
      <c r="I315" s="122">
        <v>1.6</v>
      </c>
      <c r="J315" s="71">
        <v>2</v>
      </c>
      <c r="K315" s="71">
        <v>2</v>
      </c>
      <c r="L315" s="71">
        <v>2</v>
      </c>
      <c r="M315" s="71">
        <v>2</v>
      </c>
    </row>
    <row r="316" spans="1:13">
      <c r="A316" s="171"/>
      <c r="B316" s="38"/>
      <c r="C316" s="39">
        <v>632002</v>
      </c>
      <c r="D316" s="39" t="s">
        <v>165</v>
      </c>
      <c r="E316" s="122">
        <v>0.3</v>
      </c>
      <c r="F316" s="62"/>
      <c r="G316" s="71"/>
      <c r="H316" s="90"/>
      <c r="I316" s="122">
        <v>0.7</v>
      </c>
      <c r="J316" s="71">
        <v>0.8</v>
      </c>
      <c r="K316" s="71">
        <v>0.8</v>
      </c>
      <c r="L316" s="71">
        <v>0.8</v>
      </c>
      <c r="M316" s="71">
        <v>0.8</v>
      </c>
    </row>
    <row r="317" spans="1:13">
      <c r="A317" s="171"/>
      <c r="B317" s="38"/>
      <c r="C317" s="39">
        <v>632003</v>
      </c>
      <c r="D317" s="39" t="s">
        <v>131</v>
      </c>
      <c r="E317" s="122">
        <v>1</v>
      </c>
      <c r="F317" s="62"/>
      <c r="G317" s="71"/>
      <c r="H317" s="90"/>
      <c r="I317" s="122">
        <v>1.4</v>
      </c>
      <c r="J317" s="71">
        <v>1.5</v>
      </c>
      <c r="K317" s="71">
        <v>1.5</v>
      </c>
      <c r="L317" s="71">
        <v>1.5</v>
      </c>
      <c r="M317" s="71">
        <v>1.5</v>
      </c>
    </row>
    <row r="318" spans="1:13">
      <c r="A318" s="171"/>
      <c r="B318" s="38"/>
      <c r="C318" s="39">
        <v>633006</v>
      </c>
      <c r="D318" s="39" t="s">
        <v>135</v>
      </c>
      <c r="E318" s="122">
        <v>7.1</v>
      </c>
      <c r="F318" s="62"/>
      <c r="G318" s="71"/>
      <c r="H318" s="90"/>
      <c r="I318" s="122">
        <v>1.8</v>
      </c>
      <c r="J318" s="71">
        <v>7</v>
      </c>
      <c r="K318" s="71">
        <v>7</v>
      </c>
      <c r="L318" s="71">
        <v>7</v>
      </c>
      <c r="M318" s="71">
        <v>7</v>
      </c>
    </row>
    <row r="319" spans="1:13">
      <c r="A319" s="171"/>
      <c r="B319" s="38"/>
      <c r="C319" s="39">
        <v>6330064</v>
      </c>
      <c r="D319" s="39" t="s">
        <v>342</v>
      </c>
      <c r="E319" s="122">
        <v>0</v>
      </c>
      <c r="F319" s="71"/>
      <c r="G319" s="71"/>
      <c r="H319" s="80"/>
      <c r="I319" s="122">
        <v>0</v>
      </c>
      <c r="J319" s="71">
        <v>3</v>
      </c>
      <c r="K319" s="71">
        <v>3</v>
      </c>
      <c r="L319" s="71">
        <v>3</v>
      </c>
      <c r="M319" s="71">
        <v>3</v>
      </c>
    </row>
    <row r="320" spans="1:13">
      <c r="A320" s="171"/>
      <c r="B320" s="38"/>
      <c r="C320" s="39">
        <v>63300611</v>
      </c>
      <c r="D320" s="39" t="s">
        <v>166</v>
      </c>
      <c r="E320" s="122">
        <v>7.3</v>
      </c>
      <c r="F320" s="62"/>
      <c r="G320" s="71"/>
      <c r="H320" s="90"/>
      <c r="I320" s="122">
        <v>4.8</v>
      </c>
      <c r="J320" s="71">
        <v>15</v>
      </c>
      <c r="K320" s="71">
        <v>15</v>
      </c>
      <c r="L320" s="71">
        <v>15</v>
      </c>
      <c r="M320" s="71">
        <v>15</v>
      </c>
    </row>
    <row r="321" spans="1:13">
      <c r="A321" s="171"/>
      <c r="B321" s="38"/>
      <c r="C321" s="39">
        <v>63300612</v>
      </c>
      <c r="D321" s="39" t="s">
        <v>295</v>
      </c>
      <c r="E321" s="122">
        <v>0</v>
      </c>
      <c r="F321" s="62"/>
      <c r="G321" s="71"/>
      <c r="H321" s="90"/>
      <c r="I321" s="122">
        <v>0</v>
      </c>
      <c r="J321" s="71">
        <v>3</v>
      </c>
      <c r="K321" s="71">
        <v>3</v>
      </c>
      <c r="L321" s="71">
        <v>3</v>
      </c>
      <c r="M321" s="71">
        <v>3</v>
      </c>
    </row>
    <row r="322" spans="1:13">
      <c r="A322" s="171"/>
      <c r="B322" s="38"/>
      <c r="C322" s="39">
        <v>633004</v>
      </c>
      <c r="D322" s="39" t="s">
        <v>167</v>
      </c>
      <c r="E322" s="122">
        <v>0.2</v>
      </c>
      <c r="F322" s="62"/>
      <c r="G322" s="71"/>
      <c r="H322" s="90"/>
      <c r="I322" s="122">
        <v>0.3</v>
      </c>
      <c r="J322" s="71">
        <v>3</v>
      </c>
      <c r="K322" s="71">
        <v>3</v>
      </c>
      <c r="L322" s="71">
        <v>3</v>
      </c>
      <c r="M322" s="71">
        <v>3</v>
      </c>
    </row>
    <row r="323" spans="1:13">
      <c r="A323" s="171"/>
      <c r="B323" s="38"/>
      <c r="C323" s="39">
        <v>633010</v>
      </c>
      <c r="D323" s="39" t="s">
        <v>301</v>
      </c>
      <c r="E323" s="122">
        <v>0</v>
      </c>
      <c r="F323" s="62"/>
      <c r="G323" s="71"/>
      <c r="H323" s="90"/>
      <c r="I323" s="122">
        <v>0.7</v>
      </c>
      <c r="J323" s="71">
        <v>2</v>
      </c>
      <c r="K323" s="71">
        <v>2</v>
      </c>
      <c r="L323" s="71">
        <v>2</v>
      </c>
      <c r="M323" s="71">
        <v>2</v>
      </c>
    </row>
    <row r="324" spans="1:13">
      <c r="A324" s="171"/>
      <c r="B324" s="38"/>
      <c r="C324" s="39">
        <v>634001</v>
      </c>
      <c r="D324" s="39" t="s">
        <v>138</v>
      </c>
      <c r="E324" s="122">
        <v>15.3</v>
      </c>
      <c r="F324" s="62"/>
      <c r="G324" s="71"/>
      <c r="H324" s="90"/>
      <c r="I324" s="122">
        <v>15.8</v>
      </c>
      <c r="J324" s="71">
        <v>16</v>
      </c>
      <c r="K324" s="71">
        <v>16</v>
      </c>
      <c r="L324" s="71">
        <v>16</v>
      </c>
      <c r="M324" s="71">
        <v>16</v>
      </c>
    </row>
    <row r="325" spans="1:13">
      <c r="A325" s="171"/>
      <c r="B325" s="38"/>
      <c r="C325" s="39">
        <v>634002</v>
      </c>
      <c r="D325" s="39" t="s">
        <v>292</v>
      </c>
      <c r="E325" s="122">
        <v>4.5999999999999996</v>
      </c>
      <c r="F325" s="62"/>
      <c r="G325" s="71"/>
      <c r="H325" s="90"/>
      <c r="I325" s="122">
        <v>4.5</v>
      </c>
      <c r="J325" s="71">
        <v>5</v>
      </c>
      <c r="K325" s="71">
        <v>5</v>
      </c>
      <c r="L325" s="71">
        <v>5</v>
      </c>
      <c r="M325" s="71">
        <v>5</v>
      </c>
    </row>
    <row r="326" spans="1:13">
      <c r="A326" s="171"/>
      <c r="B326" s="38"/>
      <c r="C326" s="39">
        <v>634003</v>
      </c>
      <c r="D326" s="39" t="s">
        <v>266</v>
      </c>
      <c r="E326" s="122">
        <v>2.4</v>
      </c>
      <c r="F326" s="62"/>
      <c r="G326" s="71"/>
      <c r="H326" s="90"/>
      <c r="I326" s="122">
        <v>1.1000000000000001</v>
      </c>
      <c r="J326" s="71">
        <v>2.4</v>
      </c>
      <c r="K326" s="71">
        <v>2.4</v>
      </c>
      <c r="L326" s="71">
        <v>2.4</v>
      </c>
      <c r="M326" s="71">
        <v>2.4</v>
      </c>
    </row>
    <row r="327" spans="1:13">
      <c r="A327" s="171"/>
      <c r="B327" s="38"/>
      <c r="C327" s="39">
        <v>634004</v>
      </c>
      <c r="D327" s="39" t="s">
        <v>81</v>
      </c>
      <c r="E327" s="122">
        <v>8</v>
      </c>
      <c r="F327" s="62"/>
      <c r="G327" s="71"/>
      <c r="H327" s="90"/>
      <c r="I327" s="122">
        <v>0.3</v>
      </c>
      <c r="J327" s="71">
        <v>1</v>
      </c>
      <c r="K327" s="71">
        <v>1</v>
      </c>
      <c r="L327" s="71">
        <v>1</v>
      </c>
      <c r="M327" s="71">
        <v>1</v>
      </c>
    </row>
    <row r="328" spans="1:13">
      <c r="A328" s="171"/>
      <c r="B328" s="38"/>
      <c r="C328" s="39">
        <v>635004</v>
      </c>
      <c r="D328" s="39" t="s">
        <v>365</v>
      </c>
      <c r="E328" s="122">
        <v>0.6</v>
      </c>
      <c r="F328" s="62"/>
      <c r="G328" s="71"/>
      <c r="H328" s="90"/>
      <c r="I328" s="122">
        <v>0.3</v>
      </c>
      <c r="J328" s="71">
        <v>1</v>
      </c>
      <c r="K328" s="71">
        <v>1</v>
      </c>
      <c r="L328" s="71">
        <v>1</v>
      </c>
      <c r="M328" s="71">
        <v>1</v>
      </c>
    </row>
    <row r="329" spans="1:13">
      <c r="A329" s="171"/>
      <c r="B329" s="38"/>
      <c r="C329" s="39">
        <v>6350061</v>
      </c>
      <c r="D329" s="39" t="s">
        <v>168</v>
      </c>
      <c r="E329" s="122">
        <v>0.3</v>
      </c>
      <c r="F329" s="62"/>
      <c r="G329" s="71"/>
      <c r="H329" s="90"/>
      <c r="I329" s="122">
        <v>1.5</v>
      </c>
      <c r="J329" s="71">
        <v>1.8</v>
      </c>
      <c r="K329" s="71">
        <v>1.8</v>
      </c>
      <c r="L329" s="71">
        <v>1.8</v>
      </c>
      <c r="M329" s="71">
        <v>1.8</v>
      </c>
    </row>
    <row r="330" spans="1:13">
      <c r="A330" s="171"/>
      <c r="B330" s="38"/>
      <c r="C330" s="39">
        <v>6350062</v>
      </c>
      <c r="D330" s="39" t="s">
        <v>169</v>
      </c>
      <c r="E330" s="122">
        <v>0.1</v>
      </c>
      <c r="F330" s="62"/>
      <c r="G330" s="71"/>
      <c r="H330" s="90"/>
      <c r="I330" s="122">
        <v>0</v>
      </c>
      <c r="J330" s="71">
        <v>0.5</v>
      </c>
      <c r="K330" s="71">
        <v>0.5</v>
      </c>
      <c r="L330" s="71">
        <v>0.5</v>
      </c>
      <c r="M330" s="71">
        <v>0.5</v>
      </c>
    </row>
    <row r="331" spans="1:13">
      <c r="A331" s="171"/>
      <c r="B331" s="38"/>
      <c r="C331" s="39">
        <v>6350064</v>
      </c>
      <c r="D331" s="39" t="s">
        <v>170</v>
      </c>
      <c r="E331" s="122">
        <v>0</v>
      </c>
      <c r="F331" s="62"/>
      <c r="G331" s="71"/>
      <c r="H331" s="90"/>
      <c r="I331" s="122">
        <v>0.1</v>
      </c>
      <c r="J331" s="71">
        <v>5</v>
      </c>
      <c r="K331" s="71">
        <v>5</v>
      </c>
      <c r="L331" s="71">
        <v>5</v>
      </c>
      <c r="M331" s="71">
        <v>5</v>
      </c>
    </row>
    <row r="332" spans="1:13">
      <c r="A332" s="171"/>
      <c r="B332" s="38"/>
      <c r="C332" s="39">
        <v>6350068</v>
      </c>
      <c r="D332" s="39" t="s">
        <v>171</v>
      </c>
      <c r="E332" s="122">
        <v>0</v>
      </c>
      <c r="F332" s="62"/>
      <c r="G332" s="71"/>
      <c r="H332" s="80"/>
      <c r="I332" s="122">
        <v>0</v>
      </c>
      <c r="J332" s="71">
        <v>3</v>
      </c>
      <c r="K332" s="71">
        <v>3</v>
      </c>
      <c r="L332" s="71">
        <v>3</v>
      </c>
      <c r="M332" s="71">
        <v>3</v>
      </c>
    </row>
    <row r="333" spans="1:13">
      <c r="A333" s="171"/>
      <c r="B333" s="38"/>
      <c r="C333" s="39">
        <v>636001</v>
      </c>
      <c r="D333" s="39" t="s">
        <v>368</v>
      </c>
      <c r="E333" s="122">
        <v>10.6</v>
      </c>
      <c r="F333" s="62"/>
      <c r="G333" s="71"/>
      <c r="H333" s="90"/>
      <c r="I333" s="122">
        <v>0.8</v>
      </c>
      <c r="J333" s="71">
        <v>2</v>
      </c>
      <c r="K333" s="71">
        <v>2</v>
      </c>
      <c r="L333" s="71">
        <v>2</v>
      </c>
      <c r="M333" s="71">
        <v>2</v>
      </c>
    </row>
    <row r="334" spans="1:13">
      <c r="A334" s="171"/>
      <c r="B334" s="38"/>
      <c r="C334" s="39">
        <v>6360011</v>
      </c>
      <c r="D334" s="39" t="s">
        <v>417</v>
      </c>
      <c r="E334" s="122">
        <v>0</v>
      </c>
      <c r="F334" s="62"/>
      <c r="G334" s="71"/>
      <c r="H334" s="90"/>
      <c r="I334" s="122">
        <v>7.2</v>
      </c>
      <c r="J334" s="71">
        <v>7.2</v>
      </c>
      <c r="K334" s="71">
        <v>7.2</v>
      </c>
      <c r="L334" s="71">
        <v>7.2</v>
      </c>
      <c r="M334" s="71">
        <v>7.2</v>
      </c>
    </row>
    <row r="335" spans="1:13">
      <c r="A335" s="171"/>
      <c r="B335" s="38"/>
      <c r="C335" s="39">
        <v>637004</v>
      </c>
      <c r="D335" s="39" t="s">
        <v>549</v>
      </c>
      <c r="E335" s="122">
        <v>633</v>
      </c>
      <c r="F335" s="62"/>
      <c r="G335" s="71"/>
      <c r="H335" s="90"/>
      <c r="I335" s="122">
        <v>0</v>
      </c>
      <c r="J335" s="71">
        <v>1.4</v>
      </c>
      <c r="K335" s="71">
        <v>1.4</v>
      </c>
      <c r="L335" s="71">
        <v>1.4</v>
      </c>
      <c r="M335" s="71">
        <v>1.4</v>
      </c>
    </row>
    <row r="336" spans="1:13">
      <c r="A336" s="171"/>
      <c r="B336" s="38"/>
      <c r="C336" s="39">
        <v>637004</v>
      </c>
      <c r="D336" s="39" t="s">
        <v>92</v>
      </c>
      <c r="E336" s="122">
        <v>0</v>
      </c>
      <c r="F336" s="62"/>
      <c r="G336" s="71"/>
      <c r="H336" s="90"/>
      <c r="I336" s="122">
        <v>2.2000000000000002</v>
      </c>
      <c r="J336" s="71">
        <v>1.5</v>
      </c>
      <c r="K336" s="71">
        <v>1.5</v>
      </c>
      <c r="L336" s="71">
        <v>1.5</v>
      </c>
      <c r="M336" s="71">
        <v>1.5</v>
      </c>
    </row>
    <row r="337" spans="1:13">
      <c r="A337" s="171"/>
      <c r="B337" s="38"/>
      <c r="C337" s="39">
        <v>637004</v>
      </c>
      <c r="D337" s="39" t="s">
        <v>300</v>
      </c>
      <c r="E337" s="122">
        <v>1.5</v>
      </c>
      <c r="F337" s="71"/>
      <c r="G337" s="71"/>
      <c r="H337" s="80"/>
      <c r="I337" s="122">
        <v>0.6</v>
      </c>
      <c r="J337" s="71">
        <v>1.3</v>
      </c>
      <c r="K337" s="71">
        <v>1.3</v>
      </c>
      <c r="L337" s="71">
        <v>1.3</v>
      </c>
      <c r="M337" s="71">
        <v>1.3</v>
      </c>
    </row>
    <row r="338" spans="1:13">
      <c r="A338" s="171"/>
      <c r="B338" s="38"/>
      <c r="C338" s="39">
        <v>637005</v>
      </c>
      <c r="D338" s="39" t="s">
        <v>142</v>
      </c>
      <c r="E338" s="122">
        <v>0</v>
      </c>
      <c r="F338" s="71"/>
      <c r="G338" s="71"/>
      <c r="H338" s="80"/>
      <c r="I338" s="122">
        <v>0.1</v>
      </c>
      <c r="J338" s="71">
        <v>0.2</v>
      </c>
      <c r="K338" s="71">
        <v>0.2</v>
      </c>
      <c r="L338" s="71">
        <v>0.2</v>
      </c>
      <c r="M338" s="71">
        <v>0.2</v>
      </c>
    </row>
    <row r="339" spans="1:13">
      <c r="A339" s="171"/>
      <c r="B339" s="38"/>
      <c r="C339" s="39">
        <v>637011</v>
      </c>
      <c r="D339" s="39" t="s">
        <v>360</v>
      </c>
      <c r="E339" s="122">
        <v>8</v>
      </c>
      <c r="F339" s="71"/>
      <c r="G339" s="71"/>
      <c r="H339" s="80"/>
      <c r="I339" s="122">
        <v>0</v>
      </c>
      <c r="J339" s="71">
        <v>2</v>
      </c>
      <c r="K339" s="71">
        <v>2</v>
      </c>
      <c r="L339" s="71">
        <v>2</v>
      </c>
      <c r="M339" s="71">
        <v>2</v>
      </c>
    </row>
    <row r="340" spans="1:13">
      <c r="A340" s="171"/>
      <c r="B340" s="38"/>
      <c r="C340" s="39">
        <v>637014</v>
      </c>
      <c r="D340" s="39" t="s">
        <v>102</v>
      </c>
      <c r="E340" s="122">
        <v>5.0999999999999996</v>
      </c>
      <c r="F340" s="71"/>
      <c r="G340" s="71"/>
      <c r="H340" s="80"/>
      <c r="I340" s="122">
        <v>5.3</v>
      </c>
      <c r="J340" s="71">
        <v>5.5</v>
      </c>
      <c r="K340" s="71">
        <v>5.5</v>
      </c>
      <c r="L340" s="71">
        <v>5.5</v>
      </c>
      <c r="M340" s="71">
        <v>5.5</v>
      </c>
    </row>
    <row r="341" spans="1:13">
      <c r="A341" s="171"/>
      <c r="B341" s="38"/>
      <c r="C341" s="39">
        <v>637016</v>
      </c>
      <c r="D341" s="39" t="s">
        <v>104</v>
      </c>
      <c r="E341" s="122">
        <v>1</v>
      </c>
      <c r="F341" s="71"/>
      <c r="G341" s="71"/>
      <c r="H341" s="80"/>
      <c r="I341" s="122">
        <v>0.9</v>
      </c>
      <c r="J341" s="71">
        <v>1.3</v>
      </c>
      <c r="K341" s="71">
        <v>1.3</v>
      </c>
      <c r="L341" s="71">
        <v>1.3</v>
      </c>
      <c r="M341" s="71">
        <v>1.3</v>
      </c>
    </row>
    <row r="342" spans="1:13">
      <c r="A342" s="171"/>
      <c r="B342" s="38"/>
      <c r="C342" s="39">
        <v>637023</v>
      </c>
      <c r="D342" s="39" t="s">
        <v>496</v>
      </c>
      <c r="E342" s="122">
        <v>0</v>
      </c>
      <c r="F342" s="71"/>
      <c r="G342" s="71"/>
      <c r="H342" s="80"/>
      <c r="I342" s="122">
        <v>0</v>
      </c>
      <c r="J342" s="69">
        <v>0</v>
      </c>
      <c r="K342" s="69">
        <v>0</v>
      </c>
      <c r="L342" s="69">
        <v>0</v>
      </c>
      <c r="M342" s="69">
        <v>0</v>
      </c>
    </row>
    <row r="343" spans="1:13">
      <c r="A343" s="171"/>
      <c r="B343" s="38"/>
      <c r="C343" s="39">
        <v>637027</v>
      </c>
      <c r="D343" s="39" t="s">
        <v>172</v>
      </c>
      <c r="E343" s="122">
        <v>0.8</v>
      </c>
      <c r="F343" s="71"/>
      <c r="G343" s="71"/>
      <c r="H343" s="80"/>
      <c r="I343" s="122">
        <v>0.3</v>
      </c>
      <c r="J343" s="71">
        <v>1</v>
      </c>
      <c r="K343" s="71">
        <v>1</v>
      </c>
      <c r="L343" s="71">
        <v>1</v>
      </c>
      <c r="M343" s="71">
        <v>1</v>
      </c>
    </row>
    <row r="344" spans="1:13">
      <c r="A344" s="171"/>
      <c r="B344" s="38"/>
      <c r="C344" s="39">
        <v>637031</v>
      </c>
      <c r="D344" s="39" t="s">
        <v>95</v>
      </c>
      <c r="E344" s="122">
        <v>0</v>
      </c>
      <c r="F344" s="71"/>
      <c r="G344" s="71"/>
      <c r="H344" s="80"/>
      <c r="I344" s="122">
        <v>0</v>
      </c>
      <c r="J344" s="71">
        <v>0.6</v>
      </c>
      <c r="K344" s="71">
        <v>0.6</v>
      </c>
      <c r="L344" s="71">
        <v>0.6</v>
      </c>
      <c r="M344" s="71">
        <v>0.6</v>
      </c>
    </row>
    <row r="345" spans="1:13">
      <c r="A345" s="171"/>
      <c r="B345" s="38"/>
      <c r="C345" s="39">
        <v>637035</v>
      </c>
      <c r="D345" s="39" t="s">
        <v>107</v>
      </c>
      <c r="E345" s="122">
        <v>1.5</v>
      </c>
      <c r="F345" s="71"/>
      <c r="G345" s="71"/>
      <c r="H345" s="80"/>
      <c r="I345" s="122">
        <v>0.8</v>
      </c>
      <c r="J345" s="71">
        <v>0</v>
      </c>
      <c r="K345" s="71">
        <v>0</v>
      </c>
      <c r="L345" s="71">
        <v>0</v>
      </c>
      <c r="M345" s="71">
        <v>0</v>
      </c>
    </row>
    <row r="346" spans="1:13">
      <c r="A346" s="171"/>
      <c r="B346" s="38"/>
      <c r="C346" s="39">
        <v>642012</v>
      </c>
      <c r="D346" s="39" t="s">
        <v>450</v>
      </c>
      <c r="E346" s="122">
        <v>0</v>
      </c>
      <c r="F346" s="71"/>
      <c r="G346" s="71"/>
      <c r="H346" s="80"/>
      <c r="I346" s="122">
        <v>2.2000000000000002</v>
      </c>
      <c r="J346" s="71">
        <v>0</v>
      </c>
      <c r="K346" s="71">
        <v>0</v>
      </c>
      <c r="L346" s="71">
        <v>0</v>
      </c>
      <c r="M346" s="71">
        <v>0</v>
      </c>
    </row>
    <row r="347" spans="1:13">
      <c r="A347" s="171"/>
      <c r="B347" s="38"/>
      <c r="C347" s="39">
        <v>642015</v>
      </c>
      <c r="D347" s="39" t="s">
        <v>112</v>
      </c>
      <c r="E347" s="122">
        <v>0.8</v>
      </c>
      <c r="F347" s="71"/>
      <c r="G347" s="71"/>
      <c r="H347" s="80"/>
      <c r="I347" s="122">
        <v>1</v>
      </c>
      <c r="J347" s="71">
        <v>1</v>
      </c>
      <c r="K347" s="71">
        <v>1</v>
      </c>
      <c r="L347" s="71">
        <v>1</v>
      </c>
      <c r="M347" s="71">
        <v>1</v>
      </c>
    </row>
    <row r="348" spans="1:13">
      <c r="A348" s="171"/>
      <c r="B348" s="38"/>
      <c r="C348" s="39">
        <v>651004</v>
      </c>
      <c r="D348" s="39" t="s">
        <v>113</v>
      </c>
      <c r="E348" s="122">
        <v>0.8</v>
      </c>
      <c r="F348" s="71"/>
      <c r="G348" s="71"/>
      <c r="H348" s="80"/>
      <c r="I348" s="122">
        <v>0.1</v>
      </c>
      <c r="J348" s="71">
        <v>0</v>
      </c>
      <c r="K348" s="71">
        <v>0</v>
      </c>
      <c r="L348" s="71">
        <v>0</v>
      </c>
      <c r="M348" s="71">
        <v>0</v>
      </c>
    </row>
    <row r="349" spans="1:13">
      <c r="A349" s="170"/>
      <c r="B349" s="38"/>
      <c r="C349" s="39">
        <v>653001</v>
      </c>
      <c r="D349" s="39" t="s">
        <v>173</v>
      </c>
      <c r="E349" s="122">
        <v>0</v>
      </c>
      <c r="F349" s="78"/>
      <c r="G349" s="78"/>
      <c r="H349" s="79"/>
      <c r="I349" s="122">
        <v>0.1</v>
      </c>
      <c r="J349" s="71">
        <v>0</v>
      </c>
      <c r="K349" s="71">
        <v>0</v>
      </c>
      <c r="L349" s="71">
        <v>0</v>
      </c>
      <c r="M349" s="71">
        <v>0</v>
      </c>
    </row>
    <row r="350" spans="1:13">
      <c r="A350" s="171"/>
      <c r="B350" s="41" t="s">
        <v>174</v>
      </c>
      <c r="C350" s="41"/>
      <c r="D350" s="41" t="s">
        <v>175</v>
      </c>
      <c r="E350" s="124">
        <f t="shared" ref="E350:M350" si="42">SUM(E351:E355)</f>
        <v>43.5</v>
      </c>
      <c r="F350" s="124">
        <f t="shared" si="42"/>
        <v>0</v>
      </c>
      <c r="G350" s="124">
        <f t="shared" si="42"/>
        <v>0</v>
      </c>
      <c r="H350" s="124">
        <f t="shared" si="42"/>
        <v>0</v>
      </c>
      <c r="I350" s="124">
        <f t="shared" si="42"/>
        <v>40.1</v>
      </c>
      <c r="J350" s="124">
        <f t="shared" si="42"/>
        <v>45.8</v>
      </c>
      <c r="K350" s="124">
        <f t="shared" si="42"/>
        <v>45.8</v>
      </c>
      <c r="L350" s="124">
        <f t="shared" si="42"/>
        <v>45.8</v>
      </c>
      <c r="M350" s="124">
        <f t="shared" si="42"/>
        <v>45.8</v>
      </c>
    </row>
    <row r="351" spans="1:13">
      <c r="A351" s="171"/>
      <c r="B351" s="38"/>
      <c r="C351" s="39">
        <v>632001</v>
      </c>
      <c r="D351" s="39" t="s">
        <v>176</v>
      </c>
      <c r="E351" s="122">
        <v>36.6</v>
      </c>
      <c r="F351" s="71"/>
      <c r="G351" s="71"/>
      <c r="H351" s="80"/>
      <c r="I351" s="122">
        <v>37.5</v>
      </c>
      <c r="J351" s="71">
        <v>39</v>
      </c>
      <c r="K351" s="71">
        <v>39</v>
      </c>
      <c r="L351" s="71">
        <v>39</v>
      </c>
      <c r="M351" s="71">
        <v>39</v>
      </c>
    </row>
    <row r="352" spans="1:13">
      <c r="A352" s="171"/>
      <c r="B352" s="38"/>
      <c r="C352" s="39">
        <v>63300614</v>
      </c>
      <c r="D352" s="39" t="s">
        <v>438</v>
      </c>
      <c r="E352" s="122">
        <v>2.4</v>
      </c>
      <c r="F352" s="71"/>
      <c r="G352" s="71"/>
      <c r="H352" s="80"/>
      <c r="I352" s="122">
        <v>0.2</v>
      </c>
      <c r="J352" s="71">
        <v>2</v>
      </c>
      <c r="K352" s="71">
        <v>2</v>
      </c>
      <c r="L352" s="71">
        <v>2</v>
      </c>
      <c r="M352" s="71">
        <v>2</v>
      </c>
    </row>
    <row r="353" spans="1:13">
      <c r="A353" s="171"/>
      <c r="B353" s="38"/>
      <c r="C353" s="39">
        <v>6330065</v>
      </c>
      <c r="D353" s="39" t="s">
        <v>135</v>
      </c>
      <c r="E353" s="122">
        <v>2.4</v>
      </c>
      <c r="F353" s="71"/>
      <c r="G353" s="71"/>
      <c r="H353" s="80"/>
      <c r="I353" s="122">
        <v>1.9</v>
      </c>
      <c r="J353" s="71">
        <v>3</v>
      </c>
      <c r="K353" s="71">
        <v>3</v>
      </c>
      <c r="L353" s="71">
        <v>3</v>
      </c>
      <c r="M353" s="71">
        <v>3</v>
      </c>
    </row>
    <row r="354" spans="1:13">
      <c r="A354" s="171"/>
      <c r="B354" s="38"/>
      <c r="C354" s="39">
        <v>635006</v>
      </c>
      <c r="D354" s="39" t="s">
        <v>177</v>
      </c>
      <c r="E354" s="122">
        <v>2.1</v>
      </c>
      <c r="F354" s="71"/>
      <c r="G354" s="71"/>
      <c r="H354" s="80"/>
      <c r="I354" s="122">
        <v>0.3</v>
      </c>
      <c r="J354" s="71">
        <v>1.5</v>
      </c>
      <c r="K354" s="71">
        <v>1.5</v>
      </c>
      <c r="L354" s="71">
        <v>1.5</v>
      </c>
      <c r="M354" s="71">
        <v>1.5</v>
      </c>
    </row>
    <row r="355" spans="1:13">
      <c r="A355" s="170"/>
      <c r="B355" s="38"/>
      <c r="C355" s="39">
        <v>637004</v>
      </c>
      <c r="D355" s="39" t="s">
        <v>422</v>
      </c>
      <c r="E355" s="122">
        <v>0</v>
      </c>
      <c r="F355" s="78"/>
      <c r="G355" s="78"/>
      <c r="H355" s="79"/>
      <c r="I355" s="122">
        <v>0.2</v>
      </c>
      <c r="J355" s="71">
        <v>0.3</v>
      </c>
      <c r="K355" s="71">
        <v>0.3</v>
      </c>
      <c r="L355" s="71">
        <v>0.3</v>
      </c>
      <c r="M355" s="71">
        <v>0.3</v>
      </c>
    </row>
    <row r="356" spans="1:13">
      <c r="A356" s="170"/>
      <c r="B356" s="464" t="s">
        <v>234</v>
      </c>
      <c r="C356" s="465"/>
      <c r="D356" s="162" t="s">
        <v>509</v>
      </c>
      <c r="E356" s="124">
        <f>SUM(E357:E374)</f>
        <v>0</v>
      </c>
      <c r="F356" s="124"/>
      <c r="G356" s="124"/>
      <c r="H356" s="124"/>
      <c r="I356" s="124">
        <f>SUM(I357:I374)</f>
        <v>0</v>
      </c>
      <c r="J356" s="124">
        <f>SUM(J357:J359)</f>
        <v>315.60000000000008</v>
      </c>
      <c r="K356" s="124">
        <f>SUM(K357:K359)</f>
        <v>315.60000000000008</v>
      </c>
      <c r="L356" s="124">
        <f>SUM(L357:L359)</f>
        <v>324.40000000000009</v>
      </c>
      <c r="M356" s="124">
        <f>SUM(M357:M359)</f>
        <v>336.90000000000009</v>
      </c>
    </row>
    <row r="357" spans="1:13">
      <c r="A357" s="170"/>
      <c r="B357" s="38">
        <v>610</v>
      </c>
      <c r="C357" s="39"/>
      <c r="D357" s="39" t="s">
        <v>464</v>
      </c>
      <c r="E357" s="122"/>
      <c r="F357" s="122"/>
      <c r="G357" s="122"/>
      <c r="H357" s="140"/>
      <c r="I357" s="122"/>
      <c r="J357" s="122">
        <v>58.7</v>
      </c>
      <c r="K357" s="122">
        <v>58.7</v>
      </c>
      <c r="L357" s="69">
        <v>59</v>
      </c>
      <c r="M357" s="69">
        <v>60</v>
      </c>
    </row>
    <row r="358" spans="1:13">
      <c r="A358" s="170"/>
      <c r="B358" s="38">
        <v>620</v>
      </c>
      <c r="C358" s="39"/>
      <c r="D358" s="39" t="s">
        <v>462</v>
      </c>
      <c r="E358" s="122"/>
      <c r="F358" s="122"/>
      <c r="G358" s="122"/>
      <c r="H358" s="140"/>
      <c r="I358" s="122"/>
      <c r="J358" s="122">
        <v>21.5</v>
      </c>
      <c r="K358" s="122">
        <v>21.5</v>
      </c>
      <c r="L358" s="69">
        <v>22</v>
      </c>
      <c r="M358" s="69">
        <v>22.5</v>
      </c>
    </row>
    <row r="359" spans="1:13">
      <c r="A359" s="170"/>
      <c r="B359" s="38">
        <v>630</v>
      </c>
      <c r="C359" s="92"/>
      <c r="D359" s="164" t="s">
        <v>511</v>
      </c>
      <c r="E359" s="71"/>
      <c r="F359" s="71"/>
      <c r="G359" s="71"/>
      <c r="H359" s="71"/>
      <c r="I359" s="71"/>
      <c r="J359" s="97">
        <f>SUM(J360:J374)</f>
        <v>235.40000000000006</v>
      </c>
      <c r="K359" s="97">
        <f>SUM(K360:K374)</f>
        <v>235.40000000000006</v>
      </c>
      <c r="L359" s="69">
        <f>SUM(L360:L374)</f>
        <v>243.40000000000006</v>
      </c>
      <c r="M359" s="69">
        <f>SUM(M360:M374)</f>
        <v>254.40000000000006</v>
      </c>
    </row>
    <row r="360" spans="1:13">
      <c r="A360" s="170"/>
      <c r="B360" s="38"/>
      <c r="C360" s="92">
        <v>632001</v>
      </c>
      <c r="D360" s="92" t="s">
        <v>512</v>
      </c>
      <c r="E360" s="71"/>
      <c r="F360" s="71"/>
      <c r="G360" s="71"/>
      <c r="H360" s="71"/>
      <c r="I360" s="71"/>
      <c r="J360" s="71">
        <v>11.9</v>
      </c>
      <c r="K360" s="71">
        <v>11.9</v>
      </c>
      <c r="L360" s="69">
        <v>11.9</v>
      </c>
      <c r="M360" s="69">
        <v>11.9</v>
      </c>
    </row>
    <row r="361" spans="1:13">
      <c r="A361" s="170"/>
      <c r="B361" s="38"/>
      <c r="C361" s="92">
        <v>632002</v>
      </c>
      <c r="D361" s="92" t="s">
        <v>513</v>
      </c>
      <c r="E361" s="71"/>
      <c r="F361" s="71"/>
      <c r="G361" s="71"/>
      <c r="H361" s="71"/>
      <c r="I361" s="71"/>
      <c r="J361" s="71">
        <v>46.5</v>
      </c>
      <c r="K361" s="71">
        <v>46.5</v>
      </c>
      <c r="L361" s="69">
        <v>46.5</v>
      </c>
      <c r="M361" s="69">
        <v>46.5</v>
      </c>
    </row>
    <row r="362" spans="1:13">
      <c r="A362" s="170"/>
      <c r="B362" s="38"/>
      <c r="C362" s="39">
        <v>632000</v>
      </c>
      <c r="D362" s="39" t="s">
        <v>517</v>
      </c>
      <c r="E362" s="122"/>
      <c r="F362" s="124"/>
      <c r="G362" s="124"/>
      <c r="H362" s="161"/>
      <c r="I362" s="122"/>
      <c r="J362" s="122">
        <v>120</v>
      </c>
      <c r="K362" s="122">
        <v>120</v>
      </c>
      <c r="L362" s="69">
        <v>130</v>
      </c>
      <c r="M362" s="69">
        <v>140</v>
      </c>
    </row>
    <row r="363" spans="1:13">
      <c r="A363" s="170"/>
      <c r="B363" s="38"/>
      <c r="C363" s="39">
        <v>633006</v>
      </c>
      <c r="D363" s="39" t="s">
        <v>286</v>
      </c>
      <c r="E363" s="122"/>
      <c r="F363" s="93"/>
      <c r="G363" s="71"/>
      <c r="H363" s="80"/>
      <c r="I363" s="122"/>
      <c r="J363" s="71">
        <v>10.8</v>
      </c>
      <c r="K363" s="71">
        <v>10.8</v>
      </c>
      <c r="L363" s="69">
        <v>10.8</v>
      </c>
      <c r="M363" s="69">
        <v>10.8</v>
      </c>
    </row>
    <row r="364" spans="1:13">
      <c r="A364" s="170"/>
      <c r="B364" s="38"/>
      <c r="C364" s="39">
        <v>634001</v>
      </c>
      <c r="D364" s="39" t="s">
        <v>514</v>
      </c>
      <c r="E364" s="122"/>
      <c r="F364" s="93"/>
      <c r="G364" s="71"/>
      <c r="H364" s="80"/>
      <c r="I364" s="122"/>
      <c r="J364" s="71">
        <v>3</v>
      </c>
      <c r="K364" s="71">
        <v>3</v>
      </c>
      <c r="L364" s="69">
        <v>3</v>
      </c>
      <c r="M364" s="69">
        <v>3</v>
      </c>
    </row>
    <row r="365" spans="1:13">
      <c r="A365" s="170"/>
      <c r="B365" s="38"/>
      <c r="C365" s="39">
        <v>6340021</v>
      </c>
      <c r="D365" s="39" t="s">
        <v>79</v>
      </c>
      <c r="E365" s="122"/>
      <c r="F365" s="93"/>
      <c r="G365" s="71"/>
      <c r="H365" s="80"/>
      <c r="I365" s="122"/>
      <c r="J365" s="71">
        <v>0.7</v>
      </c>
      <c r="K365" s="71">
        <v>0.7</v>
      </c>
      <c r="L365" s="69">
        <v>0.7</v>
      </c>
      <c r="M365" s="69">
        <v>0.7</v>
      </c>
    </row>
    <row r="366" spans="1:13">
      <c r="A366" s="170"/>
      <c r="B366" s="38"/>
      <c r="C366" s="39">
        <v>6340022</v>
      </c>
      <c r="D366" s="39" t="s">
        <v>80</v>
      </c>
      <c r="E366" s="122"/>
      <c r="F366" s="93"/>
      <c r="G366" s="71"/>
      <c r="H366" s="80"/>
      <c r="I366" s="122"/>
      <c r="J366" s="71">
        <v>1.3</v>
      </c>
      <c r="K366" s="71">
        <v>1.3</v>
      </c>
      <c r="L366" s="69">
        <v>1.3</v>
      </c>
      <c r="M366" s="69">
        <v>1.3</v>
      </c>
    </row>
    <row r="367" spans="1:13">
      <c r="A367" s="170"/>
      <c r="B367" s="38"/>
      <c r="C367" s="39">
        <v>634003</v>
      </c>
      <c r="D367" s="39" t="s">
        <v>515</v>
      </c>
      <c r="E367" s="122"/>
      <c r="F367" s="93"/>
      <c r="G367" s="71"/>
      <c r="H367" s="80"/>
      <c r="I367" s="122"/>
      <c r="J367" s="71">
        <v>1.3</v>
      </c>
      <c r="K367" s="71">
        <v>1.3</v>
      </c>
      <c r="L367" s="69">
        <v>1.3</v>
      </c>
      <c r="M367" s="69">
        <v>1.3</v>
      </c>
    </row>
    <row r="368" spans="1:13">
      <c r="A368" s="170"/>
      <c r="B368" s="38"/>
      <c r="C368" s="39">
        <v>635002</v>
      </c>
      <c r="D368" s="39" t="s">
        <v>84</v>
      </c>
      <c r="E368" s="122"/>
      <c r="F368" s="93"/>
      <c r="G368" s="71"/>
      <c r="H368" s="80"/>
      <c r="I368" s="122"/>
      <c r="J368" s="71">
        <v>3</v>
      </c>
      <c r="K368" s="71">
        <v>3</v>
      </c>
      <c r="L368" s="69">
        <v>3</v>
      </c>
      <c r="M368" s="69">
        <v>3</v>
      </c>
    </row>
    <row r="369" spans="1:13">
      <c r="A369" s="170"/>
      <c r="B369" s="38"/>
      <c r="C369" s="39">
        <v>63500610</v>
      </c>
      <c r="D369" s="39" t="s">
        <v>340</v>
      </c>
      <c r="E369" s="122"/>
      <c r="F369" s="93"/>
      <c r="G369" s="71"/>
      <c r="H369" s="80"/>
      <c r="I369" s="122"/>
      <c r="J369" s="71">
        <v>11</v>
      </c>
      <c r="K369" s="71">
        <v>11</v>
      </c>
      <c r="L369" s="69">
        <v>12</v>
      </c>
      <c r="M369" s="69">
        <v>13</v>
      </c>
    </row>
    <row r="370" spans="1:13">
      <c r="A370" s="170"/>
      <c r="B370" s="38"/>
      <c r="C370" s="39">
        <v>637015</v>
      </c>
      <c r="D370" s="39" t="s">
        <v>103</v>
      </c>
      <c r="E370" s="122"/>
      <c r="F370" s="93"/>
      <c r="G370" s="71"/>
      <c r="H370" s="80"/>
      <c r="I370" s="122"/>
      <c r="J370" s="71">
        <v>4.8</v>
      </c>
      <c r="K370" s="71">
        <v>4.8</v>
      </c>
      <c r="L370" s="69">
        <v>4.8</v>
      </c>
      <c r="M370" s="69">
        <v>4.8</v>
      </c>
    </row>
    <row r="371" spans="1:13">
      <c r="A371" s="170"/>
      <c r="B371" s="38"/>
      <c r="C371" s="43">
        <v>637055</v>
      </c>
      <c r="D371" s="43" t="s">
        <v>99</v>
      </c>
      <c r="E371" s="122"/>
      <c r="F371" s="93"/>
      <c r="G371" s="71"/>
      <c r="H371" s="94"/>
      <c r="I371" s="122"/>
      <c r="J371" s="71">
        <v>1.3</v>
      </c>
      <c r="K371" s="71">
        <v>1.3</v>
      </c>
      <c r="L371" s="69">
        <v>1.3</v>
      </c>
      <c r="M371" s="69">
        <v>1.3</v>
      </c>
    </row>
    <row r="372" spans="1:13">
      <c r="A372" s="170"/>
      <c r="B372" s="38"/>
      <c r="C372" s="43">
        <v>637004</v>
      </c>
      <c r="D372" s="43" t="s">
        <v>459</v>
      </c>
      <c r="E372" s="122"/>
      <c r="F372" s="93"/>
      <c r="G372" s="71"/>
      <c r="H372" s="94"/>
      <c r="I372" s="122"/>
      <c r="J372" s="71">
        <v>1.5</v>
      </c>
      <c r="K372" s="71">
        <v>1.5</v>
      </c>
      <c r="L372" s="71">
        <v>1.5</v>
      </c>
      <c r="M372" s="71">
        <v>1.5</v>
      </c>
    </row>
    <row r="373" spans="1:13">
      <c r="A373" s="170"/>
      <c r="B373" s="38"/>
      <c r="C373" s="43">
        <v>6370052</v>
      </c>
      <c r="D373" s="43" t="s">
        <v>96</v>
      </c>
      <c r="E373" s="122"/>
      <c r="F373" s="93"/>
      <c r="G373" s="71"/>
      <c r="H373" s="94"/>
      <c r="I373" s="122"/>
      <c r="J373" s="193">
        <v>8</v>
      </c>
      <c r="K373" s="193">
        <v>8</v>
      </c>
      <c r="L373" s="193">
        <v>5</v>
      </c>
      <c r="M373" s="193">
        <v>5</v>
      </c>
    </row>
    <row r="374" spans="1:13">
      <c r="A374" s="170"/>
      <c r="B374" s="38"/>
      <c r="C374" s="43">
        <v>637041</v>
      </c>
      <c r="D374" s="43" t="s">
        <v>92</v>
      </c>
      <c r="E374" s="122"/>
      <c r="F374" s="93"/>
      <c r="G374" s="71"/>
      <c r="H374" s="94"/>
      <c r="I374" s="122"/>
      <c r="J374" s="71">
        <v>10.3</v>
      </c>
      <c r="K374" s="71">
        <v>10.3</v>
      </c>
      <c r="L374" s="71">
        <v>10.3</v>
      </c>
      <c r="M374" s="71">
        <v>10.3</v>
      </c>
    </row>
    <row r="375" spans="1:13">
      <c r="A375" s="170"/>
      <c r="B375" s="41" t="s">
        <v>179</v>
      </c>
      <c r="C375" s="41"/>
      <c r="D375" s="41" t="s">
        <v>180</v>
      </c>
      <c r="E375" s="124">
        <f t="shared" ref="E375:M375" si="43">SUM(E376+E388+E404)</f>
        <v>139.19999999999999</v>
      </c>
      <c r="F375" s="124">
        <f t="shared" si="43"/>
        <v>0</v>
      </c>
      <c r="G375" s="124">
        <f t="shared" si="43"/>
        <v>0</v>
      </c>
      <c r="H375" s="124">
        <f t="shared" si="43"/>
        <v>0</v>
      </c>
      <c r="I375" s="124">
        <f t="shared" si="43"/>
        <v>162</v>
      </c>
      <c r="J375" s="124">
        <f t="shared" si="43"/>
        <v>228.4</v>
      </c>
      <c r="K375" s="124">
        <f t="shared" si="43"/>
        <v>228.4</v>
      </c>
      <c r="L375" s="124">
        <f t="shared" si="43"/>
        <v>237.60000000000002</v>
      </c>
      <c r="M375" s="124">
        <f t="shared" si="43"/>
        <v>248.90000000000003</v>
      </c>
    </row>
    <row r="376" spans="1:13">
      <c r="A376" s="171"/>
      <c r="B376" s="38">
        <v>630</v>
      </c>
      <c r="C376" s="38"/>
      <c r="D376" s="38" t="s">
        <v>163</v>
      </c>
      <c r="E376" s="126">
        <f t="shared" ref="E376:M376" si="44">SUM(E377:E387)</f>
        <v>44.3</v>
      </c>
      <c r="F376" s="126">
        <f t="shared" si="44"/>
        <v>0</v>
      </c>
      <c r="G376" s="126">
        <f t="shared" si="44"/>
        <v>0</v>
      </c>
      <c r="H376" s="126">
        <f t="shared" si="44"/>
        <v>0</v>
      </c>
      <c r="I376" s="126">
        <f t="shared" si="44"/>
        <v>59.8</v>
      </c>
      <c r="J376" s="126">
        <f t="shared" si="44"/>
        <v>71.8</v>
      </c>
      <c r="K376" s="126">
        <f t="shared" si="44"/>
        <v>71.8</v>
      </c>
      <c r="L376" s="126">
        <f t="shared" si="44"/>
        <v>72.8</v>
      </c>
      <c r="M376" s="126">
        <f t="shared" si="44"/>
        <v>73</v>
      </c>
    </row>
    <row r="377" spans="1:13">
      <c r="A377" s="171"/>
      <c r="B377" s="38"/>
      <c r="C377" s="39">
        <v>6320011</v>
      </c>
      <c r="D377" s="39" t="s">
        <v>313</v>
      </c>
      <c r="E377" s="122">
        <v>2</v>
      </c>
      <c r="F377" s="71"/>
      <c r="G377" s="71"/>
      <c r="H377" s="80"/>
      <c r="I377" s="122">
        <v>1.7</v>
      </c>
      <c r="J377" s="71">
        <v>1.8</v>
      </c>
      <c r="K377" s="71">
        <v>1.8</v>
      </c>
      <c r="L377" s="71">
        <v>1.8</v>
      </c>
      <c r="M377" s="71">
        <v>1.8</v>
      </c>
    </row>
    <row r="378" spans="1:13">
      <c r="A378" s="171"/>
      <c r="B378" s="38"/>
      <c r="C378" s="39">
        <v>6320012</v>
      </c>
      <c r="D378" s="39" t="s">
        <v>315</v>
      </c>
      <c r="E378" s="122">
        <v>2.8</v>
      </c>
      <c r="F378" s="71"/>
      <c r="G378" s="71"/>
      <c r="H378" s="80"/>
      <c r="I378" s="122">
        <v>4.2</v>
      </c>
      <c r="J378" s="71">
        <v>4.2</v>
      </c>
      <c r="K378" s="71">
        <v>4.2</v>
      </c>
      <c r="L378" s="71">
        <v>4.2</v>
      </c>
      <c r="M378" s="71">
        <v>4.2</v>
      </c>
    </row>
    <row r="379" spans="1:13">
      <c r="A379" s="171"/>
      <c r="B379" s="38"/>
      <c r="C379" s="39">
        <v>632002</v>
      </c>
      <c r="D379" s="39" t="s">
        <v>314</v>
      </c>
      <c r="E379" s="122">
        <v>0.3</v>
      </c>
      <c r="F379" s="71"/>
      <c r="G379" s="71"/>
      <c r="H379" s="80"/>
      <c r="I379" s="122">
        <v>0.5</v>
      </c>
      <c r="J379" s="71">
        <v>0.5</v>
      </c>
      <c r="K379" s="71">
        <v>0.5</v>
      </c>
      <c r="L379" s="71">
        <v>0.5</v>
      </c>
      <c r="M379" s="71">
        <v>0.5</v>
      </c>
    </row>
    <row r="380" spans="1:13">
      <c r="A380" s="171"/>
      <c r="B380" s="38"/>
      <c r="C380" s="39">
        <v>6330061</v>
      </c>
      <c r="D380" s="39" t="s">
        <v>181</v>
      </c>
      <c r="E380" s="122">
        <v>1.5</v>
      </c>
      <c r="F380" s="71"/>
      <c r="G380" s="71"/>
      <c r="H380" s="80"/>
      <c r="I380" s="122">
        <v>0.3</v>
      </c>
      <c r="J380" s="71">
        <v>0.3</v>
      </c>
      <c r="K380" s="71">
        <v>0.3</v>
      </c>
      <c r="L380" s="71">
        <v>0.3</v>
      </c>
      <c r="M380" s="71">
        <v>0.3</v>
      </c>
    </row>
    <row r="381" spans="1:13">
      <c r="A381" s="171"/>
      <c r="B381" s="38"/>
      <c r="C381" s="39">
        <v>6330062</v>
      </c>
      <c r="D381" s="39" t="s">
        <v>182</v>
      </c>
      <c r="E381" s="122">
        <v>14.4</v>
      </c>
      <c r="F381" s="71"/>
      <c r="G381" s="71"/>
      <c r="H381" s="80"/>
      <c r="I381" s="122">
        <v>22</v>
      </c>
      <c r="J381" s="71">
        <v>22</v>
      </c>
      <c r="K381" s="71">
        <v>22</v>
      </c>
      <c r="L381" s="71">
        <v>22</v>
      </c>
      <c r="M381" s="71">
        <v>22</v>
      </c>
    </row>
    <row r="382" spans="1:13">
      <c r="A382" s="171"/>
      <c r="B382" s="38"/>
      <c r="C382" s="39">
        <v>634001</v>
      </c>
      <c r="D382" s="39" t="s">
        <v>538</v>
      </c>
      <c r="E382" s="122">
        <v>0</v>
      </c>
      <c r="F382" s="71"/>
      <c r="G382" s="71"/>
      <c r="H382" s="80"/>
      <c r="I382" s="122">
        <v>0.5</v>
      </c>
      <c r="J382" s="71">
        <v>0.5</v>
      </c>
      <c r="K382" s="71">
        <v>0.5</v>
      </c>
      <c r="L382" s="69">
        <v>0.7</v>
      </c>
      <c r="M382" s="69">
        <v>0.9</v>
      </c>
    </row>
    <row r="383" spans="1:13">
      <c r="A383" s="171"/>
      <c r="B383" s="38"/>
      <c r="C383" s="39">
        <v>63500617</v>
      </c>
      <c r="D383" s="39" t="s">
        <v>361</v>
      </c>
      <c r="E383" s="122">
        <v>0</v>
      </c>
      <c r="F383" s="62"/>
      <c r="G383" s="71"/>
      <c r="H383" s="90"/>
      <c r="I383" s="122">
        <v>0.9</v>
      </c>
      <c r="J383" s="71">
        <v>0.9</v>
      </c>
      <c r="K383" s="71">
        <v>0.9</v>
      </c>
      <c r="L383" s="69">
        <v>0.9</v>
      </c>
      <c r="M383" s="69">
        <v>0.9</v>
      </c>
    </row>
    <row r="384" spans="1:13">
      <c r="A384" s="171"/>
      <c r="B384" s="38"/>
      <c r="C384" s="39">
        <v>637004</v>
      </c>
      <c r="D384" s="39" t="s">
        <v>95</v>
      </c>
      <c r="E384" s="122">
        <v>0.1</v>
      </c>
      <c r="F384" s="62"/>
      <c r="G384" s="71"/>
      <c r="H384" s="90"/>
      <c r="I384" s="122">
        <v>0</v>
      </c>
      <c r="J384" s="71">
        <v>0.4</v>
      </c>
      <c r="K384" s="71">
        <v>0.4</v>
      </c>
      <c r="L384" s="69">
        <v>0.4</v>
      </c>
      <c r="M384" s="69">
        <v>0.4</v>
      </c>
    </row>
    <row r="385" spans="1:13">
      <c r="A385" s="171"/>
      <c r="B385" s="38"/>
      <c r="C385" s="39">
        <v>642001</v>
      </c>
      <c r="D385" s="39" t="s">
        <v>316</v>
      </c>
      <c r="E385" s="122">
        <v>19.899999999999999</v>
      </c>
      <c r="F385" s="71"/>
      <c r="G385" s="71"/>
      <c r="H385" s="80"/>
      <c r="I385" s="122">
        <v>27.2</v>
      </c>
      <c r="J385" s="71">
        <v>36</v>
      </c>
      <c r="K385" s="71">
        <v>36</v>
      </c>
      <c r="L385" s="69">
        <v>36</v>
      </c>
      <c r="M385" s="69">
        <v>36</v>
      </c>
    </row>
    <row r="386" spans="1:13" hidden="1">
      <c r="A386" s="171"/>
      <c r="B386" s="38"/>
      <c r="C386" s="39"/>
      <c r="D386" s="39"/>
      <c r="E386" s="122"/>
      <c r="F386" s="71"/>
      <c r="G386" s="71"/>
      <c r="H386" s="80"/>
      <c r="I386" s="122"/>
      <c r="J386" s="71"/>
      <c r="K386" s="71"/>
      <c r="L386" s="69"/>
      <c r="M386" s="69"/>
    </row>
    <row r="387" spans="1:13">
      <c r="A387" s="170"/>
      <c r="B387" s="38"/>
      <c r="C387" s="39">
        <v>6420012</v>
      </c>
      <c r="D387" s="39" t="s">
        <v>183</v>
      </c>
      <c r="E387" s="122">
        <v>3.3</v>
      </c>
      <c r="F387" s="95"/>
      <c r="G387" s="71"/>
      <c r="H387" s="96"/>
      <c r="I387" s="122">
        <v>2.5</v>
      </c>
      <c r="J387" s="193">
        <v>5.2</v>
      </c>
      <c r="K387" s="193">
        <v>5.2</v>
      </c>
      <c r="L387" s="191">
        <v>6</v>
      </c>
      <c r="M387" s="191">
        <v>6</v>
      </c>
    </row>
    <row r="388" spans="1:13">
      <c r="A388" s="175"/>
      <c r="B388" s="38" t="s">
        <v>184</v>
      </c>
      <c r="C388" s="38"/>
      <c r="D388" s="38" t="s">
        <v>488</v>
      </c>
      <c r="E388" s="126">
        <f t="shared" ref="E388:M388" si="45">SUM(E389:E392)</f>
        <v>11.3</v>
      </c>
      <c r="F388" s="126">
        <f t="shared" si="45"/>
        <v>0</v>
      </c>
      <c r="G388" s="126">
        <f t="shared" si="45"/>
        <v>0</v>
      </c>
      <c r="H388" s="126">
        <f t="shared" si="45"/>
        <v>0</v>
      </c>
      <c r="I388" s="126">
        <f t="shared" si="45"/>
        <v>13.3</v>
      </c>
      <c r="J388" s="126">
        <f t="shared" si="45"/>
        <v>19.100000000000001</v>
      </c>
      <c r="K388" s="126">
        <f t="shared" si="45"/>
        <v>19.100000000000001</v>
      </c>
      <c r="L388" s="126">
        <f t="shared" si="45"/>
        <v>17.7</v>
      </c>
      <c r="M388" s="126">
        <f t="shared" si="45"/>
        <v>17.7</v>
      </c>
    </row>
    <row r="389" spans="1:13">
      <c r="A389" s="171"/>
      <c r="B389" s="38">
        <v>610</v>
      </c>
      <c r="C389" s="39"/>
      <c r="D389" s="39" t="s">
        <v>185</v>
      </c>
      <c r="E389" s="122">
        <v>7.9</v>
      </c>
      <c r="F389" s="71"/>
      <c r="G389" s="71"/>
      <c r="H389" s="80"/>
      <c r="I389" s="122">
        <v>6.9</v>
      </c>
      <c r="J389" s="71">
        <v>8</v>
      </c>
      <c r="K389" s="71">
        <v>8</v>
      </c>
      <c r="L389" s="71">
        <v>8</v>
      </c>
      <c r="M389" s="71">
        <v>8</v>
      </c>
    </row>
    <row r="390" spans="1:13">
      <c r="A390" s="170"/>
      <c r="B390" s="38">
        <v>620</v>
      </c>
      <c r="C390" s="39"/>
      <c r="D390" s="39" t="s">
        <v>117</v>
      </c>
      <c r="E390" s="122">
        <v>2.4</v>
      </c>
      <c r="F390" s="95"/>
      <c r="G390" s="71"/>
      <c r="H390" s="96"/>
      <c r="I390" s="122">
        <v>2.4</v>
      </c>
      <c r="J390" s="71">
        <v>3.3</v>
      </c>
      <c r="K390" s="71">
        <v>3.3</v>
      </c>
      <c r="L390" s="71">
        <v>3.3</v>
      </c>
      <c r="M390" s="71">
        <v>3.3</v>
      </c>
    </row>
    <row r="391" spans="1:13">
      <c r="A391" s="176"/>
      <c r="B391" s="38"/>
      <c r="C391" s="39"/>
      <c r="D391" s="39" t="s">
        <v>289</v>
      </c>
      <c r="E391" s="122"/>
      <c r="F391" s="122"/>
      <c r="G391" s="122"/>
      <c r="H391" s="122"/>
      <c r="I391" s="122"/>
      <c r="J391" s="122">
        <v>1.4</v>
      </c>
      <c r="K391" s="122">
        <v>1.4</v>
      </c>
      <c r="L391" s="122">
        <v>0</v>
      </c>
      <c r="M391" s="122">
        <v>0</v>
      </c>
    </row>
    <row r="392" spans="1:13">
      <c r="A392" s="171"/>
      <c r="B392" s="38">
        <v>630</v>
      </c>
      <c r="C392" s="38"/>
      <c r="D392" s="38" t="s">
        <v>163</v>
      </c>
      <c r="E392" s="126">
        <f>SUM(E393:E402)</f>
        <v>0.99999999999999989</v>
      </c>
      <c r="F392" s="126">
        <f>SUM(F393:F402)</f>
        <v>0</v>
      </c>
      <c r="G392" s="126">
        <f>SUM(G393:G402)</f>
        <v>0</v>
      </c>
      <c r="H392" s="126">
        <f>SUM(H393:H402)</f>
        <v>0</v>
      </c>
      <c r="I392" s="126">
        <f>SUM(I393:I403)</f>
        <v>4</v>
      </c>
      <c r="J392" s="126">
        <f>SUM(J393:J403)</f>
        <v>6.3999999999999995</v>
      </c>
      <c r="K392" s="126">
        <f>SUM(K393:K403)</f>
        <v>6.3999999999999995</v>
      </c>
      <c r="L392" s="126">
        <f>SUM(L393:L403)</f>
        <v>6.3999999999999995</v>
      </c>
      <c r="M392" s="126">
        <f>SUM(M393:M403)</f>
        <v>6.3999999999999995</v>
      </c>
    </row>
    <row r="393" spans="1:13">
      <c r="A393" s="171"/>
      <c r="B393" s="38"/>
      <c r="C393" s="39">
        <v>6320011</v>
      </c>
      <c r="D393" s="39" t="s">
        <v>57</v>
      </c>
      <c r="E393" s="122">
        <v>0.1</v>
      </c>
      <c r="F393" s="71"/>
      <c r="G393" s="71"/>
      <c r="H393" s="80"/>
      <c r="I393" s="122">
        <v>1</v>
      </c>
      <c r="J393" s="71">
        <v>1</v>
      </c>
      <c r="K393" s="71">
        <v>1</v>
      </c>
      <c r="L393" s="71">
        <v>1</v>
      </c>
      <c r="M393" s="71">
        <v>1</v>
      </c>
    </row>
    <row r="394" spans="1:13">
      <c r="A394" s="171"/>
      <c r="B394" s="38"/>
      <c r="C394" s="39">
        <v>6320012</v>
      </c>
      <c r="D394" s="39" t="s">
        <v>164</v>
      </c>
      <c r="E394" s="122">
        <v>0.4</v>
      </c>
      <c r="F394" s="71"/>
      <c r="G394" s="71"/>
      <c r="H394" s="80"/>
      <c r="I394" s="122">
        <v>1.6</v>
      </c>
      <c r="J394" s="71">
        <v>1.6</v>
      </c>
      <c r="K394" s="71">
        <v>1.6</v>
      </c>
      <c r="L394" s="71">
        <v>1.6</v>
      </c>
      <c r="M394" s="71">
        <v>1.6</v>
      </c>
    </row>
    <row r="395" spans="1:13">
      <c r="A395" s="171"/>
      <c r="B395" s="38"/>
      <c r="C395" s="39">
        <v>632002</v>
      </c>
      <c r="D395" s="39" t="s">
        <v>186</v>
      </c>
      <c r="E395" s="122">
        <v>0</v>
      </c>
      <c r="F395" s="71"/>
      <c r="G395" s="71"/>
      <c r="H395" s="80"/>
      <c r="I395" s="122">
        <v>0</v>
      </c>
      <c r="J395" s="71">
        <v>0</v>
      </c>
      <c r="K395" s="71">
        <v>0</v>
      </c>
      <c r="L395" s="71">
        <v>0</v>
      </c>
      <c r="M395" s="71">
        <v>0</v>
      </c>
    </row>
    <row r="396" spans="1:13">
      <c r="A396" s="171"/>
      <c r="B396" s="38"/>
      <c r="C396" s="39">
        <v>6320031</v>
      </c>
      <c r="D396" s="39" t="s">
        <v>131</v>
      </c>
      <c r="E396" s="122">
        <v>0</v>
      </c>
      <c r="F396" s="71"/>
      <c r="G396" s="71"/>
      <c r="H396" s="80"/>
      <c r="I396" s="122">
        <v>0.1</v>
      </c>
      <c r="J396" s="71">
        <v>0.1</v>
      </c>
      <c r="K396" s="71">
        <v>0.1</v>
      </c>
      <c r="L396" s="71">
        <v>0.1</v>
      </c>
      <c r="M396" s="71">
        <v>0.1</v>
      </c>
    </row>
    <row r="397" spans="1:13">
      <c r="A397" s="171"/>
      <c r="B397" s="38"/>
      <c r="C397" s="39">
        <v>637004</v>
      </c>
      <c r="D397" s="39" t="s">
        <v>487</v>
      </c>
      <c r="E397" s="122">
        <v>0</v>
      </c>
      <c r="F397" s="71"/>
      <c r="G397" s="71"/>
      <c r="H397" s="80"/>
      <c r="I397" s="122">
        <v>0</v>
      </c>
      <c r="J397" s="71">
        <v>3</v>
      </c>
      <c r="K397" s="71">
        <v>3</v>
      </c>
      <c r="L397" s="71">
        <v>3</v>
      </c>
      <c r="M397" s="71">
        <v>3</v>
      </c>
    </row>
    <row r="398" spans="1:13">
      <c r="A398" s="171"/>
      <c r="B398" s="38"/>
      <c r="C398" s="39">
        <v>637005</v>
      </c>
      <c r="D398" s="39" t="s">
        <v>99</v>
      </c>
      <c r="E398" s="122">
        <v>0.1</v>
      </c>
      <c r="F398" s="71"/>
      <c r="G398" s="71"/>
      <c r="H398" s="80"/>
      <c r="I398" s="122">
        <v>0.1</v>
      </c>
      <c r="J398" s="71">
        <v>0.1</v>
      </c>
      <c r="K398" s="71">
        <v>0.1</v>
      </c>
      <c r="L398" s="71">
        <v>0.1</v>
      </c>
      <c r="M398" s="71">
        <v>0.1</v>
      </c>
    </row>
    <row r="399" spans="1:13">
      <c r="A399" s="171"/>
      <c r="B399" s="38"/>
      <c r="C399" s="39">
        <v>637014</v>
      </c>
      <c r="D399" s="39" t="s">
        <v>102</v>
      </c>
      <c r="E399" s="122">
        <v>0.3</v>
      </c>
      <c r="F399" s="71"/>
      <c r="G399" s="71"/>
      <c r="H399" s="80"/>
      <c r="I399" s="122">
        <v>0.4</v>
      </c>
      <c r="J399" s="71">
        <v>0.4</v>
      </c>
      <c r="K399" s="71">
        <v>0.4</v>
      </c>
      <c r="L399" s="71">
        <v>0.4</v>
      </c>
      <c r="M399" s="71">
        <v>0.4</v>
      </c>
    </row>
    <row r="400" spans="1:13">
      <c r="A400" s="171"/>
      <c r="B400" s="38"/>
      <c r="C400" s="39">
        <v>637016</v>
      </c>
      <c r="D400" s="39" t="s">
        <v>104</v>
      </c>
      <c r="E400" s="122">
        <v>0.1</v>
      </c>
      <c r="F400" s="71"/>
      <c r="G400" s="71"/>
      <c r="H400" s="80"/>
      <c r="I400" s="122">
        <v>0.1</v>
      </c>
      <c r="J400" s="71">
        <v>0.1</v>
      </c>
      <c r="K400" s="71">
        <v>0.1</v>
      </c>
      <c r="L400" s="71">
        <v>0.1</v>
      </c>
      <c r="M400" s="71">
        <v>0.1</v>
      </c>
    </row>
    <row r="401" spans="1:13">
      <c r="A401" s="171"/>
      <c r="B401" s="38"/>
      <c r="C401" s="39">
        <v>642015</v>
      </c>
      <c r="D401" s="39" t="s">
        <v>112</v>
      </c>
      <c r="E401" s="122">
        <v>0</v>
      </c>
      <c r="F401" s="71"/>
      <c r="G401" s="71"/>
      <c r="H401" s="80"/>
      <c r="I401" s="122">
        <v>0.1</v>
      </c>
      <c r="J401" s="71">
        <v>0.1</v>
      </c>
      <c r="K401" s="71">
        <v>0.1</v>
      </c>
      <c r="L401" s="71">
        <v>0.1</v>
      </c>
      <c r="M401" s="71">
        <v>0.1</v>
      </c>
    </row>
    <row r="402" spans="1:13">
      <c r="A402" s="170"/>
      <c r="B402" s="38"/>
      <c r="C402" s="39">
        <v>637027</v>
      </c>
      <c r="D402" s="39" t="s">
        <v>172</v>
      </c>
      <c r="E402" s="122">
        <v>0</v>
      </c>
      <c r="F402" s="95"/>
      <c r="G402" s="71"/>
      <c r="H402" s="96"/>
      <c r="I402" s="122">
        <v>0.6</v>
      </c>
      <c r="J402" s="71">
        <v>0</v>
      </c>
      <c r="K402" s="71">
        <v>0</v>
      </c>
      <c r="L402" s="71">
        <v>0</v>
      </c>
      <c r="M402" s="71">
        <v>0</v>
      </c>
    </row>
    <row r="403" spans="1:13">
      <c r="A403" s="170"/>
      <c r="B403" s="38"/>
      <c r="C403" s="39"/>
      <c r="D403" s="39" t="s">
        <v>465</v>
      </c>
      <c r="E403" s="122">
        <v>0</v>
      </c>
      <c r="F403" s="141"/>
      <c r="G403" s="122"/>
      <c r="H403" s="142"/>
      <c r="I403" s="122">
        <v>0</v>
      </c>
      <c r="J403" s="122">
        <v>0</v>
      </c>
      <c r="K403" s="122">
        <v>0</v>
      </c>
      <c r="L403" s="122">
        <v>0</v>
      </c>
      <c r="M403" s="122">
        <v>0</v>
      </c>
    </row>
    <row r="404" spans="1:13">
      <c r="A404" s="171"/>
      <c r="B404" s="38" t="s">
        <v>187</v>
      </c>
      <c r="C404" s="38"/>
      <c r="D404" s="38" t="s">
        <v>522</v>
      </c>
      <c r="E404" s="126">
        <f t="shared" ref="E404:M404" si="46">SUM(E405:E407)</f>
        <v>83.6</v>
      </c>
      <c r="F404" s="126">
        <f t="shared" si="46"/>
        <v>0</v>
      </c>
      <c r="G404" s="126">
        <f t="shared" si="46"/>
        <v>0</v>
      </c>
      <c r="H404" s="126">
        <f t="shared" si="46"/>
        <v>0</v>
      </c>
      <c r="I404" s="126">
        <f t="shared" si="46"/>
        <v>88.9</v>
      </c>
      <c r="J404" s="126">
        <f t="shared" si="46"/>
        <v>137.5</v>
      </c>
      <c r="K404" s="126">
        <f t="shared" si="46"/>
        <v>137.5</v>
      </c>
      <c r="L404" s="126">
        <f t="shared" si="46"/>
        <v>147.10000000000002</v>
      </c>
      <c r="M404" s="126">
        <f t="shared" si="46"/>
        <v>158.20000000000002</v>
      </c>
    </row>
    <row r="405" spans="1:13">
      <c r="A405" s="171"/>
      <c r="B405" s="38">
        <v>610</v>
      </c>
      <c r="C405" s="39"/>
      <c r="D405" s="39" t="s">
        <v>189</v>
      </c>
      <c r="E405" s="122">
        <v>31.6</v>
      </c>
      <c r="F405" s="71"/>
      <c r="G405" s="71"/>
      <c r="H405" s="90"/>
      <c r="I405" s="122">
        <v>30</v>
      </c>
      <c r="J405" s="71">
        <v>31.8</v>
      </c>
      <c r="K405" s="71">
        <v>31.8</v>
      </c>
      <c r="L405" s="69">
        <v>32</v>
      </c>
      <c r="M405" s="69">
        <v>33</v>
      </c>
    </row>
    <row r="406" spans="1:13">
      <c r="A406" s="170"/>
      <c r="B406" s="38">
        <v>620</v>
      </c>
      <c r="C406" s="39"/>
      <c r="D406" s="39" t="s">
        <v>117</v>
      </c>
      <c r="E406" s="122">
        <v>10.9</v>
      </c>
      <c r="F406" s="95"/>
      <c r="G406" s="71"/>
      <c r="H406" s="96"/>
      <c r="I406" s="122">
        <v>11.7</v>
      </c>
      <c r="J406" s="71">
        <v>11.7</v>
      </c>
      <c r="K406" s="71">
        <v>11.7</v>
      </c>
      <c r="L406" s="69">
        <v>11.8</v>
      </c>
      <c r="M406" s="69">
        <v>11.9</v>
      </c>
    </row>
    <row r="407" spans="1:13">
      <c r="A407" s="171"/>
      <c r="B407" s="38">
        <v>630</v>
      </c>
      <c r="C407" s="38"/>
      <c r="D407" s="38" t="s">
        <v>163</v>
      </c>
      <c r="E407" s="126">
        <f t="shared" ref="E407:M407" si="47">SUM(E408:E440)</f>
        <v>41.099999999999994</v>
      </c>
      <c r="F407" s="126">
        <f t="shared" si="47"/>
        <v>0</v>
      </c>
      <c r="G407" s="126">
        <f t="shared" si="47"/>
        <v>0</v>
      </c>
      <c r="H407" s="126">
        <f t="shared" si="47"/>
        <v>0</v>
      </c>
      <c r="I407" s="126">
        <f t="shared" si="47"/>
        <v>47.2</v>
      </c>
      <c r="J407" s="126">
        <f t="shared" si="47"/>
        <v>94.000000000000014</v>
      </c>
      <c r="K407" s="126">
        <f t="shared" si="47"/>
        <v>94.000000000000014</v>
      </c>
      <c r="L407" s="126">
        <f t="shared" si="47"/>
        <v>103.30000000000001</v>
      </c>
      <c r="M407" s="126">
        <f t="shared" si="47"/>
        <v>113.30000000000001</v>
      </c>
    </row>
    <row r="408" spans="1:13">
      <c r="A408" s="171"/>
      <c r="B408" s="38"/>
      <c r="C408" s="39">
        <v>631001</v>
      </c>
      <c r="D408" s="39" t="s">
        <v>130</v>
      </c>
      <c r="E408" s="122">
        <v>0</v>
      </c>
      <c r="F408" s="71"/>
      <c r="G408" s="71"/>
      <c r="H408" s="80"/>
      <c r="I408" s="122">
        <v>0</v>
      </c>
      <c r="J408" s="71">
        <v>0</v>
      </c>
      <c r="K408" s="71">
        <v>0</v>
      </c>
      <c r="L408" s="71">
        <v>0</v>
      </c>
      <c r="M408" s="71">
        <v>0</v>
      </c>
    </row>
    <row r="409" spans="1:13">
      <c r="A409" s="171"/>
      <c r="B409" s="38"/>
      <c r="C409" s="39">
        <v>6320011</v>
      </c>
      <c r="D409" s="39" t="s">
        <v>57</v>
      </c>
      <c r="E409" s="122">
        <v>6.4</v>
      </c>
      <c r="F409" s="71"/>
      <c r="G409" s="71"/>
      <c r="H409" s="80"/>
      <c r="I409" s="122">
        <v>4.0999999999999996</v>
      </c>
      <c r="J409" s="71">
        <v>4.2</v>
      </c>
      <c r="K409" s="71">
        <v>4.2</v>
      </c>
      <c r="L409" s="71">
        <v>4.2</v>
      </c>
      <c r="M409" s="71">
        <v>4.2</v>
      </c>
    </row>
    <row r="410" spans="1:13">
      <c r="A410" s="171"/>
      <c r="B410" s="38"/>
      <c r="C410" s="39">
        <v>6320012</v>
      </c>
      <c r="D410" s="39" t="s">
        <v>164</v>
      </c>
      <c r="E410" s="122">
        <v>6.6</v>
      </c>
      <c r="F410" s="71"/>
      <c r="G410" s="71"/>
      <c r="H410" s="80"/>
      <c r="I410" s="122">
        <v>17.3</v>
      </c>
      <c r="J410" s="71">
        <v>17.2</v>
      </c>
      <c r="K410" s="71">
        <v>17.2</v>
      </c>
      <c r="L410" s="71">
        <v>17.2</v>
      </c>
      <c r="M410" s="71">
        <v>17.2</v>
      </c>
    </row>
    <row r="411" spans="1:13">
      <c r="A411" s="171"/>
      <c r="B411" s="38"/>
      <c r="C411" s="39">
        <v>632002</v>
      </c>
      <c r="D411" s="39" t="s">
        <v>165</v>
      </c>
      <c r="E411" s="122">
        <v>0.6</v>
      </c>
      <c r="F411" s="71"/>
      <c r="G411" s="71"/>
      <c r="H411" s="80"/>
      <c r="I411" s="122">
        <v>0.8</v>
      </c>
      <c r="J411" s="71">
        <v>0.8</v>
      </c>
      <c r="K411" s="71">
        <v>0.8</v>
      </c>
      <c r="L411" s="71">
        <v>0.8</v>
      </c>
      <c r="M411" s="71">
        <v>0.8</v>
      </c>
    </row>
    <row r="412" spans="1:13">
      <c r="A412" s="171"/>
      <c r="B412" s="38"/>
      <c r="C412" s="39">
        <v>632003</v>
      </c>
      <c r="D412" s="39" t="s">
        <v>372</v>
      </c>
      <c r="E412" s="122">
        <v>0.8</v>
      </c>
      <c r="F412" s="71"/>
      <c r="G412" s="71"/>
      <c r="H412" s="80"/>
      <c r="I412" s="122">
        <v>1</v>
      </c>
      <c r="J412" s="71">
        <v>1</v>
      </c>
      <c r="K412" s="71">
        <v>1</v>
      </c>
      <c r="L412" s="71">
        <v>1</v>
      </c>
      <c r="M412" s="71">
        <v>1</v>
      </c>
    </row>
    <row r="413" spans="1:13">
      <c r="A413" s="171"/>
      <c r="B413" s="38"/>
      <c r="C413" s="39">
        <v>633002</v>
      </c>
      <c r="D413" s="39" t="s">
        <v>133</v>
      </c>
      <c r="E413" s="122">
        <v>0.2</v>
      </c>
      <c r="F413" s="71"/>
      <c r="G413" s="71"/>
      <c r="H413" s="80"/>
      <c r="I413" s="122">
        <v>0.1</v>
      </c>
      <c r="J413" s="71">
        <v>0.1</v>
      </c>
      <c r="K413" s="71">
        <v>0.1</v>
      </c>
      <c r="L413" s="71">
        <v>0.1</v>
      </c>
      <c r="M413" s="71">
        <v>0.1</v>
      </c>
    </row>
    <row r="414" spans="1:13">
      <c r="A414" s="171"/>
      <c r="B414" s="38"/>
      <c r="C414" s="39">
        <v>633004</v>
      </c>
      <c r="D414" s="39" t="s">
        <v>190</v>
      </c>
      <c r="E414" s="122">
        <v>0.2</v>
      </c>
      <c r="F414" s="71"/>
      <c r="G414" s="71"/>
      <c r="H414" s="80"/>
      <c r="I414" s="122">
        <v>0</v>
      </c>
      <c r="J414" s="71">
        <v>0</v>
      </c>
      <c r="K414" s="71">
        <v>0</v>
      </c>
      <c r="L414" s="71">
        <v>0</v>
      </c>
      <c r="M414" s="71">
        <v>0</v>
      </c>
    </row>
    <row r="415" spans="1:13">
      <c r="A415" s="171"/>
      <c r="B415" s="38"/>
      <c r="C415" s="39">
        <v>633004</v>
      </c>
      <c r="D415" s="39" t="s">
        <v>474</v>
      </c>
      <c r="E415" s="122">
        <v>0</v>
      </c>
      <c r="F415" s="71"/>
      <c r="G415" s="71"/>
      <c r="H415" s="80"/>
      <c r="I415" s="122">
        <v>0</v>
      </c>
      <c r="J415" s="71">
        <v>3.5</v>
      </c>
      <c r="K415" s="71">
        <v>3.5</v>
      </c>
      <c r="L415" s="71">
        <v>3.5</v>
      </c>
      <c r="M415" s="71">
        <v>3.5</v>
      </c>
    </row>
    <row r="416" spans="1:13">
      <c r="A416" s="171"/>
      <c r="B416" s="38"/>
      <c r="C416" s="39">
        <v>633006</v>
      </c>
      <c r="D416" s="39" t="s">
        <v>475</v>
      </c>
      <c r="E416" s="122">
        <v>0</v>
      </c>
      <c r="F416" s="71"/>
      <c r="G416" s="71"/>
      <c r="H416" s="80"/>
      <c r="I416" s="122">
        <v>0</v>
      </c>
      <c r="J416" s="71">
        <v>4.3</v>
      </c>
      <c r="K416" s="71">
        <v>4.3</v>
      </c>
      <c r="L416" s="71">
        <v>4.3</v>
      </c>
      <c r="M416" s="71">
        <v>4.3</v>
      </c>
    </row>
    <row r="417" spans="1:13">
      <c r="A417" s="171"/>
      <c r="B417" s="38"/>
      <c r="C417" s="39">
        <v>633004</v>
      </c>
      <c r="D417" s="39" t="s">
        <v>476</v>
      </c>
      <c r="E417" s="122">
        <v>0</v>
      </c>
      <c r="F417" s="71"/>
      <c r="G417" s="71"/>
      <c r="H417" s="80"/>
      <c r="I417" s="122">
        <v>0</v>
      </c>
      <c r="J417" s="71">
        <v>0.6</v>
      </c>
      <c r="K417" s="71">
        <v>0.6</v>
      </c>
      <c r="L417" s="71">
        <v>0.6</v>
      </c>
      <c r="M417" s="71">
        <v>0.6</v>
      </c>
    </row>
    <row r="418" spans="1:13">
      <c r="A418" s="171"/>
      <c r="B418" s="38"/>
      <c r="C418" s="39">
        <v>633001</v>
      </c>
      <c r="D418" s="39" t="s">
        <v>477</v>
      </c>
      <c r="E418" s="122">
        <v>0</v>
      </c>
      <c r="F418" s="71"/>
      <c r="G418" s="71"/>
      <c r="H418" s="80"/>
      <c r="I418" s="122">
        <v>0</v>
      </c>
      <c r="J418" s="71">
        <v>0.6</v>
      </c>
      <c r="K418" s="71">
        <v>0.6</v>
      </c>
      <c r="L418" s="71">
        <v>0.6</v>
      </c>
      <c r="M418" s="71">
        <v>0.6</v>
      </c>
    </row>
    <row r="419" spans="1:13">
      <c r="A419" s="171"/>
      <c r="B419" s="38"/>
      <c r="C419" s="39">
        <v>633006</v>
      </c>
      <c r="D419" s="39" t="s">
        <v>135</v>
      </c>
      <c r="E419" s="122">
        <v>1.6</v>
      </c>
      <c r="F419" s="71"/>
      <c r="G419" s="71"/>
      <c r="H419" s="80"/>
      <c r="I419" s="122">
        <v>5.9</v>
      </c>
      <c r="J419" s="71">
        <v>6</v>
      </c>
      <c r="K419" s="71">
        <v>6</v>
      </c>
      <c r="L419" s="71">
        <v>6</v>
      </c>
      <c r="M419" s="71">
        <v>6</v>
      </c>
    </row>
    <row r="420" spans="1:13">
      <c r="A420" s="171"/>
      <c r="B420" s="38"/>
      <c r="C420" s="39">
        <v>6330066</v>
      </c>
      <c r="D420" s="39" t="s">
        <v>303</v>
      </c>
      <c r="E420" s="122">
        <v>0.5</v>
      </c>
      <c r="F420" s="71"/>
      <c r="G420" s="71"/>
      <c r="H420" s="80"/>
      <c r="I420" s="122">
        <v>0.1</v>
      </c>
      <c r="J420" s="71">
        <v>0.1</v>
      </c>
      <c r="K420" s="71">
        <v>0.1</v>
      </c>
      <c r="L420" s="71">
        <v>0.1</v>
      </c>
      <c r="M420" s="71">
        <v>0.1</v>
      </c>
    </row>
    <row r="421" spans="1:13">
      <c r="A421" s="171"/>
      <c r="B421" s="38"/>
      <c r="C421" s="39">
        <v>6330061</v>
      </c>
      <c r="D421" s="39" t="s">
        <v>191</v>
      </c>
      <c r="E421" s="122">
        <v>0.3</v>
      </c>
      <c r="F421" s="71"/>
      <c r="G421" s="71"/>
      <c r="H421" s="80"/>
      <c r="I421" s="122">
        <v>0.2</v>
      </c>
      <c r="J421" s="71">
        <v>0.2</v>
      </c>
      <c r="K421" s="71">
        <v>0.2</v>
      </c>
      <c r="L421" s="71">
        <v>0.2</v>
      </c>
      <c r="M421" s="71">
        <v>0.2</v>
      </c>
    </row>
    <row r="422" spans="1:13">
      <c r="A422" s="171"/>
      <c r="B422" s="38"/>
      <c r="C422" s="39">
        <v>6330062</v>
      </c>
      <c r="D422" s="39" t="s">
        <v>192</v>
      </c>
      <c r="E422" s="122">
        <v>0.3</v>
      </c>
      <c r="F422" s="71"/>
      <c r="G422" s="71"/>
      <c r="H422" s="80"/>
      <c r="I422" s="122">
        <v>0.2</v>
      </c>
      <c r="J422" s="71">
        <v>0.2</v>
      </c>
      <c r="K422" s="71">
        <v>0.2</v>
      </c>
      <c r="L422" s="71">
        <v>0.2</v>
      </c>
      <c r="M422" s="71">
        <v>0.2</v>
      </c>
    </row>
    <row r="423" spans="1:13">
      <c r="A423" s="171"/>
      <c r="B423" s="38"/>
      <c r="C423" s="39">
        <v>633013</v>
      </c>
      <c r="D423" s="39" t="s">
        <v>75</v>
      </c>
      <c r="E423" s="122">
        <v>0</v>
      </c>
      <c r="F423" s="71"/>
      <c r="G423" s="71"/>
      <c r="H423" s="80"/>
      <c r="I423" s="122">
        <v>0</v>
      </c>
      <c r="J423" s="71">
        <v>0</v>
      </c>
      <c r="K423" s="71">
        <v>0</v>
      </c>
      <c r="L423" s="71">
        <v>0</v>
      </c>
      <c r="M423" s="71">
        <v>0</v>
      </c>
    </row>
    <row r="424" spans="1:13">
      <c r="A424" s="171"/>
      <c r="B424" s="38"/>
      <c r="C424" s="39">
        <v>633016</v>
      </c>
      <c r="D424" s="39" t="s">
        <v>193</v>
      </c>
      <c r="E424" s="122">
        <v>3.4</v>
      </c>
      <c r="F424" s="71"/>
      <c r="G424" s="71"/>
      <c r="H424" s="90"/>
      <c r="I424" s="122">
        <v>3.5</v>
      </c>
      <c r="J424" s="71">
        <v>3.5</v>
      </c>
      <c r="K424" s="71">
        <v>3.5</v>
      </c>
      <c r="L424" s="71">
        <v>3.5</v>
      </c>
      <c r="M424" s="71">
        <v>3.5</v>
      </c>
    </row>
    <row r="425" spans="1:13">
      <c r="A425" s="171"/>
      <c r="B425" s="38"/>
      <c r="C425" s="39">
        <v>634004</v>
      </c>
      <c r="D425" s="39" t="s">
        <v>81</v>
      </c>
      <c r="E425" s="122">
        <v>0.5</v>
      </c>
      <c r="F425" s="71"/>
      <c r="G425" s="71"/>
      <c r="H425" s="90"/>
      <c r="I425" s="122">
        <v>0</v>
      </c>
      <c r="J425" s="71">
        <v>0</v>
      </c>
      <c r="K425" s="71">
        <v>0</v>
      </c>
      <c r="L425" s="71">
        <v>0</v>
      </c>
      <c r="M425" s="71">
        <v>0</v>
      </c>
    </row>
    <row r="426" spans="1:13">
      <c r="A426" s="171"/>
      <c r="B426" s="38"/>
      <c r="C426" s="39">
        <v>635006</v>
      </c>
      <c r="D426" s="39" t="s">
        <v>194</v>
      </c>
      <c r="E426" s="122">
        <v>0.3</v>
      </c>
      <c r="F426" s="71"/>
      <c r="G426" s="71"/>
      <c r="H426" s="80"/>
      <c r="I426" s="122">
        <v>0.2</v>
      </c>
      <c r="J426" s="71">
        <v>5</v>
      </c>
      <c r="K426" s="71">
        <v>5</v>
      </c>
      <c r="L426" s="71">
        <v>5</v>
      </c>
      <c r="M426" s="71">
        <v>5</v>
      </c>
    </row>
    <row r="427" spans="1:13">
      <c r="A427" s="171"/>
      <c r="B427" s="38"/>
      <c r="C427" s="39">
        <v>637002</v>
      </c>
      <c r="D427" s="39" t="s">
        <v>551</v>
      </c>
      <c r="E427" s="122">
        <v>13</v>
      </c>
      <c r="F427" s="71"/>
      <c r="G427" s="71"/>
      <c r="H427" s="90"/>
      <c r="I427" s="122">
        <v>7</v>
      </c>
      <c r="J427" s="71">
        <v>37.700000000000003</v>
      </c>
      <c r="K427" s="71">
        <v>37.700000000000003</v>
      </c>
      <c r="L427" s="69">
        <v>47</v>
      </c>
      <c r="M427" s="69">
        <v>57</v>
      </c>
    </row>
    <row r="428" spans="1:13">
      <c r="A428" s="171"/>
      <c r="B428" s="38"/>
      <c r="C428" s="39">
        <v>637003</v>
      </c>
      <c r="D428" s="39" t="s">
        <v>91</v>
      </c>
      <c r="E428" s="122">
        <v>0.4</v>
      </c>
      <c r="F428" s="71"/>
      <c r="G428" s="71"/>
      <c r="H428" s="80"/>
      <c r="I428" s="122">
        <v>0</v>
      </c>
      <c r="J428" s="71">
        <v>0</v>
      </c>
      <c r="K428" s="71">
        <v>0</v>
      </c>
      <c r="L428" s="71">
        <v>0</v>
      </c>
      <c r="M428" s="71">
        <v>0</v>
      </c>
    </row>
    <row r="429" spans="1:13">
      <c r="A429" s="171"/>
      <c r="B429" s="38"/>
      <c r="C429" s="39">
        <v>637004</v>
      </c>
      <c r="D429" s="39" t="s">
        <v>195</v>
      </c>
      <c r="E429" s="122">
        <v>0.3</v>
      </c>
      <c r="F429" s="71"/>
      <c r="G429" s="71"/>
      <c r="H429" s="80"/>
      <c r="I429" s="122">
        <v>0</v>
      </c>
      <c r="J429" s="71">
        <v>0</v>
      </c>
      <c r="K429" s="71">
        <v>0</v>
      </c>
      <c r="L429" s="71">
        <v>0</v>
      </c>
      <c r="M429" s="71">
        <v>0</v>
      </c>
    </row>
    <row r="430" spans="1:13">
      <c r="A430" s="171"/>
      <c r="B430" s="38"/>
      <c r="C430" s="39">
        <v>6370045</v>
      </c>
      <c r="D430" s="39" t="s">
        <v>196</v>
      </c>
      <c r="E430" s="122">
        <v>0.8</v>
      </c>
      <c r="F430" s="71"/>
      <c r="G430" s="71"/>
      <c r="H430" s="80"/>
      <c r="I430" s="122">
        <v>0</v>
      </c>
      <c r="J430" s="71">
        <v>0</v>
      </c>
      <c r="K430" s="71">
        <v>0</v>
      </c>
      <c r="L430" s="71">
        <v>0</v>
      </c>
      <c r="M430" s="71">
        <v>0</v>
      </c>
    </row>
    <row r="431" spans="1:13">
      <c r="A431" s="171"/>
      <c r="B431" s="38"/>
      <c r="C431" s="39">
        <v>6370046</v>
      </c>
      <c r="D431" s="39" t="s">
        <v>95</v>
      </c>
      <c r="E431" s="122">
        <v>0.5</v>
      </c>
      <c r="F431" s="71"/>
      <c r="G431" s="71"/>
      <c r="H431" s="80"/>
      <c r="I431" s="122">
        <v>0.1</v>
      </c>
      <c r="J431" s="71">
        <v>1.6</v>
      </c>
      <c r="K431" s="71">
        <v>1.6</v>
      </c>
      <c r="L431" s="71">
        <v>1.6</v>
      </c>
      <c r="M431" s="71">
        <v>1.6</v>
      </c>
    </row>
    <row r="432" spans="1:13">
      <c r="A432" s="171"/>
      <c r="B432" s="38"/>
      <c r="C432" s="39">
        <v>6370047</v>
      </c>
      <c r="D432" s="39" t="s">
        <v>197</v>
      </c>
      <c r="E432" s="122">
        <v>0</v>
      </c>
      <c r="F432" s="71"/>
      <c r="G432" s="71"/>
      <c r="H432" s="80"/>
      <c r="I432" s="122">
        <v>0</v>
      </c>
      <c r="J432" s="71">
        <v>0</v>
      </c>
      <c r="K432" s="71">
        <v>0</v>
      </c>
      <c r="L432" s="71">
        <v>0</v>
      </c>
      <c r="M432" s="71">
        <v>0</v>
      </c>
    </row>
    <row r="433" spans="1:13">
      <c r="A433" s="171"/>
      <c r="B433" s="38"/>
      <c r="C433" s="39">
        <v>637005</v>
      </c>
      <c r="D433" s="39" t="s">
        <v>198</v>
      </c>
      <c r="E433" s="122">
        <v>0.7</v>
      </c>
      <c r="F433" s="71"/>
      <c r="G433" s="71"/>
      <c r="H433" s="80"/>
      <c r="I433" s="122">
        <v>0.4</v>
      </c>
      <c r="J433" s="71">
        <v>0.4</v>
      </c>
      <c r="K433" s="71">
        <v>0.4</v>
      </c>
      <c r="L433" s="71">
        <v>0.4</v>
      </c>
      <c r="M433" s="71">
        <v>0.4</v>
      </c>
    </row>
    <row r="434" spans="1:13">
      <c r="A434" s="171"/>
      <c r="B434" s="38"/>
      <c r="C434" s="39">
        <v>637014</v>
      </c>
      <c r="D434" s="39" t="s">
        <v>102</v>
      </c>
      <c r="E434" s="122">
        <v>2</v>
      </c>
      <c r="F434" s="71"/>
      <c r="G434" s="71"/>
      <c r="H434" s="80"/>
      <c r="I434" s="122">
        <v>2.1</v>
      </c>
      <c r="J434" s="71">
        <v>2.2000000000000002</v>
      </c>
      <c r="K434" s="71">
        <v>2.2000000000000002</v>
      </c>
      <c r="L434" s="71">
        <v>2.2000000000000002</v>
      </c>
      <c r="M434" s="71">
        <v>2.2000000000000002</v>
      </c>
    </row>
    <row r="435" spans="1:13">
      <c r="A435" s="171"/>
      <c r="B435" s="38"/>
      <c r="C435" s="39">
        <v>637012</v>
      </c>
      <c r="D435" s="39" t="s">
        <v>104</v>
      </c>
      <c r="E435" s="122">
        <v>0.3</v>
      </c>
      <c r="F435" s="71"/>
      <c r="G435" s="71"/>
      <c r="H435" s="80"/>
      <c r="I435" s="122">
        <v>0.3</v>
      </c>
      <c r="J435" s="71">
        <v>0.5</v>
      </c>
      <c r="K435" s="71">
        <v>0.5</v>
      </c>
      <c r="L435" s="71">
        <v>0.5</v>
      </c>
      <c r="M435" s="71">
        <v>0.5</v>
      </c>
    </row>
    <row r="436" spans="1:13">
      <c r="A436" s="171"/>
      <c r="B436" s="38"/>
      <c r="C436" s="39">
        <v>637027</v>
      </c>
      <c r="D436" s="39" t="s">
        <v>199</v>
      </c>
      <c r="E436" s="122">
        <v>0.5</v>
      </c>
      <c r="F436" s="71"/>
      <c r="G436" s="71"/>
      <c r="H436" s="80"/>
      <c r="I436" s="122">
        <v>0.9</v>
      </c>
      <c r="J436" s="71">
        <v>1</v>
      </c>
      <c r="K436" s="71">
        <v>1</v>
      </c>
      <c r="L436" s="71">
        <v>1</v>
      </c>
      <c r="M436" s="71">
        <v>1</v>
      </c>
    </row>
    <row r="437" spans="1:13">
      <c r="A437" s="171"/>
      <c r="B437" s="38"/>
      <c r="C437" s="39">
        <v>642001</v>
      </c>
      <c r="D437" s="39" t="s">
        <v>200</v>
      </c>
      <c r="E437" s="122">
        <v>0.4</v>
      </c>
      <c r="F437" s="71"/>
      <c r="G437" s="71"/>
      <c r="H437" s="80"/>
      <c r="I437" s="122">
        <v>0.1</v>
      </c>
      <c r="J437" s="71">
        <v>3.2</v>
      </c>
      <c r="K437" s="71">
        <v>3.2</v>
      </c>
      <c r="L437" s="71">
        <v>3.2</v>
      </c>
      <c r="M437" s="71">
        <v>3.2</v>
      </c>
    </row>
    <row r="438" spans="1:13">
      <c r="A438" s="171"/>
      <c r="B438" s="38"/>
      <c r="C438" s="39">
        <v>642001</v>
      </c>
      <c r="D438" s="39" t="s">
        <v>439</v>
      </c>
      <c r="E438" s="122">
        <v>0</v>
      </c>
      <c r="F438" s="71"/>
      <c r="G438" s="71"/>
      <c r="H438" s="80"/>
      <c r="I438" s="122">
        <v>0.5</v>
      </c>
      <c r="J438" s="71">
        <v>0</v>
      </c>
      <c r="K438" s="71">
        <v>0</v>
      </c>
      <c r="L438" s="71">
        <v>0</v>
      </c>
      <c r="M438" s="71">
        <v>0</v>
      </c>
    </row>
    <row r="439" spans="1:13">
      <c r="A439" s="171"/>
      <c r="B439" s="38"/>
      <c r="C439" s="39">
        <v>642012</v>
      </c>
      <c r="D439" s="39" t="s">
        <v>111</v>
      </c>
      <c r="E439" s="122">
        <v>0</v>
      </c>
      <c r="F439" s="71"/>
      <c r="G439" s="71"/>
      <c r="H439" s="80"/>
      <c r="I439" s="122">
        <v>2.2999999999999998</v>
      </c>
      <c r="J439" s="71">
        <v>0</v>
      </c>
      <c r="K439" s="71">
        <v>0</v>
      </c>
      <c r="L439" s="71">
        <v>0</v>
      </c>
      <c r="M439" s="71">
        <v>0</v>
      </c>
    </row>
    <row r="440" spans="1:13">
      <c r="A440" s="170"/>
      <c r="B440" s="38"/>
      <c r="C440" s="39">
        <v>642015</v>
      </c>
      <c r="D440" s="39" t="s">
        <v>523</v>
      </c>
      <c r="E440" s="122">
        <v>0.5</v>
      </c>
      <c r="F440" s="78"/>
      <c r="G440" s="78"/>
      <c r="H440" s="79"/>
      <c r="I440" s="122">
        <v>0.1</v>
      </c>
      <c r="J440" s="71">
        <v>0.1</v>
      </c>
      <c r="K440" s="71">
        <v>0.1</v>
      </c>
      <c r="L440" s="71">
        <v>0.1</v>
      </c>
      <c r="M440" s="71">
        <v>0.1</v>
      </c>
    </row>
    <row r="441" spans="1:13">
      <c r="A441" s="171"/>
      <c r="B441" s="457" t="s">
        <v>510</v>
      </c>
      <c r="C441" s="458"/>
      <c r="D441" s="41" t="s">
        <v>178</v>
      </c>
      <c r="E441" s="124">
        <f t="shared" ref="E441:M441" si="48">SUM(E442:E448)</f>
        <v>5.9</v>
      </c>
      <c r="F441" s="124">
        <f t="shared" si="48"/>
        <v>0</v>
      </c>
      <c r="G441" s="124">
        <f t="shared" si="48"/>
        <v>0</v>
      </c>
      <c r="H441" s="124">
        <f t="shared" si="48"/>
        <v>0</v>
      </c>
      <c r="I441" s="124">
        <f t="shared" si="48"/>
        <v>6</v>
      </c>
      <c r="J441" s="124">
        <f t="shared" si="48"/>
        <v>9.6</v>
      </c>
      <c r="K441" s="124">
        <f t="shared" si="48"/>
        <v>9.6</v>
      </c>
      <c r="L441" s="124">
        <f t="shared" si="48"/>
        <v>9.6999999999999993</v>
      </c>
      <c r="M441" s="124">
        <f t="shared" si="48"/>
        <v>9.7999999999999989</v>
      </c>
    </row>
    <row r="442" spans="1:13">
      <c r="A442" s="171"/>
      <c r="B442" s="38"/>
      <c r="C442" s="39">
        <v>632001</v>
      </c>
      <c r="D442" s="39" t="s">
        <v>57</v>
      </c>
      <c r="E442" s="122">
        <v>2.8</v>
      </c>
      <c r="F442" s="71"/>
      <c r="G442" s="71"/>
      <c r="H442" s="80"/>
      <c r="I442" s="122">
        <v>1.8</v>
      </c>
      <c r="J442" s="71">
        <v>2.2999999999999998</v>
      </c>
      <c r="K442" s="71">
        <v>2.2999999999999998</v>
      </c>
      <c r="L442" s="71">
        <v>2.2999999999999998</v>
      </c>
      <c r="M442" s="71">
        <v>2.2999999999999998</v>
      </c>
    </row>
    <row r="443" spans="1:13">
      <c r="A443" s="171"/>
      <c r="B443" s="38"/>
      <c r="C443" s="39">
        <v>632002</v>
      </c>
      <c r="D443" s="39" t="s">
        <v>165</v>
      </c>
      <c r="E443" s="122">
        <v>0.3</v>
      </c>
      <c r="F443" s="71"/>
      <c r="G443" s="71"/>
      <c r="H443" s="80"/>
      <c r="I443" s="122">
        <v>0.4</v>
      </c>
      <c r="J443" s="71">
        <v>0.6</v>
      </c>
      <c r="K443" s="71">
        <v>0.6</v>
      </c>
      <c r="L443" s="71">
        <v>0.6</v>
      </c>
      <c r="M443" s="71">
        <v>0.6</v>
      </c>
    </row>
    <row r="444" spans="1:13">
      <c r="A444" s="171"/>
      <c r="B444" s="38"/>
      <c r="C444" s="39">
        <v>633006</v>
      </c>
      <c r="D444" s="39" t="s">
        <v>135</v>
      </c>
      <c r="E444" s="122">
        <v>0.7</v>
      </c>
      <c r="F444" s="71"/>
      <c r="G444" s="71"/>
      <c r="H444" s="80"/>
      <c r="I444" s="122">
        <v>0.6</v>
      </c>
      <c r="J444" s="71">
        <v>3</v>
      </c>
      <c r="K444" s="71">
        <v>3</v>
      </c>
      <c r="L444" s="71">
        <v>3</v>
      </c>
      <c r="M444" s="71">
        <v>3</v>
      </c>
    </row>
    <row r="445" spans="1:13">
      <c r="A445" s="171"/>
      <c r="B445" s="38"/>
      <c r="C445" s="39">
        <v>634001</v>
      </c>
      <c r="D445" s="39" t="s">
        <v>539</v>
      </c>
      <c r="E445" s="122">
        <v>0</v>
      </c>
      <c r="F445" s="71"/>
      <c r="G445" s="71"/>
      <c r="H445" s="80"/>
      <c r="I445" s="122">
        <v>0.3</v>
      </c>
      <c r="J445" s="71">
        <v>0.5</v>
      </c>
      <c r="K445" s="71">
        <v>0.5</v>
      </c>
      <c r="L445" s="69">
        <v>0.6</v>
      </c>
      <c r="M445" s="69">
        <v>0.7</v>
      </c>
    </row>
    <row r="446" spans="1:13">
      <c r="A446" s="171"/>
      <c r="B446" s="38"/>
      <c r="C446" s="39">
        <v>637001</v>
      </c>
      <c r="D446" s="39" t="s">
        <v>90</v>
      </c>
      <c r="E446" s="122">
        <v>0</v>
      </c>
      <c r="F446" s="71"/>
      <c r="G446" s="71"/>
      <c r="H446" s="80"/>
      <c r="I446" s="122">
        <v>0</v>
      </c>
      <c r="J446" s="71">
        <v>0.1</v>
      </c>
      <c r="K446" s="71">
        <v>0.1</v>
      </c>
      <c r="L446" s="71">
        <v>0.1</v>
      </c>
      <c r="M446" s="71">
        <v>0.1</v>
      </c>
    </row>
    <row r="447" spans="1:13">
      <c r="A447" s="171"/>
      <c r="B447" s="38"/>
      <c r="C447" s="39">
        <v>637004</v>
      </c>
      <c r="D447" s="39" t="s">
        <v>299</v>
      </c>
      <c r="E447" s="122">
        <v>2.1</v>
      </c>
      <c r="F447" s="71"/>
      <c r="G447" s="71"/>
      <c r="H447" s="80"/>
      <c r="I447" s="122">
        <v>2.9</v>
      </c>
      <c r="J447" s="71">
        <v>2.9</v>
      </c>
      <c r="K447" s="71">
        <v>2.9</v>
      </c>
      <c r="L447" s="71">
        <v>2.9</v>
      </c>
      <c r="M447" s="71">
        <v>2.9</v>
      </c>
    </row>
    <row r="448" spans="1:13">
      <c r="A448" s="170"/>
      <c r="B448" s="38"/>
      <c r="C448" s="39">
        <v>637005</v>
      </c>
      <c r="D448" s="39" t="s">
        <v>486</v>
      </c>
      <c r="E448" s="122">
        <v>0</v>
      </c>
      <c r="F448" s="78"/>
      <c r="G448" s="78"/>
      <c r="H448" s="79"/>
      <c r="I448" s="122">
        <v>0</v>
      </c>
      <c r="J448" s="71">
        <v>0.2</v>
      </c>
      <c r="K448" s="71">
        <v>0.2</v>
      </c>
      <c r="L448" s="71">
        <v>0.2</v>
      </c>
      <c r="M448" s="71">
        <v>0.2</v>
      </c>
    </row>
    <row r="449" spans="1:13">
      <c r="A449" s="170"/>
      <c r="B449" s="41" t="s">
        <v>201</v>
      </c>
      <c r="C449" s="41"/>
      <c r="D449" s="41" t="s">
        <v>202</v>
      </c>
      <c r="E449" s="124">
        <f t="shared" ref="E449:M449" si="49">SUM(E450+E463+E468+E473+E476+E477)</f>
        <v>405.6</v>
      </c>
      <c r="F449" s="124">
        <f t="shared" si="49"/>
        <v>0</v>
      </c>
      <c r="G449" s="124">
        <f t="shared" si="49"/>
        <v>0</v>
      </c>
      <c r="H449" s="124">
        <f t="shared" si="49"/>
        <v>0</v>
      </c>
      <c r="I449" s="124">
        <f t="shared" si="49"/>
        <v>417.40000000000003</v>
      </c>
      <c r="J449" s="124">
        <f t="shared" si="49"/>
        <v>426.34999999999991</v>
      </c>
      <c r="K449" s="124">
        <f t="shared" si="49"/>
        <v>426.34999999999991</v>
      </c>
      <c r="L449" s="124">
        <f t="shared" si="49"/>
        <v>441.34999999999997</v>
      </c>
      <c r="M449" s="124">
        <f t="shared" si="49"/>
        <v>468.34999999999997</v>
      </c>
    </row>
    <row r="450" spans="1:13">
      <c r="A450" s="171"/>
      <c r="B450" s="38" t="s">
        <v>203</v>
      </c>
      <c r="C450" s="38"/>
      <c r="D450" s="38" t="s">
        <v>204</v>
      </c>
      <c r="E450" s="126">
        <f t="shared" ref="E450:J450" si="50">SUM(E451:E462)</f>
        <v>303.7</v>
      </c>
      <c r="F450" s="126">
        <f t="shared" si="50"/>
        <v>0</v>
      </c>
      <c r="G450" s="126">
        <f t="shared" si="50"/>
        <v>0</v>
      </c>
      <c r="H450" s="126">
        <f t="shared" si="50"/>
        <v>0</v>
      </c>
      <c r="I450" s="126">
        <f t="shared" si="50"/>
        <v>304.90000000000003</v>
      </c>
      <c r="J450" s="126">
        <f t="shared" si="50"/>
        <v>327.49999999999994</v>
      </c>
      <c r="K450" s="126">
        <f>SUM(K451:K462)</f>
        <v>327.49999999999994</v>
      </c>
      <c r="L450" s="126">
        <f>SUM(L451:L462)</f>
        <v>340.69999999999993</v>
      </c>
      <c r="M450" s="126">
        <f>SUM(M451:M462)</f>
        <v>364.69999999999993</v>
      </c>
    </row>
    <row r="451" spans="1:13">
      <c r="A451" s="171"/>
      <c r="B451" s="38">
        <v>610</v>
      </c>
      <c r="C451" s="39"/>
      <c r="D451" s="39" t="s">
        <v>185</v>
      </c>
      <c r="E451" s="122">
        <v>168.3</v>
      </c>
      <c r="F451" s="71"/>
      <c r="G451" s="71"/>
      <c r="H451" s="80"/>
      <c r="I451" s="122">
        <v>172.5</v>
      </c>
      <c r="J451" s="71">
        <v>176</v>
      </c>
      <c r="K451" s="71">
        <v>176</v>
      </c>
      <c r="L451" s="69">
        <v>180</v>
      </c>
      <c r="M451" s="69">
        <v>190</v>
      </c>
    </row>
    <row r="452" spans="1:13">
      <c r="A452" s="171"/>
      <c r="B452" s="38">
        <v>620</v>
      </c>
      <c r="C452" s="39"/>
      <c r="D452" s="39" t="s">
        <v>117</v>
      </c>
      <c r="E452" s="122">
        <v>59.7</v>
      </c>
      <c r="F452" s="71"/>
      <c r="G452" s="71"/>
      <c r="H452" s="80"/>
      <c r="I452" s="122">
        <v>62.2</v>
      </c>
      <c r="J452" s="71">
        <v>63.5</v>
      </c>
      <c r="K452" s="71">
        <v>63.5</v>
      </c>
      <c r="L452" s="69">
        <v>65</v>
      </c>
      <c r="M452" s="69">
        <v>68</v>
      </c>
    </row>
    <row r="453" spans="1:13">
      <c r="A453" s="171"/>
      <c r="B453" s="38"/>
      <c r="C453" s="39"/>
      <c r="D453" s="39" t="s">
        <v>289</v>
      </c>
      <c r="E453" s="122"/>
      <c r="F453" s="71"/>
      <c r="G453" s="71"/>
      <c r="H453" s="80"/>
      <c r="I453" s="122"/>
      <c r="J453" s="71">
        <v>0.8</v>
      </c>
      <c r="K453" s="71">
        <v>0.8</v>
      </c>
      <c r="L453" s="69">
        <v>0</v>
      </c>
      <c r="M453" s="69">
        <v>0</v>
      </c>
    </row>
    <row r="454" spans="1:13">
      <c r="A454" s="171"/>
      <c r="B454" s="38"/>
      <c r="C454" s="39"/>
      <c r="D454" s="39" t="s">
        <v>462</v>
      </c>
      <c r="E454" s="122"/>
      <c r="F454" s="71"/>
      <c r="G454" s="71"/>
      <c r="H454" s="80"/>
      <c r="I454" s="122"/>
      <c r="J454" s="71">
        <v>0.3</v>
      </c>
      <c r="K454" s="71">
        <v>0.3</v>
      </c>
      <c r="L454" s="69">
        <v>0</v>
      </c>
      <c r="M454" s="69">
        <v>0</v>
      </c>
    </row>
    <row r="455" spans="1:13">
      <c r="A455" s="171"/>
      <c r="B455" s="38">
        <v>630</v>
      </c>
      <c r="C455" s="39"/>
      <c r="D455" s="39" t="s">
        <v>118</v>
      </c>
      <c r="E455" s="122">
        <v>64</v>
      </c>
      <c r="F455" s="71"/>
      <c r="G455" s="71"/>
      <c r="H455" s="80"/>
      <c r="I455" s="122">
        <v>58.1</v>
      </c>
      <c r="J455" s="71">
        <v>71.7</v>
      </c>
      <c r="K455" s="71">
        <v>71.7</v>
      </c>
      <c r="L455" s="69">
        <v>81</v>
      </c>
      <c r="M455" s="69">
        <v>91</v>
      </c>
    </row>
    <row r="456" spans="1:13">
      <c r="A456" s="171"/>
      <c r="B456" s="38"/>
      <c r="C456" s="39"/>
      <c r="D456" s="39" t="s">
        <v>466</v>
      </c>
      <c r="E456" s="122"/>
      <c r="F456" s="71"/>
      <c r="G456" s="71"/>
      <c r="H456" s="80"/>
      <c r="I456" s="122"/>
      <c r="J456" s="71">
        <v>1.3</v>
      </c>
      <c r="K456" s="71">
        <v>1.3</v>
      </c>
      <c r="L456" s="69">
        <v>0</v>
      </c>
      <c r="M456" s="69">
        <v>0</v>
      </c>
    </row>
    <row r="457" spans="1:13">
      <c r="A457" s="171"/>
      <c r="B457" s="38"/>
      <c r="C457" s="39"/>
      <c r="D457" s="39" t="s">
        <v>467</v>
      </c>
      <c r="E457" s="122"/>
      <c r="F457" s="71"/>
      <c r="G457" s="71"/>
      <c r="H457" s="80"/>
      <c r="I457" s="122"/>
      <c r="J457" s="71">
        <v>0.2</v>
      </c>
      <c r="K457" s="71">
        <v>0.2</v>
      </c>
      <c r="L457" s="69">
        <v>0.2</v>
      </c>
      <c r="M457" s="69">
        <v>0.2</v>
      </c>
    </row>
    <row r="458" spans="1:13">
      <c r="A458" s="171"/>
      <c r="B458" s="38">
        <v>630</v>
      </c>
      <c r="C458" s="39"/>
      <c r="D458" s="39" t="s">
        <v>497</v>
      </c>
      <c r="E458" s="122">
        <v>0</v>
      </c>
      <c r="F458" s="71"/>
      <c r="G458" s="71"/>
      <c r="H458" s="80"/>
      <c r="I458" s="122">
        <v>0</v>
      </c>
      <c r="J458" s="71">
        <v>0.4</v>
      </c>
      <c r="K458" s="71">
        <v>0.4</v>
      </c>
      <c r="L458" s="69">
        <v>0.4</v>
      </c>
      <c r="M458" s="69">
        <v>0.4</v>
      </c>
    </row>
    <row r="459" spans="1:13">
      <c r="A459" s="171"/>
      <c r="B459" s="38">
        <v>630</v>
      </c>
      <c r="C459" s="39"/>
      <c r="D459" s="39" t="s">
        <v>498</v>
      </c>
      <c r="E459" s="122">
        <v>0</v>
      </c>
      <c r="F459" s="71"/>
      <c r="G459" s="71"/>
      <c r="H459" s="80"/>
      <c r="I459" s="122">
        <v>0</v>
      </c>
      <c r="J459" s="71">
        <v>0.5</v>
      </c>
      <c r="K459" s="71">
        <v>0.5</v>
      </c>
      <c r="L459" s="69">
        <v>0.5</v>
      </c>
      <c r="M459" s="69">
        <v>0.5</v>
      </c>
    </row>
    <row r="460" spans="1:13">
      <c r="A460" s="171"/>
      <c r="B460" s="38">
        <v>630</v>
      </c>
      <c r="C460" s="39"/>
      <c r="D460" s="39" t="s">
        <v>499</v>
      </c>
      <c r="E460" s="122">
        <v>0</v>
      </c>
      <c r="F460" s="71"/>
      <c r="G460" s="71"/>
      <c r="H460" s="80"/>
      <c r="I460" s="122">
        <v>0</v>
      </c>
      <c r="J460" s="71">
        <v>0.4</v>
      </c>
      <c r="K460" s="71">
        <v>0.4</v>
      </c>
      <c r="L460" s="69">
        <v>0.4</v>
      </c>
      <c r="M460" s="69">
        <v>0.4</v>
      </c>
    </row>
    <row r="461" spans="1:13">
      <c r="A461" s="171"/>
      <c r="B461" s="38">
        <v>640</v>
      </c>
      <c r="C461" s="39"/>
      <c r="D461" s="39" t="s">
        <v>500</v>
      </c>
      <c r="E461" s="122">
        <v>0</v>
      </c>
      <c r="F461" s="70"/>
      <c r="G461" s="71"/>
      <c r="H461" s="98"/>
      <c r="I461" s="122">
        <v>0</v>
      </c>
      <c r="J461" s="71">
        <v>0.2</v>
      </c>
      <c r="K461" s="71">
        <v>0.2</v>
      </c>
      <c r="L461" s="69">
        <v>0.2</v>
      </c>
      <c r="M461" s="69">
        <v>0.2</v>
      </c>
    </row>
    <row r="462" spans="1:13">
      <c r="A462" s="171"/>
      <c r="B462" s="88"/>
      <c r="C462" s="39"/>
      <c r="D462" s="88" t="s">
        <v>400</v>
      </c>
      <c r="E462" s="122">
        <v>11.7</v>
      </c>
      <c r="F462" s="71"/>
      <c r="G462" s="71"/>
      <c r="H462" s="80"/>
      <c r="I462" s="122">
        <v>12.1</v>
      </c>
      <c r="J462" s="71">
        <v>12.2</v>
      </c>
      <c r="K462" s="71">
        <v>12.2</v>
      </c>
      <c r="L462" s="69">
        <v>13</v>
      </c>
      <c r="M462" s="69">
        <v>14</v>
      </c>
    </row>
    <row r="463" spans="1:13">
      <c r="A463" s="171"/>
      <c r="B463" s="38" t="s">
        <v>307</v>
      </c>
      <c r="C463" s="39"/>
      <c r="D463" s="38" t="s">
        <v>328</v>
      </c>
      <c r="E463" s="126">
        <f t="shared" ref="E463:M463" si="51">SUM(E464:E467)</f>
        <v>32.700000000000003</v>
      </c>
      <c r="F463" s="126">
        <f t="shared" si="51"/>
        <v>0</v>
      </c>
      <c r="G463" s="126">
        <f t="shared" si="51"/>
        <v>0</v>
      </c>
      <c r="H463" s="126">
        <f t="shared" si="51"/>
        <v>0</v>
      </c>
      <c r="I463" s="126">
        <f t="shared" si="51"/>
        <v>33.4</v>
      </c>
      <c r="J463" s="126">
        <f t="shared" si="51"/>
        <v>39.4</v>
      </c>
      <c r="K463" s="126">
        <f t="shared" si="51"/>
        <v>39.4</v>
      </c>
      <c r="L463" s="69">
        <f t="shared" si="51"/>
        <v>40</v>
      </c>
      <c r="M463" s="69">
        <f t="shared" si="51"/>
        <v>41.5</v>
      </c>
    </row>
    <row r="464" spans="1:13">
      <c r="A464" s="171"/>
      <c r="B464" s="38">
        <v>610</v>
      </c>
      <c r="C464" s="39"/>
      <c r="D464" s="39" t="s">
        <v>185</v>
      </c>
      <c r="E464" s="122">
        <v>23.6</v>
      </c>
      <c r="F464" s="71"/>
      <c r="G464" s="71"/>
      <c r="H464" s="80"/>
      <c r="I464" s="122">
        <v>23.5</v>
      </c>
      <c r="J464" s="71">
        <v>25.1</v>
      </c>
      <c r="K464" s="71">
        <v>25.1</v>
      </c>
      <c r="L464" s="69">
        <v>26</v>
      </c>
      <c r="M464" s="69">
        <v>27</v>
      </c>
    </row>
    <row r="465" spans="1:13">
      <c r="A465" s="171"/>
      <c r="B465" s="38">
        <v>620</v>
      </c>
      <c r="C465" s="39"/>
      <c r="D465" s="39" t="s">
        <v>117</v>
      </c>
      <c r="E465" s="122">
        <v>8.1999999999999993</v>
      </c>
      <c r="F465" s="70"/>
      <c r="G465" s="71"/>
      <c r="H465" s="98"/>
      <c r="I465" s="122">
        <v>8.1999999999999993</v>
      </c>
      <c r="J465" s="71">
        <v>9</v>
      </c>
      <c r="K465" s="71">
        <v>9</v>
      </c>
      <c r="L465" s="69">
        <v>9.5</v>
      </c>
      <c r="M465" s="69">
        <v>10</v>
      </c>
    </row>
    <row r="466" spans="1:13">
      <c r="A466" s="171"/>
      <c r="B466" s="38"/>
      <c r="C466" s="39"/>
      <c r="D466" s="39" t="s">
        <v>468</v>
      </c>
      <c r="E466" s="122"/>
      <c r="F466" s="70"/>
      <c r="G466" s="71"/>
      <c r="H466" s="98"/>
      <c r="I466" s="122"/>
      <c r="J466" s="71">
        <v>0.8</v>
      </c>
      <c r="K466" s="71">
        <v>0.8</v>
      </c>
      <c r="L466" s="69">
        <v>0</v>
      </c>
      <c r="M466" s="69">
        <v>0</v>
      </c>
    </row>
    <row r="467" spans="1:13">
      <c r="A467" s="171"/>
      <c r="B467" s="38">
        <v>630</v>
      </c>
      <c r="C467" s="39"/>
      <c r="D467" s="39" t="s">
        <v>118</v>
      </c>
      <c r="E467" s="122">
        <v>0.9</v>
      </c>
      <c r="F467" s="71"/>
      <c r="G467" s="71"/>
      <c r="H467" s="80"/>
      <c r="I467" s="122">
        <v>1.7</v>
      </c>
      <c r="J467" s="71">
        <v>4.5</v>
      </c>
      <c r="K467" s="71">
        <v>4.5</v>
      </c>
      <c r="L467" s="69">
        <v>4.5</v>
      </c>
      <c r="M467" s="69">
        <v>4.5</v>
      </c>
    </row>
    <row r="468" spans="1:13">
      <c r="A468" s="171"/>
      <c r="B468" s="38" t="s">
        <v>305</v>
      </c>
      <c r="C468" s="39"/>
      <c r="D468" s="38" t="s">
        <v>306</v>
      </c>
      <c r="E468" s="126">
        <f t="shared" ref="E468:M468" si="52">SUM(E469:E472)</f>
        <v>51.599999999999994</v>
      </c>
      <c r="F468" s="126">
        <f t="shared" si="52"/>
        <v>0</v>
      </c>
      <c r="G468" s="126">
        <f t="shared" si="52"/>
        <v>0</v>
      </c>
      <c r="H468" s="126">
        <f t="shared" si="52"/>
        <v>0</v>
      </c>
      <c r="I468" s="126">
        <f t="shared" si="52"/>
        <v>55.1</v>
      </c>
      <c r="J468" s="126">
        <f t="shared" si="52"/>
        <v>56.15</v>
      </c>
      <c r="K468" s="126">
        <f t="shared" si="52"/>
        <v>56.15</v>
      </c>
      <c r="L468" s="69">
        <f t="shared" si="52"/>
        <v>57.35</v>
      </c>
      <c r="M468" s="69">
        <f t="shared" si="52"/>
        <v>58.85</v>
      </c>
    </row>
    <row r="469" spans="1:13">
      <c r="A469" s="171"/>
      <c r="B469" s="38">
        <v>610</v>
      </c>
      <c r="C469" s="39"/>
      <c r="D469" s="39" t="s">
        <v>185</v>
      </c>
      <c r="E469" s="122">
        <v>29.8</v>
      </c>
      <c r="F469" s="71"/>
      <c r="G469" s="71"/>
      <c r="H469" s="80"/>
      <c r="I469" s="122">
        <v>31.7</v>
      </c>
      <c r="J469" s="71">
        <v>32.299999999999997</v>
      </c>
      <c r="K469" s="71">
        <v>32.299999999999997</v>
      </c>
      <c r="L469" s="69">
        <v>33</v>
      </c>
      <c r="M469" s="69">
        <v>34</v>
      </c>
    </row>
    <row r="470" spans="1:13">
      <c r="A470" s="171"/>
      <c r="B470" s="38">
        <v>620</v>
      </c>
      <c r="C470" s="39"/>
      <c r="D470" s="39" t="s">
        <v>117</v>
      </c>
      <c r="E470" s="122">
        <v>10.6</v>
      </c>
      <c r="F470" s="70"/>
      <c r="G470" s="71"/>
      <c r="H470" s="98"/>
      <c r="I470" s="122">
        <v>11.3</v>
      </c>
      <c r="J470" s="71">
        <v>11.5</v>
      </c>
      <c r="K470" s="71">
        <v>11.5</v>
      </c>
      <c r="L470" s="69">
        <v>12</v>
      </c>
      <c r="M470" s="69">
        <v>12.5</v>
      </c>
    </row>
    <row r="471" spans="1:13">
      <c r="A471" s="171"/>
      <c r="B471" s="38">
        <v>630</v>
      </c>
      <c r="C471" s="39"/>
      <c r="D471" s="39" t="s">
        <v>501</v>
      </c>
      <c r="E471" s="122">
        <v>11.2</v>
      </c>
      <c r="F471" s="71"/>
      <c r="G471" s="71"/>
      <c r="H471" s="80"/>
      <c r="I471" s="122">
        <v>12.1</v>
      </c>
      <c r="J471" s="71">
        <v>12.35</v>
      </c>
      <c r="K471" s="71">
        <v>12.35</v>
      </c>
      <c r="L471" s="69">
        <v>12.35</v>
      </c>
      <c r="M471" s="69">
        <v>12.35</v>
      </c>
    </row>
    <row r="472" spans="1:13" hidden="1">
      <c r="A472" s="171"/>
      <c r="B472" s="88"/>
      <c r="C472" s="39"/>
      <c r="D472" s="88"/>
      <c r="E472" s="122"/>
      <c r="F472" s="71"/>
      <c r="G472" s="71"/>
      <c r="H472" s="80"/>
      <c r="I472" s="122"/>
      <c r="J472" s="71"/>
      <c r="K472" s="71"/>
      <c r="L472" s="71"/>
      <c r="M472" s="71"/>
    </row>
    <row r="473" spans="1:13">
      <c r="A473" s="170"/>
      <c r="B473" s="38" t="s">
        <v>205</v>
      </c>
      <c r="C473" s="38"/>
      <c r="D473" s="38" t="s">
        <v>206</v>
      </c>
      <c r="E473" s="126">
        <f t="shared" ref="E473:M473" si="53">SUM(E474+E475)</f>
        <v>0</v>
      </c>
      <c r="F473" s="126">
        <f t="shared" si="53"/>
        <v>0</v>
      </c>
      <c r="G473" s="126">
        <f t="shared" si="53"/>
        <v>0</v>
      </c>
      <c r="H473" s="126">
        <f t="shared" si="53"/>
        <v>0</v>
      </c>
      <c r="I473" s="126">
        <f t="shared" si="53"/>
        <v>10.200000000000001</v>
      </c>
      <c r="J473" s="126">
        <f t="shared" si="53"/>
        <v>0</v>
      </c>
      <c r="K473" s="126">
        <f t="shared" si="53"/>
        <v>0</v>
      </c>
      <c r="L473" s="126">
        <f t="shared" si="53"/>
        <v>0</v>
      </c>
      <c r="M473" s="126">
        <f t="shared" si="53"/>
        <v>0</v>
      </c>
    </row>
    <row r="474" spans="1:13">
      <c r="A474" s="170"/>
      <c r="B474" s="38">
        <v>630</v>
      </c>
      <c r="C474" s="38"/>
      <c r="D474" s="88" t="s">
        <v>277</v>
      </c>
      <c r="E474" s="122">
        <v>0</v>
      </c>
      <c r="F474" s="70"/>
      <c r="G474" s="97"/>
      <c r="H474" s="99"/>
      <c r="I474" s="122">
        <v>9.8000000000000007</v>
      </c>
      <c r="J474" s="69">
        <v>0</v>
      </c>
      <c r="K474" s="69">
        <v>0</v>
      </c>
      <c r="L474" s="69">
        <v>0</v>
      </c>
      <c r="M474" s="69">
        <v>0</v>
      </c>
    </row>
    <row r="475" spans="1:13">
      <c r="A475" s="171"/>
      <c r="B475" s="38">
        <v>640</v>
      </c>
      <c r="C475" s="39"/>
      <c r="D475" s="39" t="s">
        <v>375</v>
      </c>
      <c r="E475" s="122">
        <v>0</v>
      </c>
      <c r="F475" s="71"/>
      <c r="G475" s="71"/>
      <c r="H475" s="80"/>
      <c r="I475" s="122">
        <v>0.4</v>
      </c>
      <c r="J475" s="69">
        <v>0</v>
      </c>
      <c r="K475" s="69">
        <v>0</v>
      </c>
      <c r="L475" s="69">
        <v>0</v>
      </c>
      <c r="M475" s="69">
        <v>0</v>
      </c>
    </row>
    <row r="476" spans="1:13">
      <c r="A476" s="171"/>
      <c r="B476" s="38" t="s">
        <v>207</v>
      </c>
      <c r="C476" s="38"/>
      <c r="D476" s="38" t="s">
        <v>502</v>
      </c>
      <c r="E476" s="126">
        <v>3.8</v>
      </c>
      <c r="F476" s="71"/>
      <c r="G476" s="71"/>
      <c r="H476" s="80"/>
      <c r="I476" s="126">
        <v>3</v>
      </c>
      <c r="J476" s="97">
        <v>3.3</v>
      </c>
      <c r="K476" s="97">
        <v>3.3</v>
      </c>
      <c r="L476" s="97">
        <v>3.3</v>
      </c>
      <c r="M476" s="97">
        <v>3.3</v>
      </c>
    </row>
    <row r="477" spans="1:13">
      <c r="A477" s="171"/>
      <c r="B477" s="38" t="s">
        <v>208</v>
      </c>
      <c r="C477" s="38"/>
      <c r="D477" s="38" t="s">
        <v>209</v>
      </c>
      <c r="E477" s="126">
        <f t="shared" ref="E477:M477" si="54">SUM(E478:E480)</f>
        <v>13.8</v>
      </c>
      <c r="F477" s="126">
        <f t="shared" si="54"/>
        <v>0</v>
      </c>
      <c r="G477" s="126">
        <f t="shared" si="54"/>
        <v>0</v>
      </c>
      <c r="H477" s="126">
        <f t="shared" si="54"/>
        <v>0</v>
      </c>
      <c r="I477" s="126">
        <f t="shared" si="54"/>
        <v>10.8</v>
      </c>
      <c r="J477" s="126">
        <f t="shared" si="54"/>
        <v>0</v>
      </c>
      <c r="K477" s="126">
        <f t="shared" si="54"/>
        <v>0</v>
      </c>
      <c r="L477" s="126">
        <f t="shared" si="54"/>
        <v>0</v>
      </c>
      <c r="M477" s="126">
        <f t="shared" si="54"/>
        <v>0</v>
      </c>
    </row>
    <row r="478" spans="1:13">
      <c r="A478" s="170"/>
      <c r="B478" s="38">
        <v>610</v>
      </c>
      <c r="C478" s="39"/>
      <c r="D478" s="39" t="s">
        <v>185</v>
      </c>
      <c r="E478" s="122">
        <v>8.8000000000000007</v>
      </c>
      <c r="F478" s="78"/>
      <c r="G478" s="78"/>
      <c r="H478" s="79"/>
      <c r="I478" s="122">
        <v>5.5</v>
      </c>
      <c r="J478" s="71">
        <v>0</v>
      </c>
      <c r="K478" s="71">
        <v>0</v>
      </c>
      <c r="L478" s="71">
        <v>0</v>
      </c>
      <c r="M478" s="71">
        <v>0</v>
      </c>
    </row>
    <row r="479" spans="1:13">
      <c r="A479" s="171"/>
      <c r="B479" s="38">
        <v>620</v>
      </c>
      <c r="C479" s="39"/>
      <c r="D479" s="39" t="s">
        <v>117</v>
      </c>
      <c r="E479" s="122">
        <v>3.2</v>
      </c>
      <c r="F479" s="71"/>
      <c r="G479" s="71"/>
      <c r="H479" s="80"/>
      <c r="I479" s="122">
        <v>2.2000000000000002</v>
      </c>
      <c r="J479" s="71">
        <v>0</v>
      </c>
      <c r="K479" s="71">
        <v>0</v>
      </c>
      <c r="L479" s="71">
        <v>0</v>
      </c>
      <c r="M479" s="71">
        <v>0</v>
      </c>
    </row>
    <row r="480" spans="1:13">
      <c r="A480" s="171"/>
      <c r="B480" s="38">
        <v>630</v>
      </c>
      <c r="C480" s="39"/>
      <c r="D480" s="39" t="s">
        <v>118</v>
      </c>
      <c r="E480" s="122">
        <v>1.8</v>
      </c>
      <c r="F480" s="71"/>
      <c r="G480" s="71"/>
      <c r="H480" s="80"/>
      <c r="I480" s="122">
        <v>3.1</v>
      </c>
      <c r="J480" s="71">
        <v>0</v>
      </c>
      <c r="K480" s="71">
        <v>0</v>
      </c>
      <c r="L480" s="71">
        <v>0</v>
      </c>
      <c r="M480" s="71">
        <v>0</v>
      </c>
    </row>
    <row r="481" spans="1:13">
      <c r="A481" s="171"/>
      <c r="B481" s="41" t="s">
        <v>210</v>
      </c>
      <c r="C481" s="41"/>
      <c r="D481" s="41" t="s">
        <v>211</v>
      </c>
      <c r="E481" s="124">
        <f t="shared" ref="E481:M481" si="55">SUM(E482:E485)</f>
        <v>30.9</v>
      </c>
      <c r="F481" s="124">
        <f t="shared" si="55"/>
        <v>0</v>
      </c>
      <c r="G481" s="124">
        <f t="shared" si="55"/>
        <v>0</v>
      </c>
      <c r="H481" s="124">
        <f t="shared" si="55"/>
        <v>0</v>
      </c>
      <c r="I481" s="124">
        <f t="shared" si="55"/>
        <v>27.5</v>
      </c>
      <c r="J481" s="124">
        <f t="shared" si="55"/>
        <v>27.5</v>
      </c>
      <c r="K481" s="124">
        <f t="shared" si="55"/>
        <v>27.5</v>
      </c>
      <c r="L481" s="124">
        <f t="shared" si="55"/>
        <v>27.5</v>
      </c>
      <c r="M481" s="124">
        <f t="shared" si="55"/>
        <v>27.5</v>
      </c>
    </row>
    <row r="482" spans="1:13">
      <c r="A482" s="171"/>
      <c r="B482" s="38">
        <v>610</v>
      </c>
      <c r="C482" s="39"/>
      <c r="D482" s="39" t="s">
        <v>116</v>
      </c>
      <c r="E482" s="122">
        <v>21.3</v>
      </c>
      <c r="F482" s="71"/>
      <c r="G482" s="71"/>
      <c r="H482" s="80"/>
      <c r="I482" s="122">
        <v>18.8</v>
      </c>
      <c r="J482" s="71">
        <v>18.8</v>
      </c>
      <c r="K482" s="71">
        <v>18.8</v>
      </c>
      <c r="L482" s="71">
        <v>18.8</v>
      </c>
      <c r="M482" s="71">
        <v>18.8</v>
      </c>
    </row>
    <row r="483" spans="1:13">
      <c r="A483" s="170"/>
      <c r="B483" s="38">
        <v>620</v>
      </c>
      <c r="C483" s="39"/>
      <c r="D483" s="39" t="s">
        <v>117</v>
      </c>
      <c r="E483" s="122">
        <v>7.2</v>
      </c>
      <c r="F483" s="78"/>
      <c r="G483" s="78"/>
      <c r="H483" s="79"/>
      <c r="I483" s="122">
        <v>6.3</v>
      </c>
      <c r="J483" s="71">
        <v>6.3</v>
      </c>
      <c r="K483" s="71">
        <v>6.3</v>
      </c>
      <c r="L483" s="71">
        <v>6.3</v>
      </c>
      <c r="M483" s="71">
        <v>6.3</v>
      </c>
    </row>
    <row r="484" spans="1:13">
      <c r="A484" s="171"/>
      <c r="B484" s="38">
        <v>630</v>
      </c>
      <c r="C484" s="39"/>
      <c r="D484" s="39" t="s">
        <v>118</v>
      </c>
      <c r="E484" s="122">
        <v>2.4</v>
      </c>
      <c r="F484" s="71"/>
      <c r="G484" s="71"/>
      <c r="H484" s="80"/>
      <c r="I484" s="122">
        <v>2.4</v>
      </c>
      <c r="J484" s="71">
        <v>2.4</v>
      </c>
      <c r="K484" s="71">
        <v>2.4</v>
      </c>
      <c r="L484" s="71">
        <v>2.4</v>
      </c>
      <c r="M484" s="71">
        <v>2.4</v>
      </c>
    </row>
    <row r="485" spans="1:13" hidden="1">
      <c r="A485" s="171"/>
      <c r="B485" s="38">
        <v>642</v>
      </c>
      <c r="C485" s="39"/>
      <c r="D485" s="39" t="s">
        <v>112</v>
      </c>
      <c r="E485" s="122">
        <v>0</v>
      </c>
      <c r="F485" s="71"/>
      <c r="G485" s="71"/>
      <c r="H485" s="80"/>
      <c r="I485" s="122">
        <v>0</v>
      </c>
      <c r="J485" s="71">
        <v>0</v>
      </c>
      <c r="K485" s="71">
        <v>0</v>
      </c>
      <c r="L485" s="71">
        <v>0</v>
      </c>
      <c r="M485" s="71">
        <v>0</v>
      </c>
    </row>
    <row r="486" spans="1:13">
      <c r="A486" s="171"/>
      <c r="B486" s="41" t="s">
        <v>212</v>
      </c>
      <c r="C486" s="41"/>
      <c r="D486" s="41" t="s">
        <v>213</v>
      </c>
      <c r="E486" s="124">
        <f t="shared" ref="E486:M486" si="56">SUM(E487:E494)</f>
        <v>252.4</v>
      </c>
      <c r="F486" s="124">
        <f t="shared" si="56"/>
        <v>2.4</v>
      </c>
      <c r="G486" s="124">
        <f t="shared" si="56"/>
        <v>2.4</v>
      </c>
      <c r="H486" s="124">
        <f t="shared" si="56"/>
        <v>2.4</v>
      </c>
      <c r="I486" s="124">
        <f t="shared" si="56"/>
        <v>152.9</v>
      </c>
      <c r="J486" s="124">
        <f t="shared" si="56"/>
        <v>270.10000000000002</v>
      </c>
      <c r="K486" s="124">
        <f t="shared" si="56"/>
        <v>270.10000000000002</v>
      </c>
      <c r="L486" s="124">
        <f t="shared" si="56"/>
        <v>270.10000000000002</v>
      </c>
      <c r="M486" s="124">
        <f t="shared" si="56"/>
        <v>270.10000000000002</v>
      </c>
    </row>
    <row r="487" spans="1:13">
      <c r="A487" s="171"/>
      <c r="B487" s="38">
        <v>640</v>
      </c>
      <c r="C487" s="39"/>
      <c r="D487" s="39" t="s">
        <v>524</v>
      </c>
      <c r="E487" s="122">
        <v>80</v>
      </c>
      <c r="F487" s="71"/>
      <c r="G487" s="100"/>
      <c r="H487" s="101"/>
      <c r="I487" s="122">
        <v>4.5999999999999996</v>
      </c>
      <c r="J487" s="193">
        <v>0</v>
      </c>
      <c r="K487" s="193">
        <v>0</v>
      </c>
      <c r="L487" s="193">
        <v>0</v>
      </c>
      <c r="M487" s="193">
        <v>0</v>
      </c>
    </row>
    <row r="488" spans="1:13">
      <c r="A488" s="171"/>
      <c r="B488" s="38">
        <v>640</v>
      </c>
      <c r="C488" s="39"/>
      <c r="D488" s="39" t="s">
        <v>355</v>
      </c>
      <c r="E488" s="122">
        <v>6</v>
      </c>
      <c r="F488" s="71"/>
      <c r="G488" s="100"/>
      <c r="H488" s="101"/>
      <c r="I488" s="122">
        <v>9.5</v>
      </c>
      <c r="J488" s="71">
        <v>13.5</v>
      </c>
      <c r="K488" s="71">
        <v>13.5</v>
      </c>
      <c r="L488" s="71">
        <v>13.5</v>
      </c>
      <c r="M488" s="71">
        <v>13.5</v>
      </c>
    </row>
    <row r="489" spans="1:13">
      <c r="A489" s="170"/>
      <c r="B489" s="38">
        <v>640</v>
      </c>
      <c r="C489" s="39"/>
      <c r="D489" s="39" t="s">
        <v>489</v>
      </c>
      <c r="E489" s="122">
        <v>0</v>
      </c>
      <c r="F489" s="71"/>
      <c r="G489" s="71"/>
      <c r="H489" s="80"/>
      <c r="I489" s="122">
        <v>0</v>
      </c>
      <c r="J489" s="71">
        <v>102.4</v>
      </c>
      <c r="K489" s="71">
        <v>102.4</v>
      </c>
      <c r="L489" s="71">
        <v>102.4</v>
      </c>
      <c r="M489" s="71">
        <v>102.4</v>
      </c>
    </row>
    <row r="490" spans="1:13">
      <c r="A490" s="170"/>
      <c r="B490" s="38">
        <v>640</v>
      </c>
      <c r="C490" s="39"/>
      <c r="D490" s="39" t="s">
        <v>396</v>
      </c>
      <c r="E490" s="127">
        <v>19.7</v>
      </c>
      <c r="F490" s="71"/>
      <c r="G490" s="71"/>
      <c r="H490" s="80"/>
      <c r="I490" s="127">
        <v>0</v>
      </c>
      <c r="J490" s="100">
        <v>14</v>
      </c>
      <c r="K490" s="100">
        <v>14</v>
      </c>
      <c r="L490" s="100">
        <v>14</v>
      </c>
      <c r="M490" s="100">
        <v>14</v>
      </c>
    </row>
    <row r="491" spans="1:13">
      <c r="A491" s="171"/>
      <c r="B491" s="38">
        <v>640</v>
      </c>
      <c r="C491" s="39"/>
      <c r="D491" s="39" t="s">
        <v>423</v>
      </c>
      <c r="E491" s="127">
        <v>0</v>
      </c>
      <c r="F491" s="127"/>
      <c r="G491" s="127"/>
      <c r="H491" s="127"/>
      <c r="I491" s="127">
        <v>0.7</v>
      </c>
      <c r="J491" s="127">
        <v>0.9</v>
      </c>
      <c r="K491" s="127">
        <v>0.9</v>
      </c>
      <c r="L491" s="127">
        <v>0.9</v>
      </c>
      <c r="M491" s="127">
        <v>0.9</v>
      </c>
    </row>
    <row r="492" spans="1:13">
      <c r="A492" s="170"/>
      <c r="B492" s="38">
        <v>640</v>
      </c>
      <c r="C492" s="39"/>
      <c r="D492" s="39" t="s">
        <v>353</v>
      </c>
      <c r="E492" s="122">
        <v>0.5</v>
      </c>
      <c r="F492" s="78"/>
      <c r="G492" s="78"/>
      <c r="H492" s="79"/>
      <c r="I492" s="122">
        <v>0.8</v>
      </c>
      <c r="J492" s="71">
        <v>2</v>
      </c>
      <c r="K492" s="71">
        <v>2</v>
      </c>
      <c r="L492" s="71">
        <v>2</v>
      </c>
      <c r="M492" s="71">
        <v>2</v>
      </c>
    </row>
    <row r="493" spans="1:13">
      <c r="A493" s="171"/>
      <c r="B493" s="38">
        <v>640</v>
      </c>
      <c r="C493" s="39"/>
      <c r="D493" s="39" t="s">
        <v>274</v>
      </c>
      <c r="E493" s="71">
        <v>2.7</v>
      </c>
      <c r="F493" s="71">
        <v>2.4</v>
      </c>
      <c r="G493" s="71">
        <v>2.4</v>
      </c>
      <c r="H493" s="71">
        <v>2.4</v>
      </c>
      <c r="I493" s="71">
        <v>2.4</v>
      </c>
      <c r="J493" s="71">
        <v>2.4</v>
      </c>
      <c r="K493" s="71">
        <v>2.4</v>
      </c>
      <c r="L493" s="71">
        <v>2.4</v>
      </c>
      <c r="M493" s="71">
        <v>2.4</v>
      </c>
    </row>
    <row r="494" spans="1:13">
      <c r="A494" s="171"/>
      <c r="B494" s="38">
        <v>640</v>
      </c>
      <c r="C494" s="39"/>
      <c r="D494" s="39" t="s">
        <v>215</v>
      </c>
      <c r="E494" s="122">
        <v>143.5</v>
      </c>
      <c r="F494" s="71"/>
      <c r="G494" s="71"/>
      <c r="H494" s="80"/>
      <c r="I494" s="122">
        <v>134.9</v>
      </c>
      <c r="J494" s="71">
        <v>134.9</v>
      </c>
      <c r="K494" s="71">
        <v>134.9</v>
      </c>
      <c r="L494" s="71">
        <v>134.9</v>
      </c>
      <c r="M494" s="71">
        <v>134.9</v>
      </c>
    </row>
    <row r="495" spans="1:13">
      <c r="A495" s="171"/>
      <c r="B495" s="41"/>
      <c r="C495" s="41"/>
      <c r="D495" s="41" t="s">
        <v>41</v>
      </c>
      <c r="E495" s="124">
        <f>SUM(E496)</f>
        <v>101.49999999999999</v>
      </c>
      <c r="F495" s="124">
        <f t="shared" ref="F495:M495" si="57">SUM(F496)</f>
        <v>0</v>
      </c>
      <c r="G495" s="124">
        <f t="shared" si="57"/>
        <v>0</v>
      </c>
      <c r="H495" s="124">
        <f t="shared" si="57"/>
        <v>0</v>
      </c>
      <c r="I495" s="124">
        <f>SUM(I496)</f>
        <v>205.6</v>
      </c>
      <c r="J495" s="124">
        <f t="shared" si="57"/>
        <v>261.5</v>
      </c>
      <c r="K495" s="124">
        <f t="shared" si="57"/>
        <v>261.5</v>
      </c>
      <c r="L495" s="124">
        <f t="shared" si="57"/>
        <v>264.5</v>
      </c>
      <c r="M495" s="124">
        <f t="shared" si="57"/>
        <v>274.5</v>
      </c>
    </row>
    <row r="496" spans="1:13">
      <c r="A496" s="171"/>
      <c r="B496" s="38" t="s">
        <v>216</v>
      </c>
      <c r="C496" s="38"/>
      <c r="D496" s="38" t="s">
        <v>253</v>
      </c>
      <c r="E496" s="126">
        <f t="shared" ref="E496:M496" si="58">SUM(E497:E501)</f>
        <v>101.49999999999999</v>
      </c>
      <c r="F496" s="122">
        <f t="shared" si="58"/>
        <v>0</v>
      </c>
      <c r="G496" s="122">
        <f t="shared" si="58"/>
        <v>0</v>
      </c>
      <c r="H496" s="122">
        <f t="shared" si="58"/>
        <v>0</v>
      </c>
      <c r="I496" s="126">
        <f t="shared" si="58"/>
        <v>205.6</v>
      </c>
      <c r="J496" s="126">
        <f t="shared" si="58"/>
        <v>261.5</v>
      </c>
      <c r="K496" s="126">
        <f t="shared" si="58"/>
        <v>261.5</v>
      </c>
      <c r="L496" s="126">
        <f t="shared" si="58"/>
        <v>264.5</v>
      </c>
      <c r="M496" s="126">
        <f t="shared" si="58"/>
        <v>274.5</v>
      </c>
    </row>
    <row r="497" spans="1:13">
      <c r="A497" s="171"/>
      <c r="B497" s="38"/>
      <c r="C497" s="46">
        <v>821005</v>
      </c>
      <c r="D497" s="39" t="s">
        <v>433</v>
      </c>
      <c r="E497" s="122">
        <v>71.599999999999994</v>
      </c>
      <c r="F497" s="71"/>
      <c r="G497" s="71"/>
      <c r="H497" s="80"/>
      <c r="I497" s="122">
        <v>70.400000000000006</v>
      </c>
      <c r="J497" s="71">
        <v>119.4</v>
      </c>
      <c r="K497" s="71">
        <v>119.4</v>
      </c>
      <c r="L497" s="71">
        <v>119.4</v>
      </c>
      <c r="M497" s="71">
        <v>119.4</v>
      </c>
    </row>
    <row r="498" spans="1:13">
      <c r="A498" s="171"/>
      <c r="B498" s="38"/>
      <c r="C498" s="46">
        <v>821004</v>
      </c>
      <c r="D498" s="39" t="s">
        <v>432</v>
      </c>
      <c r="E498" s="122">
        <v>0</v>
      </c>
      <c r="F498" s="71"/>
      <c r="G498" s="84"/>
      <c r="H498" s="80"/>
      <c r="I498" s="122">
        <v>110.1</v>
      </c>
      <c r="J498" s="71">
        <v>110.4</v>
      </c>
      <c r="K498" s="71">
        <v>110.4</v>
      </c>
      <c r="L498" s="71">
        <v>110.4</v>
      </c>
      <c r="M498" s="71">
        <v>110.4</v>
      </c>
    </row>
    <row r="499" spans="1:13">
      <c r="A499" s="170"/>
      <c r="B499" s="47" t="s">
        <v>264</v>
      </c>
      <c r="C499" s="46">
        <v>8210051</v>
      </c>
      <c r="D499" s="39" t="s">
        <v>262</v>
      </c>
      <c r="E499" s="122">
        <v>13.6</v>
      </c>
      <c r="F499" s="78"/>
      <c r="G499" s="78"/>
      <c r="H499" s="79"/>
      <c r="I499" s="122">
        <v>17</v>
      </c>
      <c r="J499" s="71">
        <v>23.8</v>
      </c>
      <c r="K499" s="71">
        <v>23.8</v>
      </c>
      <c r="L499" s="69">
        <v>30</v>
      </c>
      <c r="M499" s="69">
        <v>40</v>
      </c>
    </row>
    <row r="500" spans="1:13">
      <c r="A500" s="171"/>
      <c r="B500" s="38"/>
      <c r="C500" s="46">
        <v>8210052</v>
      </c>
      <c r="D500" s="39" t="s">
        <v>263</v>
      </c>
      <c r="E500" s="122">
        <v>4.7</v>
      </c>
      <c r="F500" s="70"/>
      <c r="G500" s="71"/>
      <c r="H500" s="98"/>
      <c r="I500" s="122">
        <v>4.7</v>
      </c>
      <c r="J500" s="71">
        <v>4.7</v>
      </c>
      <c r="K500" s="71">
        <v>4.7</v>
      </c>
      <c r="L500" s="69">
        <v>4.7</v>
      </c>
      <c r="M500" s="69">
        <v>4.7</v>
      </c>
    </row>
    <row r="501" spans="1:13">
      <c r="A501" s="171"/>
      <c r="B501" s="38" t="s">
        <v>449</v>
      </c>
      <c r="C501" s="39">
        <v>8411</v>
      </c>
      <c r="D501" s="39" t="s">
        <v>525</v>
      </c>
      <c r="E501" s="122">
        <v>11.6</v>
      </c>
      <c r="F501" s="71"/>
      <c r="G501" s="71"/>
      <c r="H501" s="80"/>
      <c r="I501" s="122">
        <v>3.4</v>
      </c>
      <c r="J501" s="71">
        <v>3.2</v>
      </c>
      <c r="K501" s="71">
        <v>3.2</v>
      </c>
      <c r="L501" s="69">
        <v>0</v>
      </c>
      <c r="M501" s="69">
        <v>0</v>
      </c>
    </row>
    <row r="502" spans="1:13">
      <c r="A502" s="171"/>
      <c r="B502" s="41"/>
      <c r="C502" s="41"/>
      <c r="D502" s="41" t="s">
        <v>217</v>
      </c>
      <c r="E502" s="124">
        <f t="shared" ref="E502:M502" si="59">SUM(E503+E509+E511+E518+E520+E526+E534+E544+E548+E550+E558+E563)</f>
        <v>184.70000000000002</v>
      </c>
      <c r="F502" s="124">
        <f t="shared" si="59"/>
        <v>0</v>
      </c>
      <c r="G502" s="124">
        <f t="shared" si="59"/>
        <v>0</v>
      </c>
      <c r="H502" s="124">
        <f t="shared" si="59"/>
        <v>0</v>
      </c>
      <c r="I502" s="124">
        <f t="shared" si="59"/>
        <v>116.19999999999999</v>
      </c>
      <c r="J502" s="124">
        <f t="shared" si="59"/>
        <v>2828.9</v>
      </c>
      <c r="K502" s="124">
        <f t="shared" si="59"/>
        <v>2828.9</v>
      </c>
      <c r="L502" s="124">
        <f t="shared" si="59"/>
        <v>459.9</v>
      </c>
      <c r="M502" s="124">
        <f t="shared" si="59"/>
        <v>431.9</v>
      </c>
    </row>
    <row r="503" spans="1:13">
      <c r="A503" s="171"/>
      <c r="B503" s="38" t="s">
        <v>218</v>
      </c>
      <c r="C503" s="38"/>
      <c r="D503" s="38" t="s">
        <v>219</v>
      </c>
      <c r="E503" s="97">
        <f t="shared" ref="E503:J503" si="60">SUM(E504:E508)</f>
        <v>0</v>
      </c>
      <c r="F503" s="97">
        <f t="shared" si="60"/>
        <v>0</v>
      </c>
      <c r="G503" s="97">
        <f t="shared" si="60"/>
        <v>0</v>
      </c>
      <c r="H503" s="97">
        <f t="shared" si="60"/>
        <v>0</v>
      </c>
      <c r="I503" s="97">
        <f t="shared" si="60"/>
        <v>0.8</v>
      </c>
      <c r="J503" s="97">
        <f t="shared" si="60"/>
        <v>104.4</v>
      </c>
      <c r="K503" s="97">
        <f>SUM(K504:K508)</f>
        <v>104.4</v>
      </c>
      <c r="L503" s="97">
        <f>SUM(L504:L508)</f>
        <v>44</v>
      </c>
      <c r="M503" s="97">
        <f>SUM(M504:M508)</f>
        <v>24</v>
      </c>
    </row>
    <row r="504" spans="1:13">
      <c r="A504" s="170"/>
      <c r="B504" s="38"/>
      <c r="C504" s="39">
        <v>711003</v>
      </c>
      <c r="D504" s="39" t="s">
        <v>296</v>
      </c>
      <c r="E504" s="122">
        <v>0</v>
      </c>
      <c r="F504" s="71"/>
      <c r="G504" s="71"/>
      <c r="H504" s="80"/>
      <c r="I504" s="122">
        <v>0</v>
      </c>
      <c r="J504" s="71">
        <v>2.9</v>
      </c>
      <c r="K504" s="71">
        <v>2.9</v>
      </c>
      <c r="L504" s="71">
        <v>0</v>
      </c>
      <c r="M504" s="71">
        <v>0</v>
      </c>
    </row>
    <row r="505" spans="1:13">
      <c r="A505" s="171"/>
      <c r="B505" s="38"/>
      <c r="C505" s="39">
        <v>713002</v>
      </c>
      <c r="D505" s="39" t="s">
        <v>220</v>
      </c>
      <c r="E505" s="122">
        <v>0</v>
      </c>
      <c r="F505" s="71"/>
      <c r="G505" s="71"/>
      <c r="H505" s="80"/>
      <c r="I505" s="122">
        <v>0</v>
      </c>
      <c r="J505" s="71">
        <v>0</v>
      </c>
      <c r="K505" s="71">
        <v>0</v>
      </c>
      <c r="L505" s="71">
        <v>2</v>
      </c>
      <c r="M505" s="71">
        <v>2</v>
      </c>
    </row>
    <row r="506" spans="1:13">
      <c r="A506" s="170"/>
      <c r="B506" s="38"/>
      <c r="C506" s="39">
        <v>713004</v>
      </c>
      <c r="D506" s="39" t="s">
        <v>221</v>
      </c>
      <c r="E506" s="122">
        <v>0</v>
      </c>
      <c r="F506" s="71"/>
      <c r="G506" s="71"/>
      <c r="H506" s="80"/>
      <c r="I506" s="122">
        <v>0.8</v>
      </c>
      <c r="J506" s="71">
        <v>0</v>
      </c>
      <c r="K506" s="71">
        <v>0</v>
      </c>
      <c r="L506" s="71">
        <v>2</v>
      </c>
      <c r="M506" s="71">
        <v>2</v>
      </c>
    </row>
    <row r="507" spans="1:13">
      <c r="A507" s="171"/>
      <c r="B507" s="38"/>
      <c r="C507" s="39">
        <v>717003</v>
      </c>
      <c r="D507" s="39" t="s">
        <v>223</v>
      </c>
      <c r="E507" s="122">
        <v>0</v>
      </c>
      <c r="F507" s="71"/>
      <c r="G507" s="71"/>
      <c r="H507" s="80"/>
      <c r="I507" s="122">
        <v>0</v>
      </c>
      <c r="J507" s="193">
        <v>61.5</v>
      </c>
      <c r="K507" s="193">
        <v>61.5</v>
      </c>
      <c r="L507" s="69">
        <v>20</v>
      </c>
      <c r="M507" s="69">
        <v>10</v>
      </c>
    </row>
    <row r="508" spans="1:13">
      <c r="A508" s="171"/>
      <c r="B508" s="38"/>
      <c r="C508" s="39"/>
      <c r="D508" s="39" t="s">
        <v>506</v>
      </c>
      <c r="E508" s="122">
        <v>0</v>
      </c>
      <c r="F508" s="122"/>
      <c r="G508" s="122"/>
      <c r="H508" s="140"/>
      <c r="I508" s="122">
        <v>0</v>
      </c>
      <c r="J508" s="194">
        <v>40</v>
      </c>
      <c r="K508" s="194">
        <v>40</v>
      </c>
      <c r="L508" s="69">
        <v>20</v>
      </c>
      <c r="M508" s="69">
        <v>10</v>
      </c>
    </row>
    <row r="509" spans="1:13">
      <c r="A509" s="171"/>
      <c r="B509" s="38" t="s">
        <v>128</v>
      </c>
      <c r="C509" s="38"/>
      <c r="D509" s="38" t="s">
        <v>224</v>
      </c>
      <c r="E509" s="126">
        <f>SUM(E510)</f>
        <v>0</v>
      </c>
      <c r="F509" s="126">
        <f t="shared" ref="F509:M509" si="61">SUM(F510)</f>
        <v>0</v>
      </c>
      <c r="G509" s="126">
        <f t="shared" si="61"/>
        <v>0</v>
      </c>
      <c r="H509" s="126">
        <f t="shared" si="61"/>
        <v>0</v>
      </c>
      <c r="I509" s="126">
        <f>SUM(I510)</f>
        <v>0</v>
      </c>
      <c r="J509" s="126">
        <f t="shared" si="61"/>
        <v>0</v>
      </c>
      <c r="K509" s="126">
        <f t="shared" si="61"/>
        <v>0</v>
      </c>
      <c r="L509" s="126">
        <f t="shared" si="61"/>
        <v>0</v>
      </c>
      <c r="M509" s="126">
        <f t="shared" si="61"/>
        <v>0</v>
      </c>
    </row>
    <row r="510" spans="1:13">
      <c r="A510" s="171"/>
      <c r="B510" s="38"/>
      <c r="C510" s="39">
        <v>714001</v>
      </c>
      <c r="D510" s="39" t="s">
        <v>222</v>
      </c>
      <c r="E510" s="122">
        <v>0</v>
      </c>
      <c r="F510" s="71"/>
      <c r="G510" s="71"/>
      <c r="H510" s="80"/>
      <c r="I510" s="122">
        <v>0</v>
      </c>
      <c r="J510" s="71">
        <v>0</v>
      </c>
      <c r="K510" s="71">
        <v>0</v>
      </c>
      <c r="L510" s="71">
        <v>0</v>
      </c>
      <c r="M510" s="71">
        <v>0</v>
      </c>
    </row>
    <row r="511" spans="1:13">
      <c r="A511" s="171"/>
      <c r="B511" s="38" t="s">
        <v>225</v>
      </c>
      <c r="C511" s="38"/>
      <c r="D511" s="38" t="s">
        <v>226</v>
      </c>
      <c r="E511" s="126">
        <f t="shared" ref="E511:M511" si="62">SUM(E512:E517)</f>
        <v>73.7</v>
      </c>
      <c r="F511" s="126">
        <f t="shared" si="62"/>
        <v>0</v>
      </c>
      <c r="G511" s="126">
        <f t="shared" si="62"/>
        <v>0</v>
      </c>
      <c r="H511" s="126">
        <f t="shared" si="62"/>
        <v>0</v>
      </c>
      <c r="I511" s="126">
        <f t="shared" si="62"/>
        <v>3</v>
      </c>
      <c r="J511" s="126">
        <f t="shared" si="62"/>
        <v>130</v>
      </c>
      <c r="K511" s="126">
        <f t="shared" si="62"/>
        <v>130</v>
      </c>
      <c r="L511" s="126">
        <f t="shared" si="62"/>
        <v>60</v>
      </c>
      <c r="M511" s="126">
        <f t="shared" si="62"/>
        <v>30</v>
      </c>
    </row>
    <row r="512" spans="1:13">
      <c r="A512" s="171"/>
      <c r="B512" s="38"/>
      <c r="C512" s="39">
        <v>715</v>
      </c>
      <c r="D512" s="39" t="s">
        <v>275</v>
      </c>
      <c r="E512" s="122">
        <v>0</v>
      </c>
      <c r="F512" s="71"/>
      <c r="G512" s="71"/>
      <c r="H512" s="80"/>
      <c r="I512" s="122">
        <v>0</v>
      </c>
      <c r="J512" s="71">
        <v>0</v>
      </c>
      <c r="K512" s="71">
        <v>0</v>
      </c>
      <c r="L512" s="71">
        <v>0</v>
      </c>
      <c r="M512" s="71">
        <v>0</v>
      </c>
    </row>
    <row r="513" spans="1:13">
      <c r="A513" s="171"/>
      <c r="B513" s="38"/>
      <c r="C513" s="39">
        <v>717</v>
      </c>
      <c r="D513" s="39" t="s">
        <v>542</v>
      </c>
      <c r="E513" s="122">
        <v>65.2</v>
      </c>
      <c r="F513" s="71"/>
      <c r="G513" s="71"/>
      <c r="H513" s="80"/>
      <c r="I513" s="122">
        <v>0</v>
      </c>
      <c r="J513" s="71">
        <v>30</v>
      </c>
      <c r="K513" s="71">
        <v>30</v>
      </c>
      <c r="L513" s="71">
        <v>30</v>
      </c>
      <c r="M513" s="71">
        <v>0</v>
      </c>
    </row>
    <row r="514" spans="1:13">
      <c r="A514" s="171"/>
      <c r="B514" s="38"/>
      <c r="C514" s="39">
        <v>716</v>
      </c>
      <c r="D514" s="39" t="s">
        <v>362</v>
      </c>
      <c r="E514" s="122">
        <v>8.5</v>
      </c>
      <c r="F514" s="71"/>
      <c r="G514" s="71"/>
      <c r="H514" s="80"/>
      <c r="I514" s="122">
        <v>3</v>
      </c>
      <c r="J514" s="71">
        <v>0</v>
      </c>
      <c r="K514" s="71">
        <v>0</v>
      </c>
      <c r="L514" s="71">
        <v>0</v>
      </c>
      <c r="M514" s="71">
        <v>0</v>
      </c>
    </row>
    <row r="515" spans="1:13">
      <c r="A515" s="171"/>
      <c r="B515" s="38"/>
      <c r="C515" s="39"/>
      <c r="D515" s="39" t="s">
        <v>533</v>
      </c>
      <c r="E515" s="122">
        <v>0</v>
      </c>
      <c r="F515" s="71"/>
      <c r="G515" s="71"/>
      <c r="H515" s="80"/>
      <c r="I515" s="122">
        <v>0</v>
      </c>
      <c r="J515" s="71">
        <v>5</v>
      </c>
      <c r="K515" s="71">
        <v>5</v>
      </c>
      <c r="L515" s="71">
        <v>30</v>
      </c>
      <c r="M515" s="71">
        <v>30</v>
      </c>
    </row>
    <row r="516" spans="1:13">
      <c r="A516" s="171"/>
      <c r="B516" s="38"/>
      <c r="C516" s="39"/>
      <c r="D516" s="39" t="s">
        <v>469</v>
      </c>
      <c r="E516" s="122">
        <v>0</v>
      </c>
      <c r="F516" s="71"/>
      <c r="G516" s="71"/>
      <c r="H516" s="80"/>
      <c r="I516" s="122">
        <v>0</v>
      </c>
      <c r="J516" s="71">
        <v>10</v>
      </c>
      <c r="K516" s="71">
        <v>10</v>
      </c>
      <c r="L516" s="71">
        <v>0</v>
      </c>
      <c r="M516" s="71">
        <v>0</v>
      </c>
    </row>
    <row r="517" spans="1:13">
      <c r="A517" s="171"/>
      <c r="B517" s="38"/>
      <c r="C517" s="39">
        <v>71700223</v>
      </c>
      <c r="D517" s="39" t="s">
        <v>347</v>
      </c>
      <c r="E517" s="122">
        <v>0</v>
      </c>
      <c r="F517" s="71"/>
      <c r="G517" s="71"/>
      <c r="H517" s="80"/>
      <c r="I517" s="122">
        <v>0</v>
      </c>
      <c r="J517" s="69">
        <v>85</v>
      </c>
      <c r="K517" s="69">
        <v>85</v>
      </c>
      <c r="L517" s="69">
        <v>0</v>
      </c>
      <c r="M517" s="69">
        <v>0</v>
      </c>
    </row>
    <row r="518" spans="1:13">
      <c r="A518" s="171"/>
      <c r="B518" s="38" t="s">
        <v>227</v>
      </c>
      <c r="C518" s="38"/>
      <c r="D518" s="38" t="s">
        <v>228</v>
      </c>
      <c r="E518" s="126">
        <f t="shared" ref="E518:M518" si="63">SUM(E519:E519)</f>
        <v>0</v>
      </c>
      <c r="F518" s="126">
        <f t="shared" si="63"/>
        <v>0</v>
      </c>
      <c r="G518" s="126">
        <f t="shared" si="63"/>
        <v>0</v>
      </c>
      <c r="H518" s="126">
        <f t="shared" si="63"/>
        <v>0</v>
      </c>
      <c r="I518" s="126">
        <f t="shared" si="63"/>
        <v>2.4</v>
      </c>
      <c r="J518" s="126">
        <f t="shared" si="63"/>
        <v>814.2</v>
      </c>
      <c r="K518" s="126">
        <f t="shared" si="63"/>
        <v>814.2</v>
      </c>
      <c r="L518" s="126">
        <f t="shared" si="63"/>
        <v>0</v>
      </c>
      <c r="M518" s="126">
        <f t="shared" si="63"/>
        <v>0</v>
      </c>
    </row>
    <row r="519" spans="1:13">
      <c r="A519" s="171"/>
      <c r="B519" s="38"/>
      <c r="C519" s="39">
        <v>716</v>
      </c>
      <c r="D519" s="39" t="s">
        <v>424</v>
      </c>
      <c r="E519" s="122">
        <v>0</v>
      </c>
      <c r="F519" s="71"/>
      <c r="G519" s="71"/>
      <c r="H519" s="80"/>
      <c r="I519" s="122">
        <v>2.4</v>
      </c>
      <c r="J519" s="71">
        <v>814.2</v>
      </c>
      <c r="K519" s="71">
        <v>814.2</v>
      </c>
      <c r="L519" s="71">
        <v>0</v>
      </c>
      <c r="M519" s="71">
        <v>0</v>
      </c>
    </row>
    <row r="520" spans="1:13">
      <c r="A520" s="171"/>
      <c r="B520" s="38" t="s">
        <v>156</v>
      </c>
      <c r="C520" s="38"/>
      <c r="D520" s="38" t="s">
        <v>279</v>
      </c>
      <c r="E520" s="126">
        <f t="shared" ref="E520:M520" si="64">SUM(E522:E525)</f>
        <v>2.2000000000000002</v>
      </c>
      <c r="F520" s="126">
        <f t="shared" si="64"/>
        <v>0</v>
      </c>
      <c r="G520" s="126">
        <f t="shared" si="64"/>
        <v>0</v>
      </c>
      <c r="H520" s="126">
        <f t="shared" si="64"/>
        <v>0</v>
      </c>
      <c r="I520" s="126">
        <f t="shared" si="64"/>
        <v>0</v>
      </c>
      <c r="J520" s="126">
        <f t="shared" si="64"/>
        <v>5.8</v>
      </c>
      <c r="K520" s="126">
        <f t="shared" si="64"/>
        <v>5.8</v>
      </c>
      <c r="L520" s="126">
        <f t="shared" si="64"/>
        <v>3</v>
      </c>
      <c r="M520" s="126">
        <f t="shared" si="64"/>
        <v>3</v>
      </c>
    </row>
    <row r="521" spans="1:13" hidden="1">
      <c r="A521" s="171"/>
      <c r="B521" s="38"/>
      <c r="C521" s="88">
        <v>713004</v>
      </c>
      <c r="D521" s="88" t="s">
        <v>374</v>
      </c>
      <c r="E521" s="122">
        <v>0</v>
      </c>
      <c r="F521" s="71"/>
      <c r="G521" s="71"/>
      <c r="H521" s="80"/>
      <c r="I521" s="122">
        <v>0</v>
      </c>
      <c r="J521" s="71"/>
      <c r="K521" s="71"/>
      <c r="L521" s="71"/>
      <c r="M521" s="71"/>
    </row>
    <row r="522" spans="1:13" hidden="1">
      <c r="A522" s="171"/>
      <c r="B522" s="38"/>
      <c r="C522" s="39">
        <v>7170011</v>
      </c>
      <c r="D522" s="39" t="s">
        <v>229</v>
      </c>
      <c r="E522" s="122">
        <v>0</v>
      </c>
      <c r="F522" s="71"/>
      <c r="G522" s="71"/>
      <c r="H522" s="80"/>
      <c r="I522" s="122">
        <v>0</v>
      </c>
      <c r="J522" s="71"/>
      <c r="K522" s="71"/>
      <c r="L522" s="71"/>
      <c r="M522" s="71"/>
    </row>
    <row r="523" spans="1:13" hidden="1">
      <c r="A523" s="171"/>
      <c r="B523" s="38"/>
      <c r="C523" s="39">
        <v>7170012</v>
      </c>
      <c r="D523" s="39" t="s">
        <v>276</v>
      </c>
      <c r="E523" s="122">
        <v>0</v>
      </c>
      <c r="F523" s="71"/>
      <c r="G523" s="71"/>
      <c r="H523" s="90"/>
      <c r="I523" s="122">
        <v>0</v>
      </c>
      <c r="J523" s="71"/>
      <c r="K523" s="71"/>
      <c r="L523" s="71"/>
      <c r="M523" s="71"/>
    </row>
    <row r="524" spans="1:13">
      <c r="A524" s="171"/>
      <c r="B524" s="38"/>
      <c r="C524" s="39">
        <v>7170016</v>
      </c>
      <c r="D524" s="39" t="s">
        <v>531</v>
      </c>
      <c r="E524" s="122">
        <v>2.2000000000000002</v>
      </c>
      <c r="F524" s="70"/>
      <c r="G524" s="71"/>
      <c r="H524" s="102"/>
      <c r="I524" s="122">
        <v>0</v>
      </c>
      <c r="J524" s="71">
        <v>3</v>
      </c>
      <c r="K524" s="71">
        <v>3</v>
      </c>
      <c r="L524" s="71">
        <v>3</v>
      </c>
      <c r="M524" s="71">
        <v>3</v>
      </c>
    </row>
    <row r="525" spans="1:13">
      <c r="A525" s="171"/>
      <c r="B525" s="38"/>
      <c r="C525" s="39">
        <v>7170017</v>
      </c>
      <c r="D525" s="39" t="s">
        <v>331</v>
      </c>
      <c r="E525" s="122">
        <v>0</v>
      </c>
      <c r="F525" s="71"/>
      <c r="G525" s="71"/>
      <c r="H525" s="90"/>
      <c r="I525" s="122">
        <v>0</v>
      </c>
      <c r="J525" s="71">
        <v>2.8</v>
      </c>
      <c r="K525" s="71">
        <v>2.8</v>
      </c>
      <c r="L525" s="71">
        <v>0</v>
      </c>
      <c r="M525" s="71">
        <v>0</v>
      </c>
    </row>
    <row r="526" spans="1:13">
      <c r="A526" s="171"/>
      <c r="B526" s="38" t="s">
        <v>269</v>
      </c>
      <c r="C526" s="38"/>
      <c r="D526" s="38" t="s">
        <v>270</v>
      </c>
      <c r="E526" s="126">
        <f t="shared" ref="E526:M526" si="65">SUM(E527:E533)</f>
        <v>3</v>
      </c>
      <c r="F526" s="126">
        <f t="shared" si="65"/>
        <v>0</v>
      </c>
      <c r="G526" s="126">
        <f t="shared" si="65"/>
        <v>0</v>
      </c>
      <c r="H526" s="126">
        <f t="shared" si="65"/>
        <v>0</v>
      </c>
      <c r="I526" s="126">
        <f t="shared" si="65"/>
        <v>21.2</v>
      </c>
      <c r="J526" s="97">
        <f t="shared" si="65"/>
        <v>53.599999999999994</v>
      </c>
      <c r="K526" s="97">
        <f t="shared" si="65"/>
        <v>53.599999999999994</v>
      </c>
      <c r="L526" s="97">
        <f t="shared" si="65"/>
        <v>51</v>
      </c>
      <c r="M526" s="97">
        <f t="shared" si="65"/>
        <v>51</v>
      </c>
    </row>
    <row r="527" spans="1:13">
      <c r="A527" s="171"/>
      <c r="B527" s="38"/>
      <c r="C527" s="39">
        <v>7170011</v>
      </c>
      <c r="D527" s="39" t="s">
        <v>317</v>
      </c>
      <c r="E527" s="122">
        <v>0</v>
      </c>
      <c r="F527" s="122"/>
      <c r="G527" s="122"/>
      <c r="H527" s="122"/>
      <c r="I527" s="122">
        <v>0</v>
      </c>
      <c r="J527" s="122">
        <v>5.5</v>
      </c>
      <c r="K527" s="122">
        <v>5.5</v>
      </c>
      <c r="L527" s="122">
        <v>0</v>
      </c>
      <c r="M527" s="122">
        <v>0</v>
      </c>
    </row>
    <row r="528" spans="1:13">
      <c r="A528" s="171"/>
      <c r="B528" s="38"/>
      <c r="C528" s="39">
        <v>7170012</v>
      </c>
      <c r="D528" s="39" t="s">
        <v>318</v>
      </c>
      <c r="E528" s="122">
        <v>3</v>
      </c>
      <c r="F528" s="122"/>
      <c r="G528" s="122"/>
      <c r="H528" s="122"/>
      <c r="I528" s="122">
        <v>20.399999999999999</v>
      </c>
      <c r="J528" s="122">
        <v>0</v>
      </c>
      <c r="K528" s="122">
        <v>0</v>
      </c>
      <c r="L528" s="122">
        <v>0</v>
      </c>
      <c r="M528" s="122">
        <v>0</v>
      </c>
    </row>
    <row r="529" spans="1:13">
      <c r="A529" s="170"/>
      <c r="B529" s="38"/>
      <c r="C529" s="46">
        <v>717001</v>
      </c>
      <c r="D529" s="39" t="s">
        <v>326</v>
      </c>
      <c r="E529" s="122">
        <v>0</v>
      </c>
      <c r="F529" s="71"/>
      <c r="G529" s="71"/>
      <c r="H529" s="80"/>
      <c r="I529" s="122">
        <v>0</v>
      </c>
      <c r="J529" s="71">
        <v>13.6</v>
      </c>
      <c r="K529" s="71">
        <v>13.6</v>
      </c>
      <c r="L529" s="71">
        <v>27</v>
      </c>
      <c r="M529" s="71">
        <v>27</v>
      </c>
    </row>
    <row r="530" spans="1:13">
      <c r="A530" s="171"/>
      <c r="B530" s="38"/>
      <c r="C530" s="46">
        <v>717001</v>
      </c>
      <c r="D530" s="39" t="s">
        <v>327</v>
      </c>
      <c r="E530" s="122">
        <v>0</v>
      </c>
      <c r="F530" s="70"/>
      <c r="G530" s="71"/>
      <c r="H530" s="98"/>
      <c r="I530" s="122">
        <v>0</v>
      </c>
      <c r="J530" s="71">
        <v>10.7</v>
      </c>
      <c r="K530" s="71">
        <v>10.7</v>
      </c>
      <c r="L530" s="71">
        <v>0</v>
      </c>
      <c r="M530" s="71">
        <v>0</v>
      </c>
    </row>
    <row r="531" spans="1:13">
      <c r="A531" s="171"/>
      <c r="B531" s="38"/>
      <c r="C531" s="46"/>
      <c r="D531" s="39" t="s">
        <v>470</v>
      </c>
      <c r="E531" s="122">
        <v>0</v>
      </c>
      <c r="F531" s="70"/>
      <c r="G531" s="71"/>
      <c r="H531" s="98"/>
      <c r="I531" s="122">
        <v>0</v>
      </c>
      <c r="J531" s="71">
        <v>3</v>
      </c>
      <c r="K531" s="71">
        <v>3</v>
      </c>
      <c r="L531" s="71">
        <v>4</v>
      </c>
      <c r="M531" s="71">
        <v>4</v>
      </c>
    </row>
    <row r="532" spans="1:13">
      <c r="A532" s="171"/>
      <c r="B532" s="38"/>
      <c r="C532" s="39">
        <v>7161</v>
      </c>
      <c r="D532" s="39" t="s">
        <v>344</v>
      </c>
      <c r="E532" s="122">
        <v>0</v>
      </c>
      <c r="F532" s="71"/>
      <c r="G532" s="71"/>
      <c r="H532" s="80"/>
      <c r="I532" s="122">
        <v>0.8</v>
      </c>
      <c r="J532" s="71">
        <v>14.4</v>
      </c>
      <c r="K532" s="71">
        <v>14.4</v>
      </c>
      <c r="L532" s="71">
        <v>20</v>
      </c>
      <c r="M532" s="71">
        <v>20</v>
      </c>
    </row>
    <row r="533" spans="1:13">
      <c r="A533" s="171"/>
      <c r="B533" s="38"/>
      <c r="C533" s="39">
        <v>717</v>
      </c>
      <c r="D533" s="39" t="s">
        <v>376</v>
      </c>
      <c r="E533" s="122">
        <v>0</v>
      </c>
      <c r="F533" s="71"/>
      <c r="G533" s="71"/>
      <c r="H533" s="80"/>
      <c r="I533" s="122">
        <v>0</v>
      </c>
      <c r="J533" s="71">
        <v>6.4</v>
      </c>
      <c r="K533" s="71">
        <v>6.4</v>
      </c>
      <c r="L533" s="71">
        <v>0</v>
      </c>
      <c r="M533" s="71">
        <v>0</v>
      </c>
    </row>
    <row r="534" spans="1:13">
      <c r="A534" s="171"/>
      <c r="B534" s="38" t="s">
        <v>230</v>
      </c>
      <c r="C534" s="38"/>
      <c r="D534" s="38" t="s">
        <v>231</v>
      </c>
      <c r="E534" s="126">
        <f t="shared" ref="E534:M534" si="66">SUM(E535:E543)</f>
        <v>76.599999999999994</v>
      </c>
      <c r="F534" s="126">
        <f t="shared" si="66"/>
        <v>0</v>
      </c>
      <c r="G534" s="126">
        <f t="shared" si="66"/>
        <v>0</v>
      </c>
      <c r="H534" s="126">
        <f t="shared" si="66"/>
        <v>0</v>
      </c>
      <c r="I534" s="126">
        <f t="shared" si="66"/>
        <v>47.2</v>
      </c>
      <c r="J534" s="126">
        <f t="shared" si="66"/>
        <v>89.9</v>
      </c>
      <c r="K534" s="126">
        <f t="shared" si="66"/>
        <v>89.9</v>
      </c>
      <c r="L534" s="126">
        <f t="shared" si="66"/>
        <v>171.9</v>
      </c>
      <c r="M534" s="126">
        <f t="shared" si="66"/>
        <v>203.9</v>
      </c>
    </row>
    <row r="535" spans="1:13">
      <c r="A535" s="171"/>
      <c r="B535" s="38"/>
      <c r="C535" s="39">
        <v>7170024</v>
      </c>
      <c r="D535" s="39" t="s">
        <v>508</v>
      </c>
      <c r="E535" s="122">
        <v>30.3</v>
      </c>
      <c r="F535" s="71"/>
      <c r="G535" s="71"/>
      <c r="H535" s="90"/>
      <c r="I535" s="122">
        <v>47.2</v>
      </c>
      <c r="J535" s="71">
        <v>48.9</v>
      </c>
      <c r="K535" s="71">
        <v>48.9</v>
      </c>
      <c r="L535" s="71">
        <v>48.9</v>
      </c>
      <c r="M535" s="71">
        <v>48.9</v>
      </c>
    </row>
    <row r="536" spans="1:13">
      <c r="A536" s="171"/>
      <c r="B536" s="38"/>
      <c r="C536" s="39">
        <v>713005</v>
      </c>
      <c r="D536" s="39" t="s">
        <v>232</v>
      </c>
      <c r="E536" s="122">
        <v>1.7</v>
      </c>
      <c r="F536" s="71"/>
      <c r="G536" s="71"/>
      <c r="H536" s="80"/>
      <c r="I536" s="122">
        <v>0</v>
      </c>
      <c r="J536" s="71">
        <v>20.8</v>
      </c>
      <c r="K536" s="71">
        <v>20.8</v>
      </c>
      <c r="L536" s="71">
        <v>18</v>
      </c>
      <c r="M536" s="71">
        <v>0</v>
      </c>
    </row>
    <row r="537" spans="1:13">
      <c r="A537" s="171"/>
      <c r="B537" s="38"/>
      <c r="C537" s="39">
        <v>713004</v>
      </c>
      <c r="D537" s="39" t="s">
        <v>503</v>
      </c>
      <c r="E537" s="122">
        <v>0</v>
      </c>
      <c r="F537" s="71"/>
      <c r="G537" s="71"/>
      <c r="H537" s="80"/>
      <c r="I537" s="122">
        <v>0</v>
      </c>
      <c r="J537" s="71">
        <v>3</v>
      </c>
      <c r="K537" s="71">
        <v>3</v>
      </c>
      <c r="L537" s="71">
        <v>0</v>
      </c>
      <c r="M537" s="71">
        <v>0</v>
      </c>
    </row>
    <row r="538" spans="1:13">
      <c r="A538" s="171"/>
      <c r="B538" s="38"/>
      <c r="C538" s="39">
        <v>716</v>
      </c>
      <c r="D538" s="39" t="s">
        <v>369</v>
      </c>
      <c r="E538" s="122">
        <v>0</v>
      </c>
      <c r="F538" s="71"/>
      <c r="G538" s="71"/>
      <c r="H538" s="80"/>
      <c r="I538" s="122">
        <v>0</v>
      </c>
      <c r="J538" s="71">
        <v>5</v>
      </c>
      <c r="K538" s="71">
        <v>5</v>
      </c>
      <c r="L538" s="71">
        <v>5</v>
      </c>
      <c r="M538" s="71">
        <v>5</v>
      </c>
    </row>
    <row r="539" spans="1:13">
      <c r="A539" s="171"/>
      <c r="B539" s="38"/>
      <c r="C539" s="39"/>
      <c r="D539" s="39" t="s">
        <v>471</v>
      </c>
      <c r="E539" s="122">
        <v>0</v>
      </c>
      <c r="F539" s="71"/>
      <c r="G539" s="71"/>
      <c r="H539" s="80"/>
      <c r="I539" s="122">
        <v>0</v>
      </c>
      <c r="J539" s="71">
        <v>10</v>
      </c>
      <c r="K539" s="71">
        <v>10</v>
      </c>
      <c r="L539" s="71">
        <v>0</v>
      </c>
      <c r="M539" s="71">
        <v>0</v>
      </c>
    </row>
    <row r="540" spans="1:13">
      <c r="A540" s="171"/>
      <c r="B540" s="38"/>
      <c r="C540" s="39">
        <v>716</v>
      </c>
      <c r="D540" s="39" t="s">
        <v>278</v>
      </c>
      <c r="E540" s="122">
        <v>3</v>
      </c>
      <c r="F540" s="93"/>
      <c r="G540" s="71"/>
      <c r="H540" s="80"/>
      <c r="I540" s="122">
        <v>0</v>
      </c>
      <c r="J540" s="71">
        <v>2.2000000000000002</v>
      </c>
      <c r="K540" s="71">
        <v>2.2000000000000002</v>
      </c>
      <c r="L540" s="71">
        <v>0</v>
      </c>
      <c r="M540" s="71">
        <v>0</v>
      </c>
    </row>
    <row r="541" spans="1:13">
      <c r="A541" s="170"/>
      <c r="B541" s="38"/>
      <c r="C541" s="39" t="s">
        <v>345</v>
      </c>
      <c r="D541" s="39" t="s">
        <v>233</v>
      </c>
      <c r="E541" s="122">
        <v>7</v>
      </c>
      <c r="F541" s="93"/>
      <c r="G541" s="71"/>
      <c r="H541" s="80"/>
      <c r="I541" s="122">
        <v>0</v>
      </c>
      <c r="J541" s="71">
        <v>0</v>
      </c>
      <c r="K541" s="71">
        <v>0</v>
      </c>
      <c r="L541" s="71">
        <v>0</v>
      </c>
      <c r="M541" s="71">
        <v>0</v>
      </c>
    </row>
    <row r="542" spans="1:13">
      <c r="A542" s="171"/>
      <c r="B542" s="38"/>
      <c r="C542" s="39"/>
      <c r="D542" s="39" t="s">
        <v>526</v>
      </c>
      <c r="E542" s="122">
        <v>30.8</v>
      </c>
      <c r="F542" s="93"/>
      <c r="G542" s="71"/>
      <c r="H542" s="80"/>
      <c r="I542" s="122">
        <v>0</v>
      </c>
      <c r="J542" s="71">
        <v>0</v>
      </c>
      <c r="K542" s="71">
        <v>0</v>
      </c>
      <c r="L542" s="71">
        <v>0</v>
      </c>
      <c r="M542" s="71">
        <v>0</v>
      </c>
    </row>
    <row r="543" spans="1:13">
      <c r="A543" s="170"/>
      <c r="B543" s="38"/>
      <c r="C543" s="39"/>
      <c r="D543" s="39" t="s">
        <v>534</v>
      </c>
      <c r="E543" s="122">
        <v>3.8</v>
      </c>
      <c r="F543" s="70"/>
      <c r="G543" s="71"/>
      <c r="H543" s="98"/>
      <c r="I543" s="122">
        <v>0</v>
      </c>
      <c r="J543" s="71">
        <v>0</v>
      </c>
      <c r="K543" s="71">
        <v>0</v>
      </c>
      <c r="L543" s="69">
        <v>100</v>
      </c>
      <c r="M543" s="69">
        <v>150</v>
      </c>
    </row>
    <row r="544" spans="1:13">
      <c r="A544" s="170"/>
      <c r="B544" s="38" t="s">
        <v>547</v>
      </c>
      <c r="C544" s="38"/>
      <c r="D544" s="38" t="s">
        <v>235</v>
      </c>
      <c r="E544" s="126">
        <f t="shared" ref="E544:M544" si="67">SUM(E545:E547)</f>
        <v>0.8</v>
      </c>
      <c r="F544" s="126">
        <f t="shared" si="67"/>
        <v>0</v>
      </c>
      <c r="G544" s="126">
        <f t="shared" si="67"/>
        <v>0</v>
      </c>
      <c r="H544" s="126">
        <f t="shared" si="67"/>
        <v>0</v>
      </c>
      <c r="I544" s="126">
        <f t="shared" si="67"/>
        <v>16.8</v>
      </c>
      <c r="J544" s="126">
        <f t="shared" si="67"/>
        <v>40</v>
      </c>
      <c r="K544" s="126">
        <f t="shared" si="67"/>
        <v>40</v>
      </c>
      <c r="L544" s="126">
        <f t="shared" si="67"/>
        <v>40</v>
      </c>
      <c r="M544" s="126">
        <f t="shared" si="67"/>
        <v>30</v>
      </c>
    </row>
    <row r="545" spans="1:13">
      <c r="A545" s="171"/>
      <c r="B545" s="83"/>
      <c r="C545" s="39">
        <v>716</v>
      </c>
      <c r="D545" s="39" t="s">
        <v>346</v>
      </c>
      <c r="E545" s="122">
        <v>0</v>
      </c>
      <c r="F545" s="93"/>
      <c r="G545" s="71"/>
      <c r="H545" s="87"/>
      <c r="I545" s="122">
        <v>16.8</v>
      </c>
      <c r="J545" s="71">
        <v>0</v>
      </c>
      <c r="K545" s="71">
        <v>0</v>
      </c>
      <c r="L545" s="71">
        <v>0</v>
      </c>
      <c r="M545" s="71">
        <v>0</v>
      </c>
    </row>
    <row r="546" spans="1:13">
      <c r="A546" s="171"/>
      <c r="B546" s="38"/>
      <c r="C546" s="39">
        <v>7170022</v>
      </c>
      <c r="D546" s="39" t="s">
        <v>236</v>
      </c>
      <c r="E546" s="122">
        <v>0.8</v>
      </c>
      <c r="F546" s="93"/>
      <c r="G546" s="71"/>
      <c r="H546" s="87"/>
      <c r="I546" s="122">
        <v>0</v>
      </c>
      <c r="J546" s="71">
        <v>30</v>
      </c>
      <c r="K546" s="71">
        <v>30</v>
      </c>
      <c r="L546" s="71">
        <v>30</v>
      </c>
      <c r="M546" s="71">
        <v>30</v>
      </c>
    </row>
    <row r="547" spans="1:13">
      <c r="A547" s="171"/>
      <c r="B547" s="38"/>
      <c r="C547" s="39"/>
      <c r="D547" s="39" t="s">
        <v>472</v>
      </c>
      <c r="E547" s="122">
        <v>0</v>
      </c>
      <c r="F547" s="143"/>
      <c r="G547" s="122"/>
      <c r="H547" s="139"/>
      <c r="I547" s="122">
        <v>0</v>
      </c>
      <c r="J547" s="122">
        <v>10</v>
      </c>
      <c r="K547" s="122">
        <v>10</v>
      </c>
      <c r="L547" s="122">
        <v>10</v>
      </c>
      <c r="M547" s="122">
        <v>0</v>
      </c>
    </row>
    <row r="548" spans="1:13">
      <c r="A548" s="171"/>
      <c r="B548" s="38" t="s">
        <v>174</v>
      </c>
      <c r="C548" s="38"/>
      <c r="D548" s="38" t="s">
        <v>237</v>
      </c>
      <c r="E548" s="126">
        <f t="shared" ref="E548:M548" si="68">SUM(E549:E549)</f>
        <v>0</v>
      </c>
      <c r="F548" s="126">
        <f t="shared" si="68"/>
        <v>0</v>
      </c>
      <c r="G548" s="126">
        <f t="shared" si="68"/>
        <v>0</v>
      </c>
      <c r="H548" s="126">
        <f t="shared" si="68"/>
        <v>0</v>
      </c>
      <c r="I548" s="126">
        <f t="shared" si="68"/>
        <v>0</v>
      </c>
      <c r="J548" s="126">
        <f t="shared" si="68"/>
        <v>3</v>
      </c>
      <c r="K548" s="126">
        <f t="shared" si="68"/>
        <v>3</v>
      </c>
      <c r="L548" s="126">
        <f t="shared" si="68"/>
        <v>0</v>
      </c>
      <c r="M548" s="126">
        <f t="shared" si="68"/>
        <v>0</v>
      </c>
    </row>
    <row r="549" spans="1:13">
      <c r="A549" s="171"/>
      <c r="B549" s="38"/>
      <c r="C549" s="39">
        <v>7170021</v>
      </c>
      <c r="D549" s="39" t="s">
        <v>540</v>
      </c>
      <c r="E549" s="122">
        <v>0</v>
      </c>
      <c r="F549" s="93"/>
      <c r="G549" s="71"/>
      <c r="H549" s="87"/>
      <c r="I549" s="122">
        <v>0</v>
      </c>
      <c r="J549" s="125">
        <v>3</v>
      </c>
      <c r="K549" s="125">
        <v>3</v>
      </c>
      <c r="L549" s="125">
        <v>0</v>
      </c>
      <c r="M549" s="125">
        <v>0</v>
      </c>
    </row>
    <row r="550" spans="1:13">
      <c r="A550" s="170"/>
      <c r="B550" s="38" t="s">
        <v>238</v>
      </c>
      <c r="C550" s="38"/>
      <c r="D550" s="38" t="s">
        <v>239</v>
      </c>
      <c r="E550" s="126">
        <f>SUM(E552:E557)</f>
        <v>1.1000000000000001</v>
      </c>
      <c r="F550" s="126">
        <f>SUM(F552:F557)</f>
        <v>0</v>
      </c>
      <c r="G550" s="126">
        <f>SUM(G552:G557)</f>
        <v>0</v>
      </c>
      <c r="H550" s="126">
        <f>SUM(H552:H557)</f>
        <v>0</v>
      </c>
      <c r="I550" s="126">
        <f>SUM(I551:I557)</f>
        <v>15.6</v>
      </c>
      <c r="J550" s="126">
        <f>SUM(J551:J557)</f>
        <v>1008</v>
      </c>
      <c r="K550" s="126">
        <f>SUM(K551:K557)</f>
        <v>1008</v>
      </c>
      <c r="L550" s="126">
        <f>SUM(L551:L557)</f>
        <v>0</v>
      </c>
      <c r="M550" s="126">
        <f>SUM(M551:M557)</f>
        <v>0</v>
      </c>
    </row>
    <row r="551" spans="1:13">
      <c r="A551" s="170"/>
      <c r="B551" s="38"/>
      <c r="C551" s="88">
        <v>712001</v>
      </c>
      <c r="D551" s="88" t="s">
        <v>479</v>
      </c>
      <c r="E551" s="125">
        <v>0</v>
      </c>
      <c r="F551" s="125"/>
      <c r="G551" s="125"/>
      <c r="H551" s="125"/>
      <c r="I551" s="125">
        <v>0</v>
      </c>
      <c r="J551" s="125">
        <v>27.4</v>
      </c>
      <c r="K551" s="125">
        <v>27.4</v>
      </c>
      <c r="L551" s="125">
        <v>0</v>
      </c>
      <c r="M551" s="125">
        <v>0</v>
      </c>
    </row>
    <row r="552" spans="1:13">
      <c r="A552" s="171"/>
      <c r="B552" s="39"/>
      <c r="C552" s="39">
        <v>717</v>
      </c>
      <c r="D552" s="39" t="s">
        <v>370</v>
      </c>
      <c r="E552" s="122">
        <v>0</v>
      </c>
      <c r="F552" s="84"/>
      <c r="G552" s="84"/>
      <c r="H552" s="86"/>
      <c r="I552" s="122">
        <v>0</v>
      </c>
      <c r="J552" s="71">
        <v>220.2</v>
      </c>
      <c r="K552" s="71">
        <v>220.2</v>
      </c>
      <c r="L552" s="125">
        <v>0</v>
      </c>
      <c r="M552" s="125">
        <v>0</v>
      </c>
    </row>
    <row r="553" spans="1:13">
      <c r="A553" s="171"/>
      <c r="B553" s="39"/>
      <c r="C553" s="39"/>
      <c r="D553" s="39" t="s">
        <v>458</v>
      </c>
      <c r="E553" s="122">
        <v>0</v>
      </c>
      <c r="F553" s="84"/>
      <c r="G553" s="84"/>
      <c r="H553" s="86"/>
      <c r="I553" s="122">
        <v>0</v>
      </c>
      <c r="J553" s="71">
        <v>339.2</v>
      </c>
      <c r="K553" s="71">
        <v>339.2</v>
      </c>
      <c r="L553" s="125">
        <v>0</v>
      </c>
      <c r="M553" s="125">
        <v>0</v>
      </c>
    </row>
    <row r="554" spans="1:13">
      <c r="A554" s="171"/>
      <c r="B554" s="39"/>
      <c r="C554" s="39"/>
      <c r="D554" s="39" t="s">
        <v>527</v>
      </c>
      <c r="E554" s="122">
        <v>1.1000000000000001</v>
      </c>
      <c r="F554" s="84"/>
      <c r="G554" s="84"/>
      <c r="H554" s="86">
        <v>0</v>
      </c>
      <c r="I554" s="122">
        <v>0</v>
      </c>
      <c r="J554" s="193">
        <v>0</v>
      </c>
      <c r="K554" s="193">
        <v>0</v>
      </c>
      <c r="L554" s="195">
        <v>0</v>
      </c>
      <c r="M554" s="195">
        <v>0</v>
      </c>
    </row>
    <row r="555" spans="1:13">
      <c r="A555" s="171"/>
      <c r="B555" s="38"/>
      <c r="C555" s="39"/>
      <c r="D555" s="39" t="s">
        <v>473</v>
      </c>
      <c r="E555" s="122">
        <v>0</v>
      </c>
      <c r="F555" s="70"/>
      <c r="G555" s="71"/>
      <c r="H555" s="98"/>
      <c r="I555" s="122">
        <v>0</v>
      </c>
      <c r="J555" s="71">
        <v>421.2</v>
      </c>
      <c r="K555" s="71">
        <v>421.2</v>
      </c>
      <c r="L555" s="125">
        <v>0</v>
      </c>
      <c r="M555" s="125">
        <v>0</v>
      </c>
    </row>
    <row r="556" spans="1:13">
      <c r="A556" s="171"/>
      <c r="B556" s="38"/>
      <c r="C556" s="39">
        <v>716</v>
      </c>
      <c r="D556" s="39" t="s">
        <v>240</v>
      </c>
      <c r="E556" s="122">
        <v>0</v>
      </c>
      <c r="F556" s="70"/>
      <c r="G556" s="71"/>
      <c r="H556" s="98"/>
      <c r="I556" s="122">
        <v>2.1</v>
      </c>
      <c r="J556" s="71">
        <v>0</v>
      </c>
      <c r="K556" s="71">
        <v>0</v>
      </c>
      <c r="L556" s="125">
        <v>0</v>
      </c>
      <c r="M556" s="125">
        <v>0</v>
      </c>
    </row>
    <row r="557" spans="1:13">
      <c r="A557" s="171"/>
      <c r="B557" s="83"/>
      <c r="C557" s="39">
        <v>716</v>
      </c>
      <c r="D557" s="39" t="s">
        <v>412</v>
      </c>
      <c r="E557" s="122">
        <v>0</v>
      </c>
      <c r="F557" s="93"/>
      <c r="G557" s="71"/>
      <c r="H557" s="87"/>
      <c r="I557" s="122">
        <v>13.5</v>
      </c>
      <c r="J557" s="125">
        <v>0</v>
      </c>
      <c r="K557" s="125">
        <v>0</v>
      </c>
      <c r="L557" s="125">
        <v>0</v>
      </c>
      <c r="M557" s="125">
        <v>0</v>
      </c>
    </row>
    <row r="558" spans="1:13">
      <c r="A558" s="171"/>
      <c r="B558" s="38" t="s">
        <v>241</v>
      </c>
      <c r="C558" s="38">
        <v>717</v>
      </c>
      <c r="D558" s="38" t="s">
        <v>242</v>
      </c>
      <c r="E558" s="126">
        <f>SUM(E559:E562)</f>
        <v>27.300000000000004</v>
      </c>
      <c r="F558" s="126">
        <f t="shared" ref="F558:M558" si="69">SUM(F559:F562)</f>
        <v>0</v>
      </c>
      <c r="G558" s="126">
        <f t="shared" si="69"/>
        <v>0</v>
      </c>
      <c r="H558" s="126">
        <f t="shared" si="69"/>
        <v>0</v>
      </c>
      <c r="I558" s="126">
        <f t="shared" si="69"/>
        <v>9.1999999999999993</v>
      </c>
      <c r="J558" s="126">
        <f t="shared" si="69"/>
        <v>580</v>
      </c>
      <c r="K558" s="126">
        <f t="shared" si="69"/>
        <v>580</v>
      </c>
      <c r="L558" s="126">
        <f t="shared" si="69"/>
        <v>90</v>
      </c>
      <c r="M558" s="126">
        <f t="shared" si="69"/>
        <v>90</v>
      </c>
    </row>
    <row r="559" spans="1:13">
      <c r="A559" s="170"/>
      <c r="B559" s="38"/>
      <c r="C559" s="39">
        <v>717</v>
      </c>
      <c r="D559" s="39" t="s">
        <v>528</v>
      </c>
      <c r="E559" s="122">
        <v>16.600000000000001</v>
      </c>
      <c r="F559" s="93"/>
      <c r="G559" s="71"/>
      <c r="H559" s="87"/>
      <c r="I559" s="122">
        <v>6.1</v>
      </c>
      <c r="J559" s="71">
        <v>490</v>
      </c>
      <c r="K559" s="71">
        <v>490</v>
      </c>
      <c r="L559" s="71">
        <v>0</v>
      </c>
      <c r="M559" s="71">
        <v>0</v>
      </c>
    </row>
    <row r="560" spans="1:13">
      <c r="A560" s="171"/>
      <c r="B560" s="38"/>
      <c r="C560" s="39">
        <v>717</v>
      </c>
      <c r="D560" s="39" t="s">
        <v>529</v>
      </c>
      <c r="E560" s="122">
        <v>10.1</v>
      </c>
      <c r="F560" s="93"/>
      <c r="G560" s="71"/>
      <c r="H560" s="87"/>
      <c r="I560" s="122">
        <v>0</v>
      </c>
      <c r="J560" s="71">
        <v>0</v>
      </c>
      <c r="K560" s="71">
        <v>0</v>
      </c>
      <c r="L560" s="71">
        <v>0</v>
      </c>
      <c r="M560" s="71">
        <v>0</v>
      </c>
    </row>
    <row r="561" spans="1:13">
      <c r="A561" s="170"/>
      <c r="B561" s="38"/>
      <c r="C561" s="39">
        <v>717</v>
      </c>
      <c r="D561" s="39" t="s">
        <v>367</v>
      </c>
      <c r="E561" s="122">
        <v>0</v>
      </c>
      <c r="F561" s="78"/>
      <c r="G561" s="78"/>
      <c r="H561" s="79"/>
      <c r="I561" s="122">
        <v>0</v>
      </c>
      <c r="J561" s="71">
        <v>90</v>
      </c>
      <c r="K561" s="71">
        <v>90</v>
      </c>
      <c r="L561" s="71">
        <v>90</v>
      </c>
      <c r="M561" s="71">
        <v>90</v>
      </c>
    </row>
    <row r="562" spans="1:13">
      <c r="A562" s="170"/>
      <c r="B562" s="38"/>
      <c r="C562" s="39">
        <v>716</v>
      </c>
      <c r="D562" s="39" t="s">
        <v>530</v>
      </c>
      <c r="E562" s="122">
        <v>0.6</v>
      </c>
      <c r="F562" s="124"/>
      <c r="G562" s="124"/>
      <c r="H562" s="161">
        <v>0</v>
      </c>
      <c r="I562" s="122">
        <v>3.1</v>
      </c>
      <c r="J562" s="122">
        <v>0</v>
      </c>
      <c r="K562" s="122">
        <v>0</v>
      </c>
      <c r="L562" s="122">
        <v>0</v>
      </c>
      <c r="M562" s="122">
        <v>0</v>
      </c>
    </row>
    <row r="563" spans="1:13">
      <c r="A563" s="171"/>
      <c r="B563" s="103" t="s">
        <v>125</v>
      </c>
      <c r="C563" s="103"/>
      <c r="D563" s="103" t="s">
        <v>126</v>
      </c>
      <c r="E563" s="128">
        <f>SUM(E564)</f>
        <v>0</v>
      </c>
      <c r="F563" s="128">
        <f t="shared" ref="F563:M563" si="70">SUM(F564)</f>
        <v>0</v>
      </c>
      <c r="G563" s="128">
        <f t="shared" si="70"/>
        <v>0</v>
      </c>
      <c r="H563" s="128">
        <f t="shared" si="70"/>
        <v>0</v>
      </c>
      <c r="I563" s="128">
        <f>SUM(I564)</f>
        <v>0</v>
      </c>
      <c r="J563" s="128">
        <f t="shared" si="70"/>
        <v>0</v>
      </c>
      <c r="K563" s="128">
        <f t="shared" si="70"/>
        <v>0</v>
      </c>
      <c r="L563" s="128">
        <f t="shared" si="70"/>
        <v>0</v>
      </c>
      <c r="M563" s="128">
        <f t="shared" si="70"/>
        <v>0</v>
      </c>
    </row>
    <row r="564" spans="1:13">
      <c r="A564" s="177"/>
      <c r="B564" s="38"/>
      <c r="C564" s="39">
        <v>723001</v>
      </c>
      <c r="D564" s="39" t="s">
        <v>354</v>
      </c>
      <c r="E564" s="122">
        <v>0</v>
      </c>
      <c r="F564" s="97"/>
      <c r="G564" s="70"/>
      <c r="H564" s="99"/>
      <c r="I564" s="122">
        <v>0</v>
      </c>
      <c r="J564" s="71">
        <v>0</v>
      </c>
      <c r="K564" s="71">
        <v>0</v>
      </c>
      <c r="L564" s="71">
        <v>0</v>
      </c>
      <c r="M564" s="71">
        <v>0</v>
      </c>
    </row>
    <row r="565" spans="1:13">
      <c r="A565" s="171"/>
      <c r="B565" s="41"/>
      <c r="C565" s="41"/>
      <c r="D565" s="41" t="s">
        <v>398</v>
      </c>
      <c r="E565" s="124">
        <f t="shared" ref="E565:M565" si="71">SUM(E568+E572+E577+E581+E586+E590+E594+E597)</f>
        <v>1418.9</v>
      </c>
      <c r="F565" s="124">
        <f t="shared" si="71"/>
        <v>0</v>
      </c>
      <c r="G565" s="124">
        <f t="shared" si="71"/>
        <v>0</v>
      </c>
      <c r="H565" s="124">
        <f t="shared" si="71"/>
        <v>0</v>
      </c>
      <c r="I565" s="124">
        <f t="shared" si="71"/>
        <v>1533.5000000000002</v>
      </c>
      <c r="J565" s="124">
        <f t="shared" si="71"/>
        <v>1603.4999999999998</v>
      </c>
      <c r="K565" s="124">
        <f t="shared" si="71"/>
        <v>1603.4999999999998</v>
      </c>
      <c r="L565" s="124">
        <f t="shared" si="71"/>
        <v>1667.9999999999998</v>
      </c>
      <c r="M565" s="124">
        <f t="shared" si="71"/>
        <v>1740.9999999999998</v>
      </c>
    </row>
    <row r="566" spans="1:13">
      <c r="A566" s="171"/>
      <c r="B566" s="38"/>
      <c r="C566" s="38"/>
      <c r="D566" s="38" t="s">
        <v>402</v>
      </c>
      <c r="E566" s="126">
        <f t="shared" ref="E566:J566" si="72">SUM(E568 +E577)</f>
        <v>1187.8</v>
      </c>
      <c r="F566" s="126">
        <f t="shared" si="72"/>
        <v>0</v>
      </c>
      <c r="G566" s="126">
        <f t="shared" si="72"/>
        <v>0</v>
      </c>
      <c r="H566" s="126">
        <f t="shared" si="72"/>
        <v>0</v>
      </c>
      <c r="I566" s="126">
        <f t="shared" si="72"/>
        <v>1205</v>
      </c>
      <c r="J566" s="126">
        <f t="shared" si="72"/>
        <v>1240.8</v>
      </c>
      <c r="K566" s="126">
        <f>SUM(K568 +K577)</f>
        <v>1240.8</v>
      </c>
      <c r="L566" s="126">
        <f>SUM(L568 +L577)</f>
        <v>1294.5</v>
      </c>
      <c r="M566" s="126">
        <f>SUM(M568 +M577)</f>
        <v>1354.5</v>
      </c>
    </row>
    <row r="567" spans="1:13">
      <c r="A567" s="171"/>
      <c r="B567" s="38" t="s">
        <v>453</v>
      </c>
      <c r="C567" s="38"/>
      <c r="D567" s="38"/>
      <c r="E567" s="126">
        <f t="shared" ref="E567:M567" si="73">SUM(E572+E581+E597)</f>
        <v>47.400000000000006</v>
      </c>
      <c r="F567" s="126">
        <f t="shared" si="73"/>
        <v>0</v>
      </c>
      <c r="G567" s="126">
        <f t="shared" si="73"/>
        <v>0</v>
      </c>
      <c r="H567" s="126">
        <f t="shared" si="73"/>
        <v>0</v>
      </c>
      <c r="I567" s="126">
        <f t="shared" si="73"/>
        <v>80.3</v>
      </c>
      <c r="J567" s="126">
        <f t="shared" si="73"/>
        <v>69.400000000000006</v>
      </c>
      <c r="K567" s="126">
        <f t="shared" si="73"/>
        <v>69.400000000000006</v>
      </c>
      <c r="L567" s="126">
        <f t="shared" si="73"/>
        <v>73.699999999999989</v>
      </c>
      <c r="M567" s="126">
        <f t="shared" si="73"/>
        <v>79.699999999999989</v>
      </c>
    </row>
    <row r="568" spans="1:13">
      <c r="A568" s="172"/>
      <c r="B568" s="104"/>
      <c r="C568" s="104"/>
      <c r="D568" s="104" t="s">
        <v>392</v>
      </c>
      <c r="E568" s="126">
        <f t="shared" ref="E568:M568" si="74">SUM(E569:E571)</f>
        <v>626</v>
      </c>
      <c r="F568" s="126">
        <f t="shared" si="74"/>
        <v>0</v>
      </c>
      <c r="G568" s="126">
        <f t="shared" si="74"/>
        <v>0</v>
      </c>
      <c r="H568" s="126">
        <f t="shared" si="74"/>
        <v>0</v>
      </c>
      <c r="I568" s="126">
        <f t="shared" si="74"/>
        <v>653.79999999999995</v>
      </c>
      <c r="J568" s="126">
        <f t="shared" si="74"/>
        <v>670.8</v>
      </c>
      <c r="K568" s="126">
        <f t="shared" si="74"/>
        <v>670.8</v>
      </c>
      <c r="L568" s="126">
        <f t="shared" si="74"/>
        <v>694.3</v>
      </c>
      <c r="M568" s="126">
        <f t="shared" si="74"/>
        <v>714.3</v>
      </c>
    </row>
    <row r="569" spans="1:13">
      <c r="A569" s="171"/>
      <c r="B569" s="38"/>
      <c r="C569" s="39">
        <v>610</v>
      </c>
      <c r="D569" s="39" t="s">
        <v>185</v>
      </c>
      <c r="E569" s="122">
        <v>367.3</v>
      </c>
      <c r="F569" s="71"/>
      <c r="G569" s="71"/>
      <c r="H569" s="80"/>
      <c r="I569" s="122">
        <v>388.4</v>
      </c>
      <c r="J569" s="71">
        <v>395.4</v>
      </c>
      <c r="K569" s="71">
        <v>395.4</v>
      </c>
      <c r="L569" s="125">
        <v>410</v>
      </c>
      <c r="M569" s="125">
        <v>420</v>
      </c>
    </row>
    <row r="570" spans="1:13">
      <c r="A570" s="171"/>
      <c r="B570" s="38"/>
      <c r="C570" s="39">
        <v>620</v>
      </c>
      <c r="D570" s="39" t="s">
        <v>117</v>
      </c>
      <c r="E570" s="122">
        <v>136.1</v>
      </c>
      <c r="F570" s="71"/>
      <c r="G570" s="71"/>
      <c r="H570" s="80"/>
      <c r="I570" s="122">
        <v>135.69999999999999</v>
      </c>
      <c r="J570" s="71">
        <v>147.1</v>
      </c>
      <c r="K570" s="71">
        <v>147.1</v>
      </c>
      <c r="L570" s="125">
        <v>156</v>
      </c>
      <c r="M570" s="125">
        <v>166</v>
      </c>
    </row>
    <row r="571" spans="1:13">
      <c r="A571" s="171"/>
      <c r="B571" s="38"/>
      <c r="C571" s="39">
        <v>630</v>
      </c>
      <c r="D571" s="39" t="s">
        <v>118</v>
      </c>
      <c r="E571" s="122">
        <v>122.6</v>
      </c>
      <c r="F571" s="71"/>
      <c r="G571" s="71"/>
      <c r="H571" s="80"/>
      <c r="I571" s="122">
        <v>129.69999999999999</v>
      </c>
      <c r="J571" s="71">
        <v>128.30000000000001</v>
      </c>
      <c r="K571" s="71">
        <v>128.30000000000001</v>
      </c>
      <c r="L571" s="125">
        <v>128.30000000000001</v>
      </c>
      <c r="M571" s="125">
        <v>128.30000000000001</v>
      </c>
    </row>
    <row r="572" spans="1:13">
      <c r="A572" s="171"/>
      <c r="B572" s="104" t="s">
        <v>401</v>
      </c>
      <c r="C572" s="104"/>
      <c r="D572" s="104"/>
      <c r="E572" s="126">
        <f t="shared" ref="E572:M572" si="75">SUM(E573:E576)</f>
        <v>32.300000000000004</v>
      </c>
      <c r="F572" s="126">
        <f t="shared" si="75"/>
        <v>0</v>
      </c>
      <c r="G572" s="126">
        <f t="shared" si="75"/>
        <v>0</v>
      </c>
      <c r="H572" s="126">
        <f t="shared" si="75"/>
        <v>0</v>
      </c>
      <c r="I572" s="126">
        <f t="shared" si="75"/>
        <v>47.4</v>
      </c>
      <c r="J572" s="126">
        <f t="shared" si="75"/>
        <v>40.700000000000003</v>
      </c>
      <c r="K572" s="126">
        <f t="shared" si="75"/>
        <v>40.700000000000003</v>
      </c>
      <c r="L572" s="126">
        <f t="shared" si="75"/>
        <v>44.1</v>
      </c>
      <c r="M572" s="126">
        <f t="shared" si="75"/>
        <v>49.1</v>
      </c>
    </row>
    <row r="573" spans="1:13">
      <c r="A573" s="177"/>
      <c r="B573" s="38"/>
      <c r="C573" s="39">
        <v>630</v>
      </c>
      <c r="D573" s="39" t="s">
        <v>309</v>
      </c>
      <c r="E573" s="122">
        <v>10.6</v>
      </c>
      <c r="F573" s="97"/>
      <c r="G573" s="70"/>
      <c r="H573" s="99"/>
      <c r="I573" s="122">
        <v>10.7</v>
      </c>
      <c r="J573" s="71">
        <v>6.6</v>
      </c>
      <c r="K573" s="71">
        <v>6.6</v>
      </c>
      <c r="L573" s="125">
        <v>10</v>
      </c>
      <c r="M573" s="125">
        <v>15</v>
      </c>
    </row>
    <row r="574" spans="1:13">
      <c r="A574" s="171"/>
      <c r="B574" s="38"/>
      <c r="C574" s="39">
        <v>610</v>
      </c>
      <c r="D574" s="39" t="s">
        <v>310</v>
      </c>
      <c r="E574" s="122">
        <v>6.7</v>
      </c>
      <c r="F574" s="71"/>
      <c r="G574" s="71"/>
      <c r="H574" s="80"/>
      <c r="I574" s="122">
        <v>22.7</v>
      </c>
      <c r="J574" s="71">
        <v>23.5</v>
      </c>
      <c r="K574" s="71">
        <v>23.5</v>
      </c>
      <c r="L574" s="125">
        <v>23.5</v>
      </c>
      <c r="M574" s="125">
        <v>23.5</v>
      </c>
    </row>
    <row r="575" spans="1:13">
      <c r="A575" s="171"/>
      <c r="B575" s="38"/>
      <c r="C575" s="39">
        <v>640</v>
      </c>
      <c r="D575" s="39" t="s">
        <v>393</v>
      </c>
      <c r="E575" s="122">
        <v>13.4</v>
      </c>
      <c r="F575" s="71"/>
      <c r="G575" s="71"/>
      <c r="H575" s="80"/>
      <c r="I575" s="122">
        <v>14</v>
      </c>
      <c r="J575" s="71">
        <v>10.6</v>
      </c>
      <c r="K575" s="71">
        <v>10.6</v>
      </c>
      <c r="L575" s="125">
        <v>10.6</v>
      </c>
      <c r="M575" s="125">
        <v>10.6</v>
      </c>
    </row>
    <row r="576" spans="1:13">
      <c r="A576" s="171"/>
      <c r="B576" s="38"/>
      <c r="C576" s="39">
        <v>640</v>
      </c>
      <c r="D576" s="39" t="s">
        <v>289</v>
      </c>
      <c r="E576" s="122">
        <v>1.6</v>
      </c>
      <c r="F576" s="71"/>
      <c r="G576" s="71"/>
      <c r="H576" s="80"/>
      <c r="I576" s="122">
        <v>0</v>
      </c>
      <c r="J576" s="71">
        <v>0</v>
      </c>
      <c r="K576" s="71">
        <v>0</v>
      </c>
      <c r="L576" s="125">
        <v>0</v>
      </c>
      <c r="M576" s="125">
        <v>0</v>
      </c>
    </row>
    <row r="577" spans="1:13">
      <c r="A577" s="171"/>
      <c r="B577" s="104"/>
      <c r="C577" s="104"/>
      <c r="D577" s="104" t="s">
        <v>394</v>
      </c>
      <c r="E577" s="126">
        <f t="shared" ref="E577:M577" si="76">SUM(E578:E580)</f>
        <v>561.79999999999995</v>
      </c>
      <c r="F577" s="126">
        <f t="shared" si="76"/>
        <v>0</v>
      </c>
      <c r="G577" s="126">
        <f t="shared" si="76"/>
        <v>0</v>
      </c>
      <c r="H577" s="126">
        <f t="shared" si="76"/>
        <v>0</v>
      </c>
      <c r="I577" s="126">
        <f t="shared" si="76"/>
        <v>551.20000000000005</v>
      </c>
      <c r="J577" s="126">
        <f t="shared" si="76"/>
        <v>570</v>
      </c>
      <c r="K577" s="126">
        <f t="shared" si="76"/>
        <v>570</v>
      </c>
      <c r="L577" s="126">
        <f t="shared" si="76"/>
        <v>600.20000000000005</v>
      </c>
      <c r="M577" s="126">
        <f t="shared" si="76"/>
        <v>640.20000000000005</v>
      </c>
    </row>
    <row r="578" spans="1:13">
      <c r="A578" s="171"/>
      <c r="B578" s="38"/>
      <c r="C578" s="39">
        <v>610</v>
      </c>
      <c r="D578" s="39" t="s">
        <v>185</v>
      </c>
      <c r="E578" s="122">
        <v>333.9</v>
      </c>
      <c r="F578" s="71"/>
      <c r="G578" s="71"/>
      <c r="H578" s="80"/>
      <c r="I578" s="122">
        <v>338.8</v>
      </c>
      <c r="J578" s="71">
        <v>372.4</v>
      </c>
      <c r="K578" s="71">
        <v>372.4</v>
      </c>
      <c r="L578" s="125">
        <v>400</v>
      </c>
      <c r="M578" s="125">
        <v>430</v>
      </c>
    </row>
    <row r="579" spans="1:13">
      <c r="A579" s="171"/>
      <c r="B579" s="38"/>
      <c r="C579" s="39">
        <v>620</v>
      </c>
      <c r="D579" s="39" t="s">
        <v>117</v>
      </c>
      <c r="E579" s="122">
        <v>127.2</v>
      </c>
      <c r="F579" s="71"/>
      <c r="G579" s="71"/>
      <c r="H579" s="80"/>
      <c r="I579" s="122">
        <v>118.4</v>
      </c>
      <c r="J579" s="71">
        <v>97.4</v>
      </c>
      <c r="K579" s="71">
        <v>97.4</v>
      </c>
      <c r="L579" s="125">
        <v>100</v>
      </c>
      <c r="M579" s="125">
        <v>110</v>
      </c>
    </row>
    <row r="580" spans="1:13">
      <c r="A580" s="171"/>
      <c r="B580" s="38"/>
      <c r="C580" s="39">
        <v>630</v>
      </c>
      <c r="D580" s="39" t="s">
        <v>118</v>
      </c>
      <c r="E580" s="122">
        <v>100.7</v>
      </c>
      <c r="F580" s="71"/>
      <c r="G580" s="71"/>
      <c r="H580" s="80"/>
      <c r="I580" s="122">
        <v>94</v>
      </c>
      <c r="J580" s="71">
        <v>100.2</v>
      </c>
      <c r="K580" s="71">
        <v>100.2</v>
      </c>
      <c r="L580" s="125">
        <v>100.2</v>
      </c>
      <c r="M580" s="125">
        <v>100.2</v>
      </c>
    </row>
    <row r="581" spans="1:13">
      <c r="A581" s="170"/>
      <c r="B581" s="104" t="s">
        <v>397</v>
      </c>
      <c r="C581" s="104"/>
      <c r="D581" s="104"/>
      <c r="E581" s="126">
        <f t="shared" ref="E581:M581" si="77">SUM(E582:E585)</f>
        <v>13.9</v>
      </c>
      <c r="F581" s="126">
        <f t="shared" si="77"/>
        <v>0</v>
      </c>
      <c r="G581" s="126">
        <f t="shared" si="77"/>
        <v>0</v>
      </c>
      <c r="H581" s="126">
        <f t="shared" si="77"/>
        <v>0</v>
      </c>
      <c r="I581" s="126">
        <f t="shared" si="77"/>
        <v>32.9</v>
      </c>
      <c r="J581" s="126">
        <f t="shared" si="77"/>
        <v>27.6</v>
      </c>
      <c r="K581" s="126">
        <f t="shared" si="77"/>
        <v>27.6</v>
      </c>
      <c r="L581" s="125">
        <f t="shared" si="77"/>
        <v>28.5</v>
      </c>
      <c r="M581" s="125">
        <f t="shared" si="77"/>
        <v>29.5</v>
      </c>
    </row>
    <row r="582" spans="1:13">
      <c r="A582" s="171"/>
      <c r="B582" s="38"/>
      <c r="C582" s="39">
        <v>630</v>
      </c>
      <c r="D582" s="39" t="s">
        <v>309</v>
      </c>
      <c r="E582" s="122">
        <v>10.6</v>
      </c>
      <c r="F582" s="70"/>
      <c r="G582" s="71"/>
      <c r="H582" s="98"/>
      <c r="I582" s="122">
        <v>10.199999999999999</v>
      </c>
      <c r="J582" s="71">
        <v>6.2</v>
      </c>
      <c r="K582" s="71">
        <v>6.2</v>
      </c>
      <c r="L582" s="125">
        <v>6.2</v>
      </c>
      <c r="M582" s="125">
        <v>6.2</v>
      </c>
    </row>
    <row r="583" spans="1:13">
      <c r="A583" s="171"/>
      <c r="B583" s="38"/>
      <c r="C583" s="39">
        <v>610</v>
      </c>
      <c r="D583" s="39" t="s">
        <v>310</v>
      </c>
      <c r="E583" s="122">
        <v>0</v>
      </c>
      <c r="F583" s="71"/>
      <c r="G583" s="71"/>
      <c r="H583" s="80"/>
      <c r="I583" s="122">
        <v>18.100000000000001</v>
      </c>
      <c r="J583" s="71">
        <v>18.100000000000001</v>
      </c>
      <c r="K583" s="71">
        <v>18.100000000000001</v>
      </c>
      <c r="L583" s="125">
        <v>19</v>
      </c>
      <c r="M583" s="125">
        <v>20</v>
      </c>
    </row>
    <row r="584" spans="1:13">
      <c r="A584" s="171"/>
      <c r="B584" s="38"/>
      <c r="C584" s="39">
        <v>640</v>
      </c>
      <c r="D584" s="39" t="s">
        <v>289</v>
      </c>
      <c r="E584" s="122">
        <v>0.9</v>
      </c>
      <c r="F584" s="71"/>
      <c r="G584" s="71"/>
      <c r="H584" s="80"/>
      <c r="I584" s="122">
        <v>0</v>
      </c>
      <c r="J584" s="71">
        <v>0</v>
      </c>
      <c r="K584" s="71">
        <v>0</v>
      </c>
      <c r="L584" s="125">
        <v>0</v>
      </c>
      <c r="M584" s="125">
        <v>0</v>
      </c>
    </row>
    <row r="585" spans="1:13">
      <c r="A585" s="171"/>
      <c r="B585" s="38"/>
      <c r="C585" s="39">
        <v>640</v>
      </c>
      <c r="D585" s="39" t="s">
        <v>395</v>
      </c>
      <c r="E585" s="122">
        <v>2.4</v>
      </c>
      <c r="F585" s="71"/>
      <c r="G585" s="71"/>
      <c r="H585" s="80"/>
      <c r="I585" s="122">
        <v>4.5999999999999996</v>
      </c>
      <c r="J585" s="71">
        <v>3.3</v>
      </c>
      <c r="K585" s="71">
        <v>3.3</v>
      </c>
      <c r="L585" s="125">
        <v>3.3</v>
      </c>
      <c r="M585" s="125">
        <v>3.3</v>
      </c>
    </row>
    <row r="586" spans="1:13">
      <c r="A586" s="171"/>
      <c r="B586" s="38" t="s">
        <v>364</v>
      </c>
      <c r="C586" s="39"/>
      <c r="D586" s="38" t="s">
        <v>366</v>
      </c>
      <c r="E586" s="126">
        <f t="shared" ref="E586:M586" si="78">SUM(E587:E589)</f>
        <v>88.699999999999989</v>
      </c>
      <c r="F586" s="126">
        <f t="shared" si="78"/>
        <v>0</v>
      </c>
      <c r="G586" s="126">
        <f t="shared" si="78"/>
        <v>0</v>
      </c>
      <c r="H586" s="126">
        <f t="shared" si="78"/>
        <v>0</v>
      </c>
      <c r="I586" s="126">
        <f t="shared" si="78"/>
        <v>82</v>
      </c>
      <c r="J586" s="126">
        <f t="shared" si="78"/>
        <v>94</v>
      </c>
      <c r="K586" s="126">
        <f t="shared" si="78"/>
        <v>94</v>
      </c>
      <c r="L586" s="126">
        <f t="shared" si="78"/>
        <v>98</v>
      </c>
      <c r="M586" s="126">
        <f t="shared" si="78"/>
        <v>103</v>
      </c>
    </row>
    <row r="587" spans="1:13">
      <c r="A587" s="171"/>
      <c r="B587" s="44">
        <v>610</v>
      </c>
      <c r="C587" s="45"/>
      <c r="D587" s="39" t="s">
        <v>185</v>
      </c>
      <c r="E587" s="122">
        <v>59.8</v>
      </c>
      <c r="F587" s="71"/>
      <c r="G587" s="71"/>
      <c r="H587" s="80"/>
      <c r="I587" s="122">
        <v>55.2</v>
      </c>
      <c r="J587" s="71">
        <v>61.3</v>
      </c>
      <c r="K587" s="71">
        <v>61.3</v>
      </c>
      <c r="L587" s="125">
        <v>63</v>
      </c>
      <c r="M587" s="125">
        <v>65</v>
      </c>
    </row>
    <row r="588" spans="1:13">
      <c r="A588" s="171"/>
      <c r="B588" s="44">
        <v>620</v>
      </c>
      <c r="C588" s="45"/>
      <c r="D588" s="39" t="s">
        <v>117</v>
      </c>
      <c r="E588" s="122">
        <v>20.9</v>
      </c>
      <c r="F588" s="71"/>
      <c r="G588" s="71"/>
      <c r="H588" s="80"/>
      <c r="I588" s="122">
        <v>19.3</v>
      </c>
      <c r="J588" s="71">
        <v>22.7</v>
      </c>
      <c r="K588" s="71">
        <v>22.7</v>
      </c>
      <c r="L588" s="125">
        <v>25</v>
      </c>
      <c r="M588" s="125">
        <v>28</v>
      </c>
    </row>
    <row r="589" spans="1:13">
      <c r="A589" s="171"/>
      <c r="B589" s="44">
        <v>630</v>
      </c>
      <c r="C589" s="39"/>
      <c r="D589" s="39" t="s">
        <v>118</v>
      </c>
      <c r="E589" s="122">
        <v>8</v>
      </c>
      <c r="F589" s="71"/>
      <c r="G589" s="71"/>
      <c r="H589" s="80"/>
      <c r="I589" s="122">
        <v>7.5</v>
      </c>
      <c r="J589" s="71">
        <v>10</v>
      </c>
      <c r="K589" s="71">
        <v>10</v>
      </c>
      <c r="L589" s="71">
        <v>10</v>
      </c>
      <c r="M589" s="71">
        <v>10</v>
      </c>
    </row>
    <row r="590" spans="1:13">
      <c r="A590" s="178"/>
      <c r="B590" s="38" t="s">
        <v>373</v>
      </c>
      <c r="C590" s="39"/>
      <c r="D590" s="38" t="s">
        <v>308</v>
      </c>
      <c r="E590" s="126">
        <f t="shared" ref="E590:M590" si="79">SUM(E591:E593)</f>
        <v>95</v>
      </c>
      <c r="F590" s="126">
        <f t="shared" si="79"/>
        <v>0</v>
      </c>
      <c r="G590" s="126">
        <f t="shared" si="79"/>
        <v>0</v>
      </c>
      <c r="H590" s="126">
        <f t="shared" si="79"/>
        <v>0</v>
      </c>
      <c r="I590" s="126">
        <f t="shared" si="79"/>
        <v>107</v>
      </c>
      <c r="J590" s="126">
        <f t="shared" si="79"/>
        <v>111</v>
      </c>
      <c r="K590" s="126">
        <f t="shared" si="79"/>
        <v>111</v>
      </c>
      <c r="L590" s="126">
        <f t="shared" si="79"/>
        <v>113.5</v>
      </c>
      <c r="M590" s="126">
        <f t="shared" si="79"/>
        <v>115.5</v>
      </c>
    </row>
    <row r="591" spans="1:13">
      <c r="A591" s="170"/>
      <c r="B591" s="44">
        <v>610</v>
      </c>
      <c r="C591" s="45"/>
      <c r="D591" s="39" t="s">
        <v>185</v>
      </c>
      <c r="E591" s="122">
        <v>50.3</v>
      </c>
      <c r="F591" s="71"/>
      <c r="G591" s="71"/>
      <c r="H591" s="80"/>
      <c r="I591" s="122">
        <v>51.9</v>
      </c>
      <c r="J591" s="71">
        <v>52.9</v>
      </c>
      <c r="K591" s="71">
        <v>52.9</v>
      </c>
      <c r="L591" s="71">
        <v>54</v>
      </c>
      <c r="M591" s="71">
        <v>55</v>
      </c>
    </row>
    <row r="592" spans="1:13">
      <c r="A592" s="170"/>
      <c r="B592" s="44">
        <v>620</v>
      </c>
      <c r="C592" s="45"/>
      <c r="D592" s="39" t="s">
        <v>117</v>
      </c>
      <c r="E592" s="122">
        <v>17.8</v>
      </c>
      <c r="F592" s="71"/>
      <c r="G592" s="71"/>
      <c r="H592" s="80"/>
      <c r="I592" s="122">
        <v>18.100000000000001</v>
      </c>
      <c r="J592" s="71">
        <v>19.600000000000001</v>
      </c>
      <c r="K592" s="71">
        <v>19.600000000000001</v>
      </c>
      <c r="L592" s="71">
        <v>21</v>
      </c>
      <c r="M592" s="71">
        <v>22</v>
      </c>
    </row>
    <row r="593" spans="1:13">
      <c r="A593" s="171"/>
      <c r="B593" s="44">
        <v>630</v>
      </c>
      <c r="C593" s="39"/>
      <c r="D593" s="39" t="s">
        <v>118</v>
      </c>
      <c r="E593" s="122">
        <v>26.9</v>
      </c>
      <c r="F593" s="97"/>
      <c r="G593" s="70"/>
      <c r="H593" s="99"/>
      <c r="I593" s="122">
        <v>37</v>
      </c>
      <c r="J593" s="71">
        <v>38.5</v>
      </c>
      <c r="K593" s="71">
        <v>38.5</v>
      </c>
      <c r="L593" s="71">
        <v>38.5</v>
      </c>
      <c r="M593" s="71">
        <v>38.5</v>
      </c>
    </row>
    <row r="594" spans="1:13">
      <c r="A594" s="172"/>
      <c r="B594" s="104" t="s">
        <v>425</v>
      </c>
      <c r="C594" s="39"/>
      <c r="D594" s="39"/>
      <c r="E594" s="126">
        <f t="shared" ref="E594:M594" si="80">E595+E596</f>
        <v>0</v>
      </c>
      <c r="F594" s="126">
        <f t="shared" si="80"/>
        <v>0</v>
      </c>
      <c r="G594" s="126">
        <f t="shared" si="80"/>
        <v>0</v>
      </c>
      <c r="H594" s="126">
        <f t="shared" si="80"/>
        <v>0</v>
      </c>
      <c r="I594" s="126">
        <f t="shared" si="80"/>
        <v>59.199999999999996</v>
      </c>
      <c r="J594" s="126">
        <f t="shared" si="80"/>
        <v>88.300000000000011</v>
      </c>
      <c r="K594" s="126">
        <f t="shared" si="80"/>
        <v>88.300000000000011</v>
      </c>
      <c r="L594" s="126">
        <f t="shared" si="80"/>
        <v>88.300000000000011</v>
      </c>
      <c r="M594" s="126">
        <f t="shared" si="80"/>
        <v>88.300000000000011</v>
      </c>
    </row>
    <row r="595" spans="1:13">
      <c r="A595" s="172"/>
      <c r="B595" s="38"/>
      <c r="C595" s="39"/>
      <c r="D595" s="39" t="s">
        <v>420</v>
      </c>
      <c r="E595" s="122">
        <v>0</v>
      </c>
      <c r="F595" s="71"/>
      <c r="G595" s="71"/>
      <c r="H595" s="80"/>
      <c r="I595" s="122">
        <v>47.3</v>
      </c>
      <c r="J595" s="71">
        <v>73.400000000000006</v>
      </c>
      <c r="K595" s="71">
        <v>73.400000000000006</v>
      </c>
      <c r="L595" s="71">
        <v>73.400000000000006</v>
      </c>
      <c r="M595" s="71">
        <v>73.400000000000006</v>
      </c>
    </row>
    <row r="596" spans="1:13">
      <c r="A596" s="171"/>
      <c r="B596" s="38"/>
      <c r="C596" s="39"/>
      <c r="D596" s="39" t="s">
        <v>419</v>
      </c>
      <c r="E596" s="122">
        <v>0</v>
      </c>
      <c r="F596" s="106"/>
      <c r="G596" s="107"/>
      <c r="H596" s="108"/>
      <c r="I596" s="122">
        <v>11.9</v>
      </c>
      <c r="J596" s="71">
        <v>14.9</v>
      </c>
      <c r="K596" s="71">
        <v>14.9</v>
      </c>
      <c r="L596" s="71">
        <v>14.9</v>
      </c>
      <c r="M596" s="71">
        <v>14.9</v>
      </c>
    </row>
    <row r="597" spans="1:13">
      <c r="A597" s="171"/>
      <c r="B597" s="104" t="s">
        <v>399</v>
      </c>
      <c r="C597" s="39"/>
      <c r="D597" s="39"/>
      <c r="E597" s="126">
        <f>E598+E599</f>
        <v>1.2</v>
      </c>
      <c r="F597" s="126">
        <f t="shared" ref="F597:M597" si="81">F598+F599</f>
        <v>0</v>
      </c>
      <c r="G597" s="126">
        <f t="shared" si="81"/>
        <v>0</v>
      </c>
      <c r="H597" s="126">
        <f t="shared" si="81"/>
        <v>0</v>
      </c>
      <c r="I597" s="126">
        <f t="shared" si="81"/>
        <v>0</v>
      </c>
      <c r="J597" s="126">
        <f t="shared" si="81"/>
        <v>1.1000000000000001</v>
      </c>
      <c r="K597" s="126">
        <f t="shared" si="81"/>
        <v>1.1000000000000001</v>
      </c>
      <c r="L597" s="126">
        <f t="shared" si="81"/>
        <v>1.1000000000000001</v>
      </c>
      <c r="M597" s="126">
        <f t="shared" si="81"/>
        <v>1.1000000000000001</v>
      </c>
    </row>
    <row r="598" spans="1:13" ht="15" hidden="1" customHeight="1">
      <c r="A598" s="171"/>
      <c r="B598" s="166"/>
      <c r="C598" s="165"/>
      <c r="D598" s="165" t="s">
        <v>451</v>
      </c>
      <c r="E598" s="167">
        <v>0</v>
      </c>
      <c r="F598" s="167"/>
      <c r="G598" s="167"/>
      <c r="H598" s="167"/>
      <c r="I598" s="167"/>
      <c r="J598" s="167"/>
      <c r="K598" s="167"/>
      <c r="L598" s="167"/>
      <c r="M598" s="167"/>
    </row>
    <row r="599" spans="1:13">
      <c r="A599" s="171"/>
      <c r="B599" s="38"/>
      <c r="C599" s="39"/>
      <c r="D599" s="39" t="s">
        <v>452</v>
      </c>
      <c r="E599" s="122">
        <v>1.2</v>
      </c>
      <c r="F599" s="71"/>
      <c r="G599" s="71"/>
      <c r="H599" s="80"/>
      <c r="I599" s="122">
        <v>0</v>
      </c>
      <c r="J599" s="71">
        <v>1.1000000000000001</v>
      </c>
      <c r="K599" s="71">
        <v>1.1000000000000001</v>
      </c>
      <c r="L599" s="71">
        <v>1.1000000000000001</v>
      </c>
      <c r="M599" s="71">
        <v>1.1000000000000001</v>
      </c>
    </row>
    <row r="600" spans="1:13">
      <c r="A600" s="170"/>
      <c r="B600" s="105"/>
      <c r="C600" s="105"/>
      <c r="D600" s="105" t="s">
        <v>243</v>
      </c>
      <c r="E600" s="129">
        <f t="shared" ref="E600:M600" si="82">SUM(E601:E603)</f>
        <v>312</v>
      </c>
      <c r="F600" s="129">
        <f t="shared" si="82"/>
        <v>0</v>
      </c>
      <c r="G600" s="129">
        <f t="shared" si="82"/>
        <v>0</v>
      </c>
      <c r="H600" s="129">
        <f t="shared" si="82"/>
        <v>0</v>
      </c>
      <c r="I600" s="129">
        <f t="shared" si="82"/>
        <v>311</v>
      </c>
      <c r="J600" s="129">
        <f t="shared" si="82"/>
        <v>289</v>
      </c>
      <c r="K600" s="129">
        <f t="shared" si="82"/>
        <v>289</v>
      </c>
      <c r="L600" s="129">
        <f t="shared" si="82"/>
        <v>298.10000000000002</v>
      </c>
      <c r="M600" s="129">
        <f t="shared" si="82"/>
        <v>307.20000000000005</v>
      </c>
    </row>
    <row r="601" spans="1:13" ht="13.5" thickBot="1">
      <c r="A601" s="171"/>
      <c r="B601" s="38"/>
      <c r="C601" s="39">
        <v>610</v>
      </c>
      <c r="D601" s="39" t="s">
        <v>185</v>
      </c>
      <c r="E601" s="122">
        <v>202.5</v>
      </c>
      <c r="F601" s="71"/>
      <c r="G601" s="71"/>
      <c r="H601" s="80"/>
      <c r="I601" s="122">
        <v>202.3</v>
      </c>
      <c r="J601" s="71">
        <v>182.6</v>
      </c>
      <c r="K601" s="71">
        <v>182.6</v>
      </c>
      <c r="L601" s="71">
        <v>191.7</v>
      </c>
      <c r="M601" s="71">
        <v>200.8</v>
      </c>
    </row>
    <row r="602" spans="1:13" ht="13.5" thickBot="1">
      <c r="A602" s="179"/>
      <c r="B602" s="38"/>
      <c r="C602" s="39">
        <v>620</v>
      </c>
      <c r="D602" s="39" t="s">
        <v>117</v>
      </c>
      <c r="E602" s="122">
        <v>68</v>
      </c>
      <c r="F602" s="109"/>
      <c r="G602" s="110"/>
      <c r="H602" s="111"/>
      <c r="I602" s="122">
        <v>70.7</v>
      </c>
      <c r="J602" s="71">
        <v>67.900000000000006</v>
      </c>
      <c r="K602" s="71">
        <v>67.900000000000006</v>
      </c>
      <c r="L602" s="71">
        <v>67.900000000000006</v>
      </c>
      <c r="M602" s="71">
        <v>67.900000000000006</v>
      </c>
    </row>
    <row r="603" spans="1:13">
      <c r="A603" s="180"/>
      <c r="B603" s="38"/>
      <c r="C603" s="39">
        <v>630</v>
      </c>
      <c r="D603" s="39" t="s">
        <v>118</v>
      </c>
      <c r="E603" s="122">
        <v>41.5</v>
      </c>
      <c r="F603" s="112"/>
      <c r="G603" s="112"/>
      <c r="H603" s="113"/>
      <c r="I603" s="122">
        <v>38</v>
      </c>
      <c r="J603" s="71">
        <v>38.5</v>
      </c>
      <c r="K603" s="71">
        <v>38.5</v>
      </c>
      <c r="L603" s="71">
        <v>38.5</v>
      </c>
      <c r="M603" s="71">
        <v>38.5</v>
      </c>
    </row>
    <row r="604" spans="1:13">
      <c r="A604" s="180"/>
      <c r="B604" s="41"/>
      <c r="C604" s="41"/>
      <c r="D604" s="41" t="s">
        <v>244</v>
      </c>
      <c r="E604" s="130">
        <f>E605</f>
        <v>3.9</v>
      </c>
      <c r="F604" s="130">
        <f t="shared" ref="F604:M604" si="83">F605</f>
        <v>0</v>
      </c>
      <c r="G604" s="130">
        <f t="shared" si="83"/>
        <v>0</v>
      </c>
      <c r="H604" s="130">
        <f t="shared" si="83"/>
        <v>0</v>
      </c>
      <c r="I604" s="130">
        <f>I605</f>
        <v>3.9</v>
      </c>
      <c r="J604" s="130">
        <f t="shared" si="83"/>
        <v>0</v>
      </c>
      <c r="K604" s="130">
        <f t="shared" si="83"/>
        <v>0</v>
      </c>
      <c r="L604" s="130">
        <f t="shared" si="83"/>
        <v>0</v>
      </c>
      <c r="M604" s="130">
        <f t="shared" si="83"/>
        <v>0</v>
      </c>
    </row>
    <row r="605" spans="1:13">
      <c r="A605" s="180"/>
      <c r="B605" s="38"/>
      <c r="C605" s="39"/>
      <c r="D605" s="39" t="s">
        <v>410</v>
      </c>
      <c r="E605" s="122">
        <v>3.9</v>
      </c>
      <c r="F605" s="71"/>
      <c r="G605" s="71"/>
      <c r="H605" s="114"/>
      <c r="I605" s="122">
        <v>3.9</v>
      </c>
      <c r="J605" s="71">
        <v>0</v>
      </c>
      <c r="K605" s="71">
        <v>0</v>
      </c>
      <c r="L605" s="71">
        <v>0</v>
      </c>
      <c r="M605" s="71">
        <v>0</v>
      </c>
    </row>
    <row r="606" spans="1:13">
      <c r="A606" s="180"/>
      <c r="B606" s="134"/>
      <c r="C606" s="134"/>
      <c r="D606" s="134" t="s">
        <v>245</v>
      </c>
      <c r="E606" s="131"/>
      <c r="F606" s="71"/>
      <c r="G606" s="71"/>
      <c r="H606" s="114"/>
      <c r="I606" s="131"/>
      <c r="J606" s="110"/>
      <c r="K606" s="110"/>
      <c r="L606" s="110"/>
      <c r="M606" s="110"/>
    </row>
    <row r="607" spans="1:13">
      <c r="A607" s="180"/>
      <c r="B607" s="51"/>
      <c r="C607" s="52"/>
      <c r="D607" s="52" t="s">
        <v>246</v>
      </c>
      <c r="E607" s="122">
        <f t="shared" ref="E607:M607" si="84">SUM(E5)</f>
        <v>4507.8</v>
      </c>
      <c r="F607" s="122">
        <f t="shared" si="84"/>
        <v>333.9</v>
      </c>
      <c r="G607" s="122">
        <f t="shared" si="84"/>
        <v>333.9</v>
      </c>
      <c r="H607" s="122">
        <f t="shared" si="84"/>
        <v>333.9</v>
      </c>
      <c r="I607" s="122">
        <f t="shared" si="84"/>
        <v>4067</v>
      </c>
      <c r="J607" s="122">
        <f t="shared" si="84"/>
        <v>4657.03</v>
      </c>
      <c r="K607" s="122">
        <f t="shared" si="84"/>
        <v>4657.03</v>
      </c>
      <c r="L607" s="122">
        <f t="shared" si="84"/>
        <v>4603.5999999999995</v>
      </c>
      <c r="M607" s="122">
        <f t="shared" si="84"/>
        <v>4649.5999999999995</v>
      </c>
    </row>
    <row r="608" spans="1:13">
      <c r="A608" s="180"/>
      <c r="B608" s="51"/>
      <c r="C608" s="52"/>
      <c r="D608" s="52" t="s">
        <v>247</v>
      </c>
      <c r="E608" s="122">
        <f t="shared" ref="E608:K608" si="85">SUM(E137)</f>
        <v>2763.1</v>
      </c>
      <c r="F608" s="122">
        <f t="shared" si="85"/>
        <v>2.4</v>
      </c>
      <c r="G608" s="122">
        <f t="shared" si="85"/>
        <v>2.4</v>
      </c>
      <c r="H608" s="122">
        <f t="shared" si="85"/>
        <v>2.4</v>
      </c>
      <c r="I608" s="122">
        <f t="shared" si="85"/>
        <v>2047.8</v>
      </c>
      <c r="J608" s="122">
        <f t="shared" si="85"/>
        <v>2847.8499999999995</v>
      </c>
      <c r="K608" s="122">
        <f t="shared" si="85"/>
        <v>2847.8499999999995</v>
      </c>
      <c r="L608" s="122">
        <f>SUM(L137)</f>
        <v>2883.2499999999995</v>
      </c>
      <c r="M608" s="122">
        <f>SUM(M137)</f>
        <v>2949.35</v>
      </c>
    </row>
    <row r="609" spans="1:13">
      <c r="A609" s="180"/>
      <c r="B609" s="51"/>
      <c r="C609" s="52"/>
      <c r="D609" s="52" t="s">
        <v>248</v>
      </c>
      <c r="E609" s="122">
        <f t="shared" ref="E609:M609" si="86">SUM(E607-E608)</f>
        <v>1744.7000000000003</v>
      </c>
      <c r="F609" s="122">
        <f t="shared" si="86"/>
        <v>331.5</v>
      </c>
      <c r="G609" s="122">
        <f t="shared" si="86"/>
        <v>331.5</v>
      </c>
      <c r="H609" s="122">
        <f t="shared" si="86"/>
        <v>331.5</v>
      </c>
      <c r="I609" s="122">
        <f t="shared" si="86"/>
        <v>2019.2</v>
      </c>
      <c r="J609" s="122">
        <f t="shared" si="86"/>
        <v>1809.1800000000003</v>
      </c>
      <c r="K609" s="122">
        <f t="shared" si="86"/>
        <v>1809.1800000000003</v>
      </c>
      <c r="L609" s="122">
        <f t="shared" si="86"/>
        <v>1720.35</v>
      </c>
      <c r="M609" s="122">
        <f t="shared" si="86"/>
        <v>1700.2499999999995</v>
      </c>
    </row>
    <row r="610" spans="1:13">
      <c r="A610" s="180"/>
      <c r="B610" s="51"/>
      <c r="C610" s="52"/>
      <c r="D610" s="52" t="s">
        <v>249</v>
      </c>
      <c r="E610" s="122">
        <f t="shared" ref="E610:K610" si="87">SUM(E121)</f>
        <v>23.5</v>
      </c>
      <c r="F610" s="122">
        <f t="shared" si="87"/>
        <v>0</v>
      </c>
      <c r="G610" s="122">
        <f t="shared" si="87"/>
        <v>0</v>
      </c>
      <c r="H610" s="122">
        <f t="shared" si="87"/>
        <v>0</v>
      </c>
      <c r="I610" s="122">
        <f t="shared" si="87"/>
        <v>68.5</v>
      </c>
      <c r="J610" s="122">
        <f t="shared" si="87"/>
        <v>2239.5299999999997</v>
      </c>
      <c r="K610" s="122">
        <f t="shared" si="87"/>
        <v>2239.5299999999997</v>
      </c>
      <c r="L610" s="122">
        <f>SUM(L121)</f>
        <v>108.19999999999999</v>
      </c>
      <c r="M610" s="122">
        <f>SUM(M121)</f>
        <v>91.6</v>
      </c>
    </row>
    <row r="611" spans="1:13">
      <c r="A611" s="181"/>
      <c r="B611" s="51"/>
      <c r="C611" s="52"/>
      <c r="D611" s="52" t="s">
        <v>250</v>
      </c>
      <c r="E611" s="122">
        <f>SUM(E502)</f>
        <v>184.70000000000002</v>
      </c>
      <c r="F611" s="122">
        <f t="shared" ref="F611:K611" si="88">SUM(F502)</f>
        <v>0</v>
      </c>
      <c r="G611" s="122">
        <f t="shared" si="88"/>
        <v>0</v>
      </c>
      <c r="H611" s="122">
        <f t="shared" si="88"/>
        <v>0</v>
      </c>
      <c r="I611" s="122">
        <f>SUM(I502)</f>
        <v>116.19999999999999</v>
      </c>
      <c r="J611" s="122">
        <f>SUM(J502)</f>
        <v>2828.9</v>
      </c>
      <c r="K611" s="122">
        <f t="shared" si="88"/>
        <v>2828.9</v>
      </c>
      <c r="L611" s="122">
        <f>SUM(L502)</f>
        <v>459.9</v>
      </c>
      <c r="M611" s="122">
        <f>SUM(M502)</f>
        <v>431.9</v>
      </c>
    </row>
    <row r="612" spans="1:13">
      <c r="A612" s="180"/>
      <c r="B612" s="51"/>
      <c r="C612" s="52"/>
      <c r="D612" s="52" t="s">
        <v>251</v>
      </c>
      <c r="E612" s="119">
        <f>SUM(E610-E611)</f>
        <v>-161.20000000000002</v>
      </c>
      <c r="F612" s="119">
        <f t="shared" ref="F612:K612" si="89">SUM(F610-F611)</f>
        <v>0</v>
      </c>
      <c r="G612" s="119">
        <f t="shared" si="89"/>
        <v>0</v>
      </c>
      <c r="H612" s="119">
        <f t="shared" si="89"/>
        <v>0</v>
      </c>
      <c r="I612" s="119">
        <f>SUM(I610-I611)</f>
        <v>-47.699999999999989</v>
      </c>
      <c r="J612" s="119">
        <f>SUM(J610-J611)</f>
        <v>-589.37000000000035</v>
      </c>
      <c r="K612" s="119">
        <f t="shared" si="89"/>
        <v>-589.37000000000035</v>
      </c>
      <c r="L612" s="119">
        <f>SUM(L610-L611)</f>
        <v>-351.7</v>
      </c>
      <c r="M612" s="119">
        <f>SUM(M610-M611)</f>
        <v>-340.29999999999995</v>
      </c>
    </row>
    <row r="613" spans="1:13">
      <c r="A613" s="171"/>
      <c r="B613" s="51"/>
      <c r="C613" s="52"/>
      <c r="D613" s="52" t="s">
        <v>252</v>
      </c>
      <c r="E613" s="122">
        <f t="shared" ref="E613:K613" si="90">SUM(E111)</f>
        <v>480.3</v>
      </c>
      <c r="F613" s="122" t="e">
        <f t="shared" si="90"/>
        <v>#REF!</v>
      </c>
      <c r="G613" s="122" t="e">
        <f t="shared" si="90"/>
        <v>#REF!</v>
      </c>
      <c r="H613" s="122" t="e">
        <f t="shared" si="90"/>
        <v>#REF!</v>
      </c>
      <c r="I613" s="122">
        <f t="shared" si="90"/>
        <v>353.4</v>
      </c>
      <c r="J613" s="122">
        <f t="shared" si="90"/>
        <v>934.2</v>
      </c>
      <c r="K613" s="122">
        <f t="shared" si="90"/>
        <v>934.2</v>
      </c>
      <c r="L613" s="122">
        <f>SUM(L111)</f>
        <v>862</v>
      </c>
      <c r="M613" s="122">
        <f>SUM(M111)</f>
        <v>962.8</v>
      </c>
    </row>
    <row r="614" spans="1:13">
      <c r="A614" s="171"/>
      <c r="B614" s="51"/>
      <c r="C614" s="52"/>
      <c r="D614" s="52" t="s">
        <v>253</v>
      </c>
      <c r="E614" s="122">
        <f>SUM(E495)</f>
        <v>101.49999999999999</v>
      </c>
      <c r="F614" s="122">
        <f t="shared" ref="F614:K614" si="91">SUM(F495)</f>
        <v>0</v>
      </c>
      <c r="G614" s="122">
        <f t="shared" si="91"/>
        <v>0</v>
      </c>
      <c r="H614" s="122">
        <f t="shared" si="91"/>
        <v>0</v>
      </c>
      <c r="I614" s="122">
        <f>SUM(I495)</f>
        <v>205.6</v>
      </c>
      <c r="J614" s="122">
        <f>SUM(J495)</f>
        <v>261.5</v>
      </c>
      <c r="K614" s="122">
        <f t="shared" si="91"/>
        <v>261.5</v>
      </c>
      <c r="L614" s="122">
        <f>SUM(L495)</f>
        <v>264.5</v>
      </c>
      <c r="M614" s="122">
        <f>SUM(M495)</f>
        <v>274.5</v>
      </c>
    </row>
    <row r="615" spans="1:13" ht="13.5" thickBot="1">
      <c r="A615" s="182"/>
      <c r="B615" s="51"/>
      <c r="C615" s="52"/>
      <c r="D615" s="52" t="s">
        <v>254</v>
      </c>
      <c r="E615" s="122">
        <f>SUM(E613-E614)</f>
        <v>378.8</v>
      </c>
      <c r="F615" s="122" t="e">
        <f t="shared" ref="F615:K615" si="92">SUM(F613-F614)</f>
        <v>#REF!</v>
      </c>
      <c r="G615" s="122" t="e">
        <f t="shared" si="92"/>
        <v>#REF!</v>
      </c>
      <c r="H615" s="122" t="e">
        <f t="shared" si="92"/>
        <v>#REF!</v>
      </c>
      <c r="I615" s="122">
        <f>SUM(I613-I614)</f>
        <v>147.79999999999998</v>
      </c>
      <c r="J615" s="126">
        <f>SUM(J613-J614)</f>
        <v>672.7</v>
      </c>
      <c r="K615" s="122">
        <f t="shared" si="92"/>
        <v>672.7</v>
      </c>
      <c r="L615" s="122">
        <f>SUM(L613-L614)</f>
        <v>597.5</v>
      </c>
      <c r="M615" s="122">
        <f>SUM(M613-M614)</f>
        <v>688.3</v>
      </c>
    </row>
    <row r="616" spans="1:13">
      <c r="A616" s="171"/>
      <c r="B616" s="51"/>
      <c r="C616" s="52"/>
      <c r="D616" s="52" t="s">
        <v>255</v>
      </c>
      <c r="E616" s="71">
        <f>SUM(E565 + E600)</f>
        <v>1730.9</v>
      </c>
      <c r="F616" s="71">
        <f t="shared" ref="F616:K616" si="93">SUM(F565 + F600)</f>
        <v>0</v>
      </c>
      <c r="G616" s="71">
        <f t="shared" si="93"/>
        <v>0</v>
      </c>
      <c r="H616" s="71">
        <f t="shared" si="93"/>
        <v>0</v>
      </c>
      <c r="I616" s="71">
        <f>SUM(I565 + I600)</f>
        <v>1844.5000000000002</v>
      </c>
      <c r="J616" s="97">
        <f>SUM(J565 + J600)</f>
        <v>1892.4999999999998</v>
      </c>
      <c r="K616" s="71">
        <f t="shared" si="93"/>
        <v>1892.4999999999998</v>
      </c>
      <c r="L616" s="71">
        <f>SUM(L565 + L600)</f>
        <v>1966.1</v>
      </c>
      <c r="M616" s="71">
        <f>SUM(M565 + M600)</f>
        <v>2048.1999999999998</v>
      </c>
    </row>
    <row r="617" spans="1:13">
      <c r="A617" s="171"/>
      <c r="B617" s="51"/>
      <c r="C617" s="52"/>
      <c r="D617" s="52" t="s">
        <v>271</v>
      </c>
      <c r="E617" s="71">
        <f t="shared" ref="E617:K617" si="94">E134</f>
        <v>0</v>
      </c>
      <c r="F617" s="71" t="e">
        <f t="shared" si="94"/>
        <v>#REF!</v>
      </c>
      <c r="G617" s="71" t="e">
        <f t="shared" si="94"/>
        <v>#REF!</v>
      </c>
      <c r="H617" s="71" t="e">
        <f t="shared" si="94"/>
        <v>#REF!</v>
      </c>
      <c r="I617" s="71">
        <f t="shared" si="94"/>
        <v>0</v>
      </c>
      <c r="J617" s="71">
        <f t="shared" si="94"/>
        <v>0</v>
      </c>
      <c r="K617" s="71">
        <f t="shared" si="94"/>
        <v>0</v>
      </c>
      <c r="L617" s="71">
        <f>L134</f>
        <v>0</v>
      </c>
      <c r="M617" s="71">
        <f>M134</f>
        <v>0</v>
      </c>
    </row>
    <row r="618" spans="1:13">
      <c r="A618" s="171"/>
      <c r="B618" s="54"/>
      <c r="C618" s="55"/>
      <c r="D618" s="55" t="s">
        <v>244</v>
      </c>
      <c r="E618" s="71">
        <f>E604</f>
        <v>3.9</v>
      </c>
      <c r="F618" s="71">
        <f t="shared" ref="F618:K618" si="95">F604</f>
        <v>0</v>
      </c>
      <c r="G618" s="71">
        <f t="shared" si="95"/>
        <v>0</v>
      </c>
      <c r="H618" s="71">
        <f t="shared" si="95"/>
        <v>0</v>
      </c>
      <c r="I618" s="71">
        <f>I604</f>
        <v>3.9</v>
      </c>
      <c r="J618" s="71">
        <f>J604</f>
        <v>0</v>
      </c>
      <c r="K618" s="71">
        <f t="shared" si="95"/>
        <v>0</v>
      </c>
      <c r="L618" s="71">
        <f>L604</f>
        <v>0</v>
      </c>
      <c r="M618" s="71">
        <f>M604</f>
        <v>0</v>
      </c>
    </row>
    <row r="619" spans="1:13">
      <c r="A619" s="171"/>
      <c r="B619" s="51"/>
      <c r="C619" s="52"/>
      <c r="D619" s="52" t="s">
        <v>256</v>
      </c>
      <c r="E619" s="97">
        <f>SUM(E609+E612+E615+E617-E616-E618)</f>
        <v>227.50000000000009</v>
      </c>
      <c r="F619" s="97" t="e">
        <f t="shared" ref="F619:K619" si="96">SUM(F609+F612+F615+F617-F616-F618)</f>
        <v>#REF!</v>
      </c>
      <c r="G619" s="97" t="e">
        <f t="shared" si="96"/>
        <v>#REF!</v>
      </c>
      <c r="H619" s="97" t="e">
        <f t="shared" si="96"/>
        <v>#REF!</v>
      </c>
      <c r="I619" s="97">
        <f>SUM(I609+I612+I615+I617-I616-I618)</f>
        <v>270.89999999999998</v>
      </c>
      <c r="J619" s="97">
        <f>SUM(J609+J612+J615+J617-J616-J618)</f>
        <v>1.0000000000218279E-2</v>
      </c>
      <c r="K619" s="97">
        <f t="shared" si="96"/>
        <v>1.0000000000218279E-2</v>
      </c>
      <c r="L619" s="97">
        <f>SUM(L609+L612+L615+L617-L616-L618)</f>
        <v>4.9999999999954525E-2</v>
      </c>
      <c r="M619" s="97">
        <f>SUM(M609+M612+M615+M617-M616-M618)</f>
        <v>4.9999999999727152E-2</v>
      </c>
    </row>
    <row r="620" spans="1:13">
      <c r="A620" s="171"/>
      <c r="B620" s="188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>
      <c r="A621" s="171"/>
      <c r="B621" s="188"/>
      <c r="C621" s="184" t="s">
        <v>544</v>
      </c>
      <c r="D621" s="2"/>
      <c r="E621" s="2"/>
      <c r="F621" s="4"/>
      <c r="G621" s="4"/>
      <c r="H621" s="4"/>
      <c r="I621" s="2"/>
      <c r="J621" s="2"/>
      <c r="K621" s="2"/>
      <c r="L621" s="144"/>
      <c r="M621" s="2"/>
    </row>
    <row r="622" spans="1:13">
      <c r="C622" t="s">
        <v>548</v>
      </c>
    </row>
  </sheetData>
  <mergeCells count="5">
    <mergeCell ref="B441:C441"/>
    <mergeCell ref="C2:E2"/>
    <mergeCell ref="E3:F3"/>
    <mergeCell ref="G3:H3"/>
    <mergeCell ref="B356:C356"/>
  </mergeCells>
  <phoneticPr fontId="3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"/>
  <sheetViews>
    <sheetView topLeftCell="B1" workbookViewId="0">
      <selection activeCell="B12" sqref="B12:F23"/>
    </sheetView>
  </sheetViews>
  <sheetFormatPr defaultRowHeight="11.25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>
      <c r="B1" s="466" t="s">
        <v>581</v>
      </c>
      <c r="C1" s="466"/>
      <c r="D1" s="466"/>
      <c r="E1" s="466"/>
      <c r="F1" s="466"/>
    </row>
    <row r="12" spans="2:6">
      <c r="B12" s="196"/>
      <c r="C12" s="205" t="s">
        <v>577</v>
      </c>
      <c r="D12" s="198" t="s">
        <v>578</v>
      </c>
      <c r="E12" s="205" t="s">
        <v>579</v>
      </c>
      <c r="F12" s="198" t="s">
        <v>580</v>
      </c>
    </row>
    <row r="13" spans="2:6">
      <c r="B13" s="197"/>
      <c r="C13" s="206"/>
      <c r="D13" s="199"/>
      <c r="E13" s="206"/>
      <c r="F13" s="199"/>
    </row>
    <row r="14" spans="2:6">
      <c r="B14" s="32" t="s">
        <v>574</v>
      </c>
      <c r="C14" s="201">
        <v>192.2</v>
      </c>
      <c r="D14" s="202">
        <v>246.6</v>
      </c>
      <c r="E14" s="201">
        <v>210.6</v>
      </c>
      <c r="F14" s="202">
        <f>SUM(C14:E14)</f>
        <v>649.4</v>
      </c>
    </row>
    <row r="15" spans="2:6">
      <c r="B15" s="197"/>
      <c r="C15" s="207"/>
      <c r="D15" s="200"/>
      <c r="E15" s="207"/>
      <c r="F15" s="200"/>
    </row>
    <row r="16" spans="2:6">
      <c r="B16" s="32" t="s">
        <v>217</v>
      </c>
      <c r="C16" s="201">
        <v>0.3</v>
      </c>
      <c r="D16" s="202">
        <v>2.9</v>
      </c>
      <c r="E16" s="201">
        <v>1</v>
      </c>
      <c r="F16" s="202">
        <f>SUM(C16:E16)</f>
        <v>4.1999999999999993</v>
      </c>
    </row>
    <row r="17" spans="2:6">
      <c r="B17" s="197"/>
      <c r="C17" s="207"/>
      <c r="D17" s="200"/>
      <c r="E17" s="207"/>
      <c r="F17" s="200"/>
    </row>
    <row r="18" spans="2:6">
      <c r="B18" s="203" t="s">
        <v>575</v>
      </c>
      <c r="C18" s="204">
        <v>12.6</v>
      </c>
      <c r="D18" s="202">
        <v>12.6</v>
      </c>
      <c r="E18" s="201">
        <v>12.8</v>
      </c>
      <c r="F18" s="202">
        <f>SUM(C18:E18)</f>
        <v>38</v>
      </c>
    </row>
    <row r="19" spans="2:6">
      <c r="B19" s="197"/>
      <c r="C19" s="208"/>
      <c r="D19" s="200"/>
      <c r="E19" s="207"/>
      <c r="F19" s="200"/>
    </row>
    <row r="20" spans="2:6">
      <c r="B20" s="203" t="s">
        <v>576</v>
      </c>
      <c r="C20" s="204">
        <v>36</v>
      </c>
      <c r="D20" s="202">
        <v>164.4</v>
      </c>
      <c r="E20" s="201">
        <v>182.5</v>
      </c>
      <c r="F20" s="202">
        <f>SUM(C20:E20)</f>
        <v>382.9</v>
      </c>
    </row>
    <row r="21" spans="2:6">
      <c r="B21" s="197"/>
      <c r="C21" s="207"/>
      <c r="D21" s="200"/>
      <c r="E21" s="207"/>
      <c r="F21" s="200"/>
    </row>
    <row r="22" spans="2:6">
      <c r="B22" s="197"/>
      <c r="C22" s="207"/>
      <c r="D22" s="200"/>
      <c r="E22" s="207"/>
      <c r="F22" s="200"/>
    </row>
    <row r="23" spans="2:6">
      <c r="B23" s="32" t="s">
        <v>573</v>
      </c>
      <c r="C23" s="201">
        <f>SUM(C14:C22)</f>
        <v>241.1</v>
      </c>
      <c r="D23" s="202">
        <f>SUM(D14:D22)</f>
        <v>426.5</v>
      </c>
      <c r="E23" s="201">
        <f>SUM(E14:E22)</f>
        <v>406.9</v>
      </c>
      <c r="F23" s="202">
        <f>SUM(F14:F22)</f>
        <v>1074.5</v>
      </c>
    </row>
  </sheetData>
  <mergeCells count="1">
    <mergeCell ref="B1:F1"/>
  </mergeCells>
  <phoneticPr fontId="3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Rozpočet 2015</vt:lpstr>
      <vt:lpstr>Príloha_2015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Ivanovaz</cp:lastModifiedBy>
  <cp:lastPrinted>2015-04-14T11:13:21Z</cp:lastPrinted>
  <dcterms:created xsi:type="dcterms:W3CDTF">2006-12-05T12:07:28Z</dcterms:created>
  <dcterms:modified xsi:type="dcterms:W3CDTF">2015-06-23T09:14:51Z</dcterms:modified>
</cp:coreProperties>
</file>