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a10935\Desktop\"/>
    </mc:Choice>
  </mc:AlternateContent>
  <bookViews>
    <workbookView xWindow="0" yWindow="0" windowWidth="28800" windowHeight="12435"/>
  </bookViews>
  <sheets>
    <sheet name="Rekapitulácia stavby" sheetId="1" r:id="rId1"/>
    <sheet name="2021009-001 - SO 01 - Ibr..." sheetId="2" r:id="rId2"/>
    <sheet name="2021009-002 - SO 02 - Nem..." sheetId="3" r:id="rId3"/>
    <sheet name="2021009-003 - SO 03 - Hla..." sheetId="4" r:id="rId4"/>
    <sheet name="2021009-004 - SO 04 - Park" sheetId="5" r:id="rId5"/>
  </sheets>
  <definedNames>
    <definedName name="_xlnm._FilterDatabase" localSheetId="1" hidden="1">'2021009-001 - SO 01 - Ibr...'!$C$119:$K$128</definedName>
    <definedName name="_xlnm._FilterDatabase" localSheetId="2" hidden="1">'2021009-002 - SO 02 - Nem...'!$C$120:$K$129</definedName>
    <definedName name="_xlnm._FilterDatabase" localSheetId="3" hidden="1">'2021009-003 - SO 03 - Hla...'!$C$120:$K$131</definedName>
    <definedName name="_xlnm._FilterDatabase" localSheetId="4" hidden="1">'2021009-004 - SO 04 - Park'!$C$120:$K$133</definedName>
    <definedName name="_xlnm.Print_Titles" localSheetId="1">'2021009-001 - SO 01 - Ibr...'!$119:$119</definedName>
    <definedName name="_xlnm.Print_Titles" localSheetId="2">'2021009-002 - SO 02 - Nem...'!$120:$120</definedName>
    <definedName name="_xlnm.Print_Titles" localSheetId="3">'2021009-003 - SO 03 - Hla...'!$120:$120</definedName>
    <definedName name="_xlnm.Print_Titles" localSheetId="4">'2021009-004 - SO 04 - Park'!$120:$120</definedName>
    <definedName name="_xlnm.Print_Titles" localSheetId="0">'Rekapitulácia stavby'!$92:$92</definedName>
    <definedName name="_xlnm.Print_Area" localSheetId="1">'2021009-001 - SO 01 - Ibr...'!$C$4:$J$76,'2021009-001 - SO 01 - Ibr...'!$C$82:$J$101,'2021009-001 - SO 01 - Ibr...'!$C$107:$J$128</definedName>
    <definedName name="_xlnm.Print_Area" localSheetId="2">'2021009-002 - SO 02 - Nem...'!$C$4:$J$76,'2021009-002 - SO 02 - Nem...'!$C$82:$J$102,'2021009-002 - SO 02 - Nem...'!$C$108:$J$129</definedName>
    <definedName name="_xlnm.Print_Area" localSheetId="3">'2021009-003 - SO 03 - Hla...'!$C$4:$J$76,'2021009-003 - SO 03 - Hla...'!$C$82:$J$102,'2021009-003 - SO 03 - Hla...'!$C$108:$J$131</definedName>
    <definedName name="_xlnm.Print_Area" localSheetId="4">'2021009-004 - SO 04 - Park'!$C$4:$J$76,'2021009-004 - SO 04 - Park'!$C$82:$J$102,'2021009-004 - SO 04 - Park'!$C$108:$J$133</definedName>
    <definedName name="_xlnm.Print_Area" localSheetId="0">'Rekapitulácia stavby'!$D$4:$AO$76,'Rekapitulácia stavby'!$C$82:$AQ$99</definedName>
  </definedNames>
  <calcPr calcId="152511"/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33" i="5"/>
  <c r="BH133" i="5"/>
  <c r="BG133" i="5"/>
  <c r="BE133" i="5"/>
  <c r="T133" i="5"/>
  <c r="T132" i="5"/>
  <c r="R133" i="5"/>
  <c r="R132" i="5" s="1"/>
  <c r="P133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F117" i="5"/>
  <c r="F115" i="5"/>
  <c r="E113" i="5"/>
  <c r="F91" i="5"/>
  <c r="F89" i="5"/>
  <c r="E87" i="5"/>
  <c r="J24" i="5"/>
  <c r="E24" i="5"/>
  <c r="J92" i="5" s="1"/>
  <c r="J23" i="5"/>
  <c r="J21" i="5"/>
  <c r="E21" i="5"/>
  <c r="J91" i="5" s="1"/>
  <c r="J20" i="5"/>
  <c r="J18" i="5"/>
  <c r="E18" i="5"/>
  <c r="F92" i="5" s="1"/>
  <c r="J17" i="5"/>
  <c r="J12" i="5"/>
  <c r="J89" i="5" s="1"/>
  <c r="E7" i="5"/>
  <c r="E111" i="5"/>
  <c r="J37" i="4"/>
  <c r="J36" i="4"/>
  <c r="AY97" i="1" s="1"/>
  <c r="J35" i="4"/>
  <c r="AX97" i="1"/>
  <c r="BI131" i="4"/>
  <c r="BH131" i="4"/>
  <c r="BG131" i="4"/>
  <c r="BE131" i="4"/>
  <c r="T131" i="4"/>
  <c r="T130" i="4" s="1"/>
  <c r="R131" i="4"/>
  <c r="R130" i="4"/>
  <c r="P131" i="4"/>
  <c r="P130" i="4" s="1"/>
  <c r="BI129" i="4"/>
  <c r="BH129" i="4"/>
  <c r="BG129" i="4"/>
  <c r="BE129" i="4"/>
  <c r="T129" i="4"/>
  <c r="T128" i="4"/>
  <c r="R129" i="4"/>
  <c r="R128" i="4" s="1"/>
  <c r="P129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/>
  <c r="R124" i="4"/>
  <c r="R123" i="4" s="1"/>
  <c r="P124" i="4"/>
  <c r="P123" i="4"/>
  <c r="F117" i="4"/>
  <c r="F115" i="4"/>
  <c r="E113" i="4"/>
  <c r="F91" i="4"/>
  <c r="F89" i="4"/>
  <c r="E87" i="4"/>
  <c r="J24" i="4"/>
  <c r="E24" i="4"/>
  <c r="J92" i="4" s="1"/>
  <c r="J23" i="4"/>
  <c r="J21" i="4"/>
  <c r="E21" i="4"/>
  <c r="J117" i="4" s="1"/>
  <c r="J20" i="4"/>
  <c r="J18" i="4"/>
  <c r="E18" i="4"/>
  <c r="F118" i="4" s="1"/>
  <c r="J17" i="4"/>
  <c r="J12" i="4"/>
  <c r="J89" i="4"/>
  <c r="E7" i="4"/>
  <c r="E85" i="4"/>
  <c r="J123" i="3"/>
  <c r="J98" i="3" s="1"/>
  <c r="J37" i="3"/>
  <c r="J36" i="3"/>
  <c r="AY96" i="1"/>
  <c r="J35" i="3"/>
  <c r="AX96" i="1"/>
  <c r="BI129" i="3"/>
  <c r="BH129" i="3"/>
  <c r="BG129" i="3"/>
  <c r="BE129" i="3"/>
  <c r="T129" i="3"/>
  <c r="T128" i="3"/>
  <c r="R129" i="3"/>
  <c r="R128" i="3"/>
  <c r="R122" i="3" s="1"/>
  <c r="R121" i="3" s="1"/>
  <c r="P129" i="3"/>
  <c r="P128" i="3"/>
  <c r="BI127" i="3"/>
  <c r="BH127" i="3"/>
  <c r="BG127" i="3"/>
  <c r="BE127" i="3"/>
  <c r="T127" i="3"/>
  <c r="T126" i="3"/>
  <c r="T122" i="3" s="1"/>
  <c r="T121" i="3" s="1"/>
  <c r="R127" i="3"/>
  <c r="R126" i="3"/>
  <c r="P127" i="3"/>
  <c r="P126" i="3"/>
  <c r="P122" i="3" s="1"/>
  <c r="P121" i="3" s="1"/>
  <c r="AU96" i="1" s="1"/>
  <c r="BI125" i="3"/>
  <c r="BH125" i="3"/>
  <c r="BG125" i="3"/>
  <c r="BE125" i="3"/>
  <c r="T125" i="3"/>
  <c r="T124" i="3"/>
  <c r="R125" i="3"/>
  <c r="R124" i="3"/>
  <c r="P125" i="3"/>
  <c r="P124" i="3"/>
  <c r="F117" i="3"/>
  <c r="F115" i="3"/>
  <c r="E113" i="3"/>
  <c r="F91" i="3"/>
  <c r="F89" i="3"/>
  <c r="E87" i="3"/>
  <c r="J24" i="3"/>
  <c r="E24" i="3"/>
  <c r="J118" i="3"/>
  <c r="J23" i="3"/>
  <c r="J21" i="3"/>
  <c r="E21" i="3"/>
  <c r="J117" i="3"/>
  <c r="J20" i="3"/>
  <c r="J18" i="3"/>
  <c r="E18" i="3"/>
  <c r="F118" i="3"/>
  <c r="J17" i="3"/>
  <c r="J12" i="3"/>
  <c r="J89" i="3" s="1"/>
  <c r="E7" i="3"/>
  <c r="E85" i="3"/>
  <c r="J37" i="2"/>
  <c r="J36" i="2"/>
  <c r="AY95" i="1"/>
  <c r="J35" i="2"/>
  <c r="AX95" i="1" s="1"/>
  <c r="BI128" i="2"/>
  <c r="BH128" i="2"/>
  <c r="BG128" i="2"/>
  <c r="BE128" i="2"/>
  <c r="T128" i="2"/>
  <c r="T127" i="2"/>
  <c r="R128" i="2"/>
  <c r="R127" i="2" s="1"/>
  <c r="P128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T122" i="2"/>
  <c r="R123" i="2"/>
  <c r="R122" i="2" s="1"/>
  <c r="P123" i="2"/>
  <c r="P122" i="2"/>
  <c r="F116" i="2"/>
  <c r="F114" i="2"/>
  <c r="E112" i="2"/>
  <c r="F91" i="2"/>
  <c r="F89" i="2"/>
  <c r="E87" i="2"/>
  <c r="J24" i="2"/>
  <c r="E24" i="2"/>
  <c r="J92" i="2"/>
  <c r="J23" i="2"/>
  <c r="J21" i="2"/>
  <c r="E21" i="2"/>
  <c r="J91" i="2"/>
  <c r="J20" i="2"/>
  <c r="J18" i="2"/>
  <c r="E18" i="2"/>
  <c r="F117" i="2"/>
  <c r="J17" i="2"/>
  <c r="J12" i="2"/>
  <c r="J114" i="2" s="1"/>
  <c r="E7" i="2"/>
  <c r="E85" i="2" s="1"/>
  <c r="L90" i="1"/>
  <c r="AM90" i="1"/>
  <c r="AM89" i="1"/>
  <c r="L89" i="1"/>
  <c r="AM87" i="1"/>
  <c r="L87" i="1"/>
  <c r="L85" i="1"/>
  <c r="L84" i="1"/>
  <c r="BK127" i="5"/>
  <c r="J131" i="4"/>
  <c r="J124" i="4"/>
  <c r="J125" i="3"/>
  <c r="J128" i="2"/>
  <c r="J131" i="5"/>
  <c r="BK125" i="2"/>
  <c r="BK133" i="5"/>
  <c r="BK129" i="4"/>
  <c r="BK124" i="4"/>
  <c r="BK126" i="2"/>
  <c r="BK125" i="5"/>
  <c r="BK126" i="4"/>
  <c r="BK127" i="3"/>
  <c r="BK128" i="5"/>
  <c r="BK124" i="5"/>
  <c r="J129" i="4"/>
  <c r="BK127" i="4"/>
  <c r="J130" i="5"/>
  <c r="J124" i="5"/>
  <c r="BK130" i="5"/>
  <c r="J129" i="3"/>
  <c r="J127" i="3"/>
  <c r="BK131" i="5"/>
  <c r="BK131" i="4"/>
  <c r="J127" i="4"/>
  <c r="BK129" i="3"/>
  <c r="J126" i="2"/>
  <c r="J125" i="2"/>
  <c r="J133" i="5"/>
  <c r="BK128" i="2"/>
  <c r="J125" i="5"/>
  <c r="J126" i="4"/>
  <c r="BK125" i="3"/>
  <c r="BK123" i="2"/>
  <c r="J127" i="5"/>
  <c r="J123" i="2"/>
  <c r="J128" i="5"/>
  <c r="AS94" i="1"/>
  <c r="R126" i="5" l="1"/>
  <c r="R124" i="2"/>
  <c r="R121" i="2"/>
  <c r="R120" i="2"/>
  <c r="T126" i="5"/>
  <c r="P125" i="4"/>
  <c r="P122" i="4"/>
  <c r="P121" i="4"/>
  <c r="AU97" i="1" s="1"/>
  <c r="BK129" i="5"/>
  <c r="J129" i="5"/>
  <c r="J100" i="5"/>
  <c r="BK124" i="2"/>
  <c r="J124" i="2" s="1"/>
  <c r="J99" i="2" s="1"/>
  <c r="P126" i="5"/>
  <c r="P122" i="5" s="1"/>
  <c r="P121" i="5" s="1"/>
  <c r="AU98" i="1" s="1"/>
  <c r="BK125" i="4"/>
  <c r="J125" i="4"/>
  <c r="J99" i="4" s="1"/>
  <c r="P129" i="5"/>
  <c r="T124" i="2"/>
  <c r="T121" i="2"/>
  <c r="T120" i="2"/>
  <c r="R129" i="5"/>
  <c r="R122" i="5" s="1"/>
  <c r="R121" i="5" s="1"/>
  <c r="P124" i="2"/>
  <c r="P121" i="2"/>
  <c r="P120" i="2"/>
  <c r="AU95" i="1"/>
  <c r="T129" i="5"/>
  <c r="R123" i="5"/>
  <c r="R125" i="4"/>
  <c r="R122" i="4"/>
  <c r="R121" i="4"/>
  <c r="BK123" i="5"/>
  <c r="J123" i="5" s="1"/>
  <c r="J98" i="5" s="1"/>
  <c r="T125" i="4"/>
  <c r="T122" i="4"/>
  <c r="T121" i="4" s="1"/>
  <c r="P123" i="5"/>
  <c r="BK126" i="5"/>
  <c r="J126" i="5"/>
  <c r="J99" i="5" s="1"/>
  <c r="T123" i="5"/>
  <c r="T122" i="5"/>
  <c r="T121" i="5"/>
  <c r="E110" i="2"/>
  <c r="J117" i="2"/>
  <c r="J115" i="5"/>
  <c r="J118" i="5"/>
  <c r="F92" i="2"/>
  <c r="J91" i="3"/>
  <c r="BF125" i="3"/>
  <c r="J117" i="5"/>
  <c r="BF127" i="5"/>
  <c r="BF126" i="2"/>
  <c r="BF128" i="2"/>
  <c r="BK126" i="3"/>
  <c r="J126" i="3" s="1"/>
  <c r="J100" i="3" s="1"/>
  <c r="BK128" i="3"/>
  <c r="J128" i="3"/>
  <c r="J101" i="3"/>
  <c r="J115" i="4"/>
  <c r="BF126" i="4"/>
  <c r="BF131" i="4"/>
  <c r="BK130" i="4"/>
  <c r="J130" i="4" s="1"/>
  <c r="J101" i="4" s="1"/>
  <c r="J89" i="2"/>
  <c r="J116" i="2"/>
  <c r="BF123" i="2"/>
  <c r="J92" i="3"/>
  <c r="E111" i="3"/>
  <c r="J115" i="3"/>
  <c r="E111" i="4"/>
  <c r="J118" i="4"/>
  <c r="BF124" i="4"/>
  <c r="E85" i="5"/>
  <c r="BF133" i="5"/>
  <c r="BF125" i="2"/>
  <c r="F92" i="4"/>
  <c r="BF131" i="5"/>
  <c r="F92" i="3"/>
  <c r="BF129" i="3"/>
  <c r="BK124" i="3"/>
  <c r="J124" i="3"/>
  <c r="J99" i="3" s="1"/>
  <c r="F118" i="5"/>
  <c r="BF128" i="5"/>
  <c r="BK122" i="2"/>
  <c r="J122" i="2" s="1"/>
  <c r="J98" i="2" s="1"/>
  <c r="BK127" i="2"/>
  <c r="J127" i="2"/>
  <c r="J100" i="2" s="1"/>
  <c r="J91" i="4"/>
  <c r="BF127" i="4"/>
  <c r="BK128" i="4"/>
  <c r="J128" i="4" s="1"/>
  <c r="J100" i="4" s="1"/>
  <c r="BF125" i="5"/>
  <c r="BK132" i="5"/>
  <c r="J132" i="5" s="1"/>
  <c r="J101" i="5" s="1"/>
  <c r="BF127" i="3"/>
  <c r="BF129" i="4"/>
  <c r="BK123" i="4"/>
  <c r="J123" i="4"/>
  <c r="J98" i="4"/>
  <c r="BF124" i="5"/>
  <c r="BF130" i="5"/>
  <c r="F36" i="5"/>
  <c r="BC98" i="1" s="1"/>
  <c r="J33" i="3"/>
  <c r="AV96" i="1" s="1"/>
  <c r="F33" i="2"/>
  <c r="AZ95" i="1" s="1"/>
  <c r="F36" i="2"/>
  <c r="BC95" i="1" s="1"/>
  <c r="F37" i="4"/>
  <c r="BD97" i="1" s="1"/>
  <c r="F35" i="5"/>
  <c r="BB98" i="1" s="1"/>
  <c r="F37" i="3"/>
  <c r="BD96" i="1" s="1"/>
  <c r="F33" i="5"/>
  <c r="AZ98" i="1" s="1"/>
  <c r="J33" i="5"/>
  <c r="AV98" i="1" s="1"/>
  <c r="F37" i="5"/>
  <c r="BD98" i="1" s="1"/>
  <c r="F35" i="3"/>
  <c r="BB96" i="1"/>
  <c r="F36" i="3"/>
  <c r="BC96" i="1" s="1"/>
  <c r="F37" i="2"/>
  <c r="BD95" i="1" s="1"/>
  <c r="F35" i="2"/>
  <c r="BB95" i="1" s="1"/>
  <c r="J33" i="2"/>
  <c r="AV95" i="1"/>
  <c r="F33" i="4"/>
  <c r="AZ97" i="1" s="1"/>
  <c r="F35" i="4"/>
  <c r="BB97" i="1" s="1"/>
  <c r="F33" i="3"/>
  <c r="AZ96" i="1" s="1"/>
  <c r="J33" i="4"/>
  <c r="AV97" i="1" s="1"/>
  <c r="F36" i="4"/>
  <c r="BC97" i="1" s="1"/>
  <c r="BK121" i="2" l="1"/>
  <c r="J121" i="2"/>
  <c r="J97" i="2" s="1"/>
  <c r="BK122" i="3"/>
  <c r="J122" i="3" s="1"/>
  <c r="J97" i="3" s="1"/>
  <c r="BK122" i="4"/>
  <c r="J122" i="4"/>
  <c r="J97" i="4" s="1"/>
  <c r="BK122" i="5"/>
  <c r="BK121" i="5" s="1"/>
  <c r="J121" i="5" s="1"/>
  <c r="J96" i="5" s="1"/>
  <c r="AZ94" i="1"/>
  <c r="W29" i="1" s="1"/>
  <c r="F34" i="2"/>
  <c r="BA95" i="1" s="1"/>
  <c r="BC94" i="1"/>
  <c r="AY94" i="1" s="1"/>
  <c r="F34" i="3"/>
  <c r="BA96" i="1" s="1"/>
  <c r="AU94" i="1"/>
  <c r="J34" i="5"/>
  <c r="AW98" i="1"/>
  <c r="AT98" i="1" s="1"/>
  <c r="J34" i="4"/>
  <c r="AW97" i="1"/>
  <c r="AT97" i="1"/>
  <c r="J34" i="3"/>
  <c r="AW96" i="1"/>
  <c r="AT96" i="1" s="1"/>
  <c r="J34" i="2"/>
  <c r="AW95" i="1" s="1"/>
  <c r="AT95" i="1" s="1"/>
  <c r="BB94" i="1"/>
  <c r="W31" i="1" s="1"/>
  <c r="F34" i="4"/>
  <c r="BA97" i="1" s="1"/>
  <c r="BD94" i="1"/>
  <c r="W33" i="1" s="1"/>
  <c r="F34" i="5"/>
  <c r="BA98" i="1" s="1"/>
  <c r="BK120" i="2" l="1"/>
  <c r="J120" i="2"/>
  <c r="J96" i="2" s="1"/>
  <c r="J122" i="5"/>
  <c r="J97" i="5" s="1"/>
  <c r="BK121" i="3"/>
  <c r="J121" i="3"/>
  <c r="J96" i="3"/>
  <c r="BK121" i="4"/>
  <c r="J121" i="4" s="1"/>
  <c r="J30" i="4" s="1"/>
  <c r="AG97" i="1" s="1"/>
  <c r="AN97" i="1" s="1"/>
  <c r="BA94" i="1"/>
  <c r="W30" i="1" s="1"/>
  <c r="J30" i="5"/>
  <c r="AG98" i="1"/>
  <c r="AN98" i="1" s="1"/>
  <c r="AX94" i="1"/>
  <c r="W32" i="1"/>
  <c r="AV94" i="1"/>
  <c r="AK29" i="1" s="1"/>
  <c r="J39" i="4" l="1"/>
  <c r="J96" i="4"/>
  <c r="J39" i="5"/>
  <c r="AW94" i="1"/>
  <c r="AK30" i="1" s="1"/>
  <c r="J30" i="3"/>
  <c r="AG96" i="1"/>
  <c r="AN96" i="1" s="1"/>
  <c r="J30" i="2"/>
  <c r="AG95" i="1" s="1"/>
  <c r="AN95" i="1" s="1"/>
  <c r="J39" i="2" l="1"/>
  <c r="J39" i="3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<sst xmlns="http://schemas.openxmlformats.org/spreadsheetml/2006/main" count="987" uniqueCount="167">
  <si>
    <t>Export Komplet</t>
  </si>
  <si>
    <t/>
  </si>
  <si>
    <t>2.0</t>
  </si>
  <si>
    <t>False</t>
  </si>
  <si>
    <t>{e0016fa6-38bb-47d7-9a52-e465ce5f3bec}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</si>
  <si>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</si>
  <si>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</si>
  <si>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</si>
  <si>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</si>
  <si>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</si>
  <si>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</si>
  <si>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2021009</t>
  </si>
  <si>
    <t>Stavba:</t>
  </si>
  <si>
    <t>Rekonštrukcia chodníkov v meste Kráľ. Chlmec</t>
  </si>
  <si>
    <t>JKSO:</t>
  </si>
  <si>
    <t>KS:</t>
  </si>
  <si>
    <t>Miesto:</t>
  </si>
  <si>
    <t>Kráľovský Chlmec</t>
  </si>
  <si>
    <t>Dátum:</t>
  </si>
  <si>
    <t>Objednávateľ:</t>
  </si>
  <si>
    <t>IČO:</t>
  </si>
  <si>
    <t>Mesto Kráľovský Chlmec, Ľ. Kossutha 99, 077 01</t>
  </si>
  <si>
    <t>IČ DPH:</t>
  </si>
  <si>
    <t>Zhotoviteľ:</t>
  </si>
  <si>
    <t xml:space="preserve"> </t>
  </si>
  <si>
    <t>Projektant:</t>
  </si>
  <si>
    <t>0,01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</si>
  <si>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</si>
  <si>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</si>
  <si>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</si>
  <si>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</si>
  <si>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</si>
  <si>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</si>
  <si>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</si>
  <si>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</si>
  <si>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</si>
  <si>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</si>
  <si>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</si>
  <si>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</si>
  <si>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</si>
  <si>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</si>
  <si>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</si>
  <si>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</si>
  <si>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</si>
  <si>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</si>
  <si>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</si>
  <si>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</si>
  <si>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</si>
  <si>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</si>
  <si>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</si>
  <si>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</si>
  <si>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</si>
  <si>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</si>
  <si>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</si>
  <si>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</si>
  <si>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</si>
  <si>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</si>
  <si>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</si>
  <si>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</si>
  <si>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</si>
  <si>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</si>
  <si>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</si>
  <si>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</si>
  <si>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</si>
  <si>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</si>
  <si>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</si>
  <si>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</si>
  <si>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</si>
  <si>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</si>
  <si>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</si>
  <si>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</si>
  <si>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</si>
  <si>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</si>
  <si>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</si>
  <si>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</si>
  <si>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2021009/001</t>
  </si>
  <si>
    <t>SO 01 - Ibrányiho ul.</t>
  </si>
  <si>
    <t>STA</t>
  </si>
  <si>
    <t>1</t>
  </si>
  <si>
    <t>{2805887a-a2c2-47a8-ad16-f5c44ada28d6}</t>
  </si>
  <si>
    <t>2021009/002</t>
  </si>
  <si>
    <t>SO 02 - Nemocničná ul.</t>
  </si>
  <si>
    <t>{a7b01fad-8779-4385-86a7-7035b3062d91}</t>
  </si>
  <si>
    <t>2021009/003</t>
  </si>
  <si>
    <t>SO 03 - Hlavná ul.</t>
  </si>
  <si>
    <t>{65496529-36f7-4a9e-a45a-8babac9afd36}</t>
  </si>
  <si>
    <t>2021009/004</t>
  </si>
  <si>
    <t>SO 04 - Park</t>
  </si>
  <si>
    <t>{3792dbc3-f32f-4f00-be3c-ce8bca38a602}</t>
  </si>
  <si>
    <t>KRYCÍ LIST ROZPOČTU</t>
  </si>
  <si>
    <t>Objekt:</t>
  </si>
  <si>
    <t>2021009/001 - SO 01 - Ibrányiho ul.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</si>
  <si>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</si>
  <si>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</si>
  <si>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</si>
  <si>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</si>
  <si>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</si>
  <si>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</si>
  <si>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</si>
  <si>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</si>
  <si>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</si>
  <si>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</si>
  <si>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</si>
  <si>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</si>
  <si>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</si>
  <si>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</si>
  <si>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</si>
  <si>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</si>
  <si>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</si>
  <si>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</si>
  <si>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</si>
  <si>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</si>
  <si>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</si>
  <si>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</si>
  <si>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</si>
  <si>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</si>
  <si>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</si>
  <si>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</si>
  <si>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113151114</t>
  </si>
  <si>
    <t>Odstránenie betónového podkladu alebo krytu frézovaním, v ploche do 500 m2,pruh do 750 mm,hr.50 mm,  -0,12700t</t>
  </si>
  <si>
    <t>m2</t>
  </si>
  <si>
    <t>4</t>
  </si>
  <si>
    <t>2</t>
  </si>
  <si>
    <t>-825058674</t>
  </si>
  <si>
    <t>5</t>
  </si>
  <si>
    <t>Komunikácie</t>
  </si>
  <si>
    <t>573211111</t>
  </si>
  <si>
    <t>Postrek asfaltový spojovací bez posypu kamenivom z asfaltu cestného v množstve od 0, 50 do 0,70 kg/m2</t>
  </si>
  <si>
    <t>-1460706999</t>
  </si>
  <si>
    <t>3</t>
  </si>
  <si>
    <t>577144211</t>
  </si>
  <si>
    <t>Asfaltový betón vrstva obrusná ACO 8 v pruhu š. do 3 m z asfaltu tr. I. po zhutnení hr.50mm</t>
  </si>
  <si>
    <t>-628009789</t>
  </si>
  <si>
    <t>99</t>
  </si>
  <si>
    <t>Presun hmôt HSV</t>
  </si>
  <si>
    <t>998225111</t>
  </si>
  <si>
    <t>Presun hmôt pre pozemnú komunikáciu a letisko s krytom asfaltovým akejkoľvek dĺžky objektu</t>
  </si>
  <si>
    <t>t</t>
  </si>
  <si>
    <t>-1101823023</t>
  </si>
  <si>
    <t>2021009/002 - SO 02 - Nemocničná ul.</t>
  </si>
  <si>
    <t xml:space="preserve">    8 - Rúrové vedenie</t>
  </si>
  <si>
    <t>8</t>
  </si>
  <si>
    <t>Rúrové vedenie</t>
  </si>
  <si>
    <t>899331111</t>
  </si>
  <si>
    <t>Výšková úprava uličného vstupu alebo vpuste do 200 mm zvýšením poklopu</t>
  </si>
  <si>
    <t>ks</t>
  </si>
  <si>
    <t>990932815</t>
  </si>
  <si>
    <t>2021009/003 - SO 03 - Hlavná ul.</t>
  </si>
  <si>
    <t xml:space="preserve">    9 - Ostatné konštrukcie a práce-búranie</t>
  </si>
  <si>
    <t>9</t>
  </si>
  <si>
    <t>Ostatné konštrukcie a práce-búranie</t>
  </si>
  <si>
    <t>919735111</t>
  </si>
  <si>
    <t>Rezanie existujúceho asfaltového krytu alebo podkladu hĺbky do 50 mm</t>
  </si>
  <si>
    <t>m</t>
  </si>
  <si>
    <t>-1300021710</t>
  </si>
  <si>
    <t>2021009/004 - SO 04 - Park</t>
  </si>
  <si>
    <t>113307241</t>
  </si>
  <si>
    <t>Odstránenie podkladu v ploche nad 200 m2 asfaltového, hr. vrstvy do 50 mm,  -0,09800t</t>
  </si>
  <si>
    <t>-1669963988</t>
  </si>
  <si>
    <t>979087213</t>
  </si>
  <si>
    <t>Nakladanie na dopravné prostriedky pre vodorovnú dopravu vybúraných hmôt</t>
  </si>
  <si>
    <t>1278551038</t>
  </si>
  <si>
    <t>6</t>
  </si>
  <si>
    <t>979089212</t>
  </si>
  <si>
    <t>Poplatok za skladovanie - bitúmenové zmesi, uholný decht, dechtové výrobky (17 03 ), ostatné</t>
  </si>
  <si>
    <t>163453623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</si>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</sst>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>
      <selection activeCell="AR2" sqref="AR2:BE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56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65" t="s">
        <v>11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66" t="s">
        <v>13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193">
        <v>44383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21</v>
      </c>
      <c r="AK11" s="23" t="s">
        <v>22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23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24</v>
      </c>
      <c r="AK14" s="23" t="s">
        <v>22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25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24</v>
      </c>
      <c r="AK17" s="23" t="s">
        <v>22</v>
      </c>
      <c r="AN17" s="21" t="s">
        <v>1</v>
      </c>
      <c r="AR17" s="17"/>
      <c r="BS17" s="14" t="s">
        <v>3</v>
      </c>
    </row>
    <row r="18" spans="1:71" s="1" customFormat="1" ht="6.95" customHeight="1">
      <c r="B18" s="17"/>
      <c r="AR18" s="17"/>
      <c r="BS18" s="14" t="s">
        <v>26</v>
      </c>
    </row>
    <row r="19" spans="1:71" s="1" customFormat="1" ht="12" customHeight="1">
      <c r="B19" s="17"/>
      <c r="D19" s="23" t="s">
        <v>27</v>
      </c>
      <c r="AK19" s="23" t="s">
        <v>20</v>
      </c>
      <c r="AN19" s="21" t="s">
        <v>1</v>
      </c>
      <c r="AR19" s="17"/>
      <c r="BS19" s="14" t="s">
        <v>26</v>
      </c>
    </row>
    <row r="20" spans="1:71" s="1" customFormat="1" ht="18.399999999999999" customHeight="1">
      <c r="B20" s="17"/>
      <c r="E20" s="21" t="s">
        <v>24</v>
      </c>
      <c r="AK20" s="23" t="s">
        <v>22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67" t="s">
        <v>1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8">
        <f>ROUND(AG94,2)</f>
        <v>0</v>
      </c>
      <c r="AL26" s="169"/>
      <c r="AM26" s="169"/>
      <c r="AN26" s="169"/>
      <c r="AO26" s="16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0" t="s">
        <v>31</v>
      </c>
      <c r="M28" s="170"/>
      <c r="N28" s="170"/>
      <c r="O28" s="170"/>
      <c r="P28" s="170"/>
      <c r="Q28" s="26"/>
      <c r="R28" s="26"/>
      <c r="S28" s="26"/>
      <c r="T28" s="26"/>
      <c r="U28" s="26"/>
      <c r="V28" s="26"/>
      <c r="W28" s="170" t="s">
        <v>32</v>
      </c>
      <c r="X28" s="170"/>
      <c r="Y28" s="170"/>
      <c r="Z28" s="170"/>
      <c r="AA28" s="170"/>
      <c r="AB28" s="170"/>
      <c r="AC28" s="170"/>
      <c r="AD28" s="170"/>
      <c r="AE28" s="170"/>
      <c r="AF28" s="26"/>
      <c r="AG28" s="26"/>
      <c r="AH28" s="26"/>
      <c r="AI28" s="26"/>
      <c r="AJ28" s="26"/>
      <c r="AK28" s="170" t="s">
        <v>33</v>
      </c>
      <c r="AL28" s="170"/>
      <c r="AM28" s="170"/>
      <c r="AN28" s="170"/>
      <c r="AO28" s="170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58">
        <v>0.2</v>
      </c>
      <c r="M29" s="159"/>
      <c r="N29" s="159"/>
      <c r="O29" s="159"/>
      <c r="P29" s="159"/>
      <c r="W29" s="160">
        <f>ROUND(AZ94, 2)</f>
        <v>0</v>
      </c>
      <c r="X29" s="159"/>
      <c r="Y29" s="159"/>
      <c r="Z29" s="159"/>
      <c r="AA29" s="159"/>
      <c r="AB29" s="159"/>
      <c r="AC29" s="159"/>
      <c r="AD29" s="159"/>
      <c r="AE29" s="159"/>
      <c r="AK29" s="160">
        <f>ROUND(AV94, 2)</f>
        <v>0</v>
      </c>
      <c r="AL29" s="159"/>
      <c r="AM29" s="159"/>
      <c r="AN29" s="159"/>
      <c r="AO29" s="159"/>
      <c r="AR29" s="31"/>
    </row>
    <row r="30" spans="1:71" s="3" customFormat="1" ht="14.45" customHeight="1">
      <c r="B30" s="31"/>
      <c r="F30" s="23" t="s">
        <v>36</v>
      </c>
      <c r="L30" s="158">
        <v>0.2</v>
      </c>
      <c r="M30" s="159"/>
      <c r="N30" s="159"/>
      <c r="O30" s="159"/>
      <c r="P30" s="159"/>
      <c r="W30" s="160">
        <f>ROUND(BA94, 2)</f>
        <v>0</v>
      </c>
      <c r="X30" s="159"/>
      <c r="Y30" s="159"/>
      <c r="Z30" s="159"/>
      <c r="AA30" s="159"/>
      <c r="AB30" s="159"/>
      <c r="AC30" s="159"/>
      <c r="AD30" s="159"/>
      <c r="AE30" s="159"/>
      <c r="AK30" s="160">
        <f>ROUND(AW94, 2)</f>
        <v>0</v>
      </c>
      <c r="AL30" s="159"/>
      <c r="AM30" s="159"/>
      <c r="AN30" s="159"/>
      <c r="AO30" s="159"/>
      <c r="AR30" s="31"/>
    </row>
    <row r="31" spans="1:71" s="3" customFormat="1" ht="14.45" hidden="1" customHeight="1">
      <c r="B31" s="31"/>
      <c r="F31" s="23" t="s">
        <v>37</v>
      </c>
      <c r="L31" s="158">
        <v>0.2</v>
      </c>
      <c r="M31" s="159"/>
      <c r="N31" s="159"/>
      <c r="O31" s="159"/>
      <c r="P31" s="159"/>
      <c r="W31" s="160">
        <f>ROUND(BB94, 2)</f>
        <v>0</v>
      </c>
      <c r="X31" s="159"/>
      <c r="Y31" s="159"/>
      <c r="Z31" s="159"/>
      <c r="AA31" s="159"/>
      <c r="AB31" s="159"/>
      <c r="AC31" s="159"/>
      <c r="AD31" s="159"/>
      <c r="AE31" s="159"/>
      <c r="AK31" s="160">
        <v>0</v>
      </c>
      <c r="AL31" s="159"/>
      <c r="AM31" s="159"/>
      <c r="AN31" s="159"/>
      <c r="AO31" s="159"/>
      <c r="AR31" s="31"/>
    </row>
    <row r="32" spans="1:71" s="3" customFormat="1" ht="14.45" hidden="1" customHeight="1">
      <c r="B32" s="31"/>
      <c r="F32" s="23" t="s">
        <v>38</v>
      </c>
      <c r="L32" s="158">
        <v>0.2</v>
      </c>
      <c r="M32" s="159"/>
      <c r="N32" s="159"/>
      <c r="O32" s="159"/>
      <c r="P32" s="159"/>
      <c r="W32" s="160">
        <f>ROUND(BC94, 2)</f>
        <v>0</v>
      </c>
      <c r="X32" s="159"/>
      <c r="Y32" s="159"/>
      <c r="Z32" s="159"/>
      <c r="AA32" s="159"/>
      <c r="AB32" s="159"/>
      <c r="AC32" s="159"/>
      <c r="AD32" s="159"/>
      <c r="AE32" s="159"/>
      <c r="AK32" s="160">
        <v>0</v>
      </c>
      <c r="AL32" s="159"/>
      <c r="AM32" s="159"/>
      <c r="AN32" s="159"/>
      <c r="AO32" s="159"/>
      <c r="AR32" s="31"/>
    </row>
    <row r="33" spans="1:57" s="3" customFormat="1" ht="14.45" hidden="1" customHeight="1">
      <c r="B33" s="31"/>
      <c r="F33" s="23" t="s">
        <v>39</v>
      </c>
      <c r="L33" s="158">
        <v>0</v>
      </c>
      <c r="M33" s="159"/>
      <c r="N33" s="159"/>
      <c r="O33" s="159"/>
      <c r="P33" s="159"/>
      <c r="W33" s="160">
        <f>ROUND(BD94, 2)</f>
        <v>0</v>
      </c>
      <c r="X33" s="159"/>
      <c r="Y33" s="159"/>
      <c r="Z33" s="159"/>
      <c r="AA33" s="159"/>
      <c r="AB33" s="159"/>
      <c r="AC33" s="159"/>
      <c r="AD33" s="159"/>
      <c r="AE33" s="159"/>
      <c r="AK33" s="160">
        <v>0</v>
      </c>
      <c r="AL33" s="159"/>
      <c r="AM33" s="159"/>
      <c r="AN33" s="159"/>
      <c r="AO33" s="15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64" t="s">
        <v>42</v>
      </c>
      <c r="Y35" s="162"/>
      <c r="Z35" s="162"/>
      <c r="AA35" s="162"/>
      <c r="AB35" s="162"/>
      <c r="AC35" s="34"/>
      <c r="AD35" s="34"/>
      <c r="AE35" s="34"/>
      <c r="AF35" s="34"/>
      <c r="AG35" s="34"/>
      <c r="AH35" s="34"/>
      <c r="AI35" s="34"/>
      <c r="AJ35" s="34"/>
      <c r="AK35" s="161">
        <f>SUM(AK26:AK33)</f>
        <v>0</v>
      </c>
      <c r="AL35" s="162"/>
      <c r="AM35" s="162"/>
      <c r="AN35" s="162"/>
      <c r="AO35" s="16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 t="str">
        <f>K5</f>
        <v>2021009</v>
      </c>
      <c r="AR84" s="45"/>
    </row>
    <row r="85" spans="1:91" s="5" customFormat="1" ht="36.950000000000003" customHeight="1">
      <c r="B85" s="46"/>
      <c r="C85" s="47" t="s">
        <v>12</v>
      </c>
      <c r="L85" s="181" t="str">
        <f>K6</f>
        <v>Rekonštrukcia chodníkov v meste Kráľ. Chlmec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Kráľovský Chlmec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83">
        <f>IF(AN8= "","",AN8)</f>
        <v>44383</v>
      </c>
      <c r="AN87" s="183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Kráľovský Chlmec, Ľ. Kossutha 99, 077 01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50</v>
      </c>
      <c r="AT89" s="187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23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6" t="s">
        <v>51</v>
      </c>
      <c r="D92" s="177"/>
      <c r="E92" s="177"/>
      <c r="F92" s="177"/>
      <c r="G92" s="177"/>
      <c r="H92" s="54"/>
      <c r="I92" s="178" t="s">
        <v>52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80" t="s">
        <v>53</v>
      </c>
      <c r="AH92" s="177"/>
      <c r="AI92" s="177"/>
      <c r="AJ92" s="177"/>
      <c r="AK92" s="177"/>
      <c r="AL92" s="177"/>
      <c r="AM92" s="177"/>
      <c r="AN92" s="178" t="s">
        <v>54</v>
      </c>
      <c r="AO92" s="177"/>
      <c r="AP92" s="179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4">
        <f>ROUND(SUM(AG95:AG98),2)</f>
        <v>0</v>
      </c>
      <c r="AH94" s="174"/>
      <c r="AI94" s="174"/>
      <c r="AJ94" s="174"/>
      <c r="AK94" s="174"/>
      <c r="AL94" s="174"/>
      <c r="AM94" s="174"/>
      <c r="AN94" s="175">
        <f>SUM(AG94,AT94)</f>
        <v>0</v>
      </c>
      <c r="AO94" s="175"/>
      <c r="AP94" s="175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657.36712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24.75" customHeight="1">
      <c r="A95" s="73" t="s">
        <v>74</v>
      </c>
      <c r="B95" s="74"/>
      <c r="C95" s="75"/>
      <c r="D95" s="173" t="s">
        <v>75</v>
      </c>
      <c r="E95" s="173"/>
      <c r="F95" s="173"/>
      <c r="G95" s="173"/>
      <c r="H95" s="173"/>
      <c r="I95" s="76"/>
      <c r="J95" s="173" t="s">
        <v>76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71">
        <f>'2021009-001 - SO 01 - Ibr...'!J30</f>
        <v>0</v>
      </c>
      <c r="AH95" s="172"/>
      <c r="AI95" s="172"/>
      <c r="AJ95" s="172"/>
      <c r="AK95" s="172"/>
      <c r="AL95" s="172"/>
      <c r="AM95" s="172"/>
      <c r="AN95" s="171">
        <f>SUM(AG95,AT95)</f>
        <v>0</v>
      </c>
      <c r="AO95" s="172"/>
      <c r="AP95" s="172"/>
      <c r="AQ95" s="77" t="s">
        <v>77</v>
      </c>
      <c r="AR95" s="74"/>
      <c r="AS95" s="78">
        <v>0</v>
      </c>
      <c r="AT95" s="79">
        <f>ROUND(SUM(AV95:AW95),2)</f>
        <v>0</v>
      </c>
      <c r="AU95" s="80">
        <f>'2021009-001 - SO 01 - Ibr...'!P120</f>
        <v>99.064980000000006</v>
      </c>
      <c r="AV95" s="79">
        <f>'2021009-001 - SO 01 - Ibr...'!J33</f>
        <v>0</v>
      </c>
      <c r="AW95" s="79">
        <f>'2021009-001 - SO 01 - Ibr...'!J34</f>
        <v>0</v>
      </c>
      <c r="AX95" s="79">
        <f>'2021009-001 - SO 01 - Ibr...'!J35</f>
        <v>0</v>
      </c>
      <c r="AY95" s="79">
        <f>'2021009-001 - SO 01 - Ibr...'!J36</f>
        <v>0</v>
      </c>
      <c r="AZ95" s="79">
        <f>'2021009-001 - SO 01 - Ibr...'!F33</f>
        <v>0</v>
      </c>
      <c r="BA95" s="79">
        <f>'2021009-001 - SO 01 - Ibr...'!F34</f>
        <v>0</v>
      </c>
      <c r="BB95" s="79">
        <f>'2021009-001 - SO 01 - Ibr...'!F35</f>
        <v>0</v>
      </c>
      <c r="BC95" s="79">
        <f>'2021009-001 - SO 01 - Ibr...'!F36</f>
        <v>0</v>
      </c>
      <c r="BD95" s="81">
        <f>'2021009-001 - SO 01 - Ibr...'!F37</f>
        <v>0</v>
      </c>
      <c r="BT95" s="82" t="s">
        <v>78</v>
      </c>
      <c r="BV95" s="82" t="s">
        <v>72</v>
      </c>
      <c r="BW95" s="82" t="s">
        <v>79</v>
      </c>
      <c r="BX95" s="82" t="s">
        <v>4</v>
      </c>
      <c r="CL95" s="82" t="s">
        <v>1</v>
      </c>
      <c r="CM95" s="82" t="s">
        <v>70</v>
      </c>
    </row>
    <row r="96" spans="1:91" s="7" customFormat="1" ht="24.75" customHeight="1">
      <c r="A96" s="73" t="s">
        <v>74</v>
      </c>
      <c r="B96" s="74"/>
      <c r="C96" s="75"/>
      <c r="D96" s="173" t="s">
        <v>80</v>
      </c>
      <c r="E96" s="173"/>
      <c r="F96" s="173"/>
      <c r="G96" s="173"/>
      <c r="H96" s="173"/>
      <c r="I96" s="76"/>
      <c r="J96" s="173" t="s">
        <v>81</v>
      </c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173"/>
      <c r="AG96" s="171">
        <f>'2021009-002 - SO 02 - Nem...'!J30</f>
        <v>0</v>
      </c>
      <c r="AH96" s="172"/>
      <c r="AI96" s="172"/>
      <c r="AJ96" s="172"/>
      <c r="AK96" s="172"/>
      <c r="AL96" s="172"/>
      <c r="AM96" s="172"/>
      <c r="AN96" s="171">
        <f>SUM(AG96,AT96)</f>
        <v>0</v>
      </c>
      <c r="AO96" s="172"/>
      <c r="AP96" s="172"/>
      <c r="AQ96" s="77" t="s">
        <v>77</v>
      </c>
      <c r="AR96" s="74"/>
      <c r="AS96" s="78">
        <v>0</v>
      </c>
      <c r="AT96" s="79">
        <f>ROUND(SUM(AV96:AW96),2)</f>
        <v>0</v>
      </c>
      <c r="AU96" s="80">
        <f>'2021009-002 - SO 02 - Nem...'!P121</f>
        <v>32.966160000000002</v>
      </c>
      <c r="AV96" s="79">
        <f>'2021009-002 - SO 02 - Nem...'!J33</f>
        <v>0</v>
      </c>
      <c r="AW96" s="79">
        <f>'2021009-002 - SO 02 - Nem...'!J34</f>
        <v>0</v>
      </c>
      <c r="AX96" s="79">
        <f>'2021009-002 - SO 02 - Nem...'!J35</f>
        <v>0</v>
      </c>
      <c r="AY96" s="79">
        <f>'2021009-002 - SO 02 - Nem...'!J36</f>
        <v>0</v>
      </c>
      <c r="AZ96" s="79">
        <f>'2021009-002 - SO 02 - Nem...'!F33</f>
        <v>0</v>
      </c>
      <c r="BA96" s="79">
        <f>'2021009-002 - SO 02 - Nem...'!F34</f>
        <v>0</v>
      </c>
      <c r="BB96" s="79">
        <f>'2021009-002 - SO 02 - Nem...'!F35</f>
        <v>0</v>
      </c>
      <c r="BC96" s="79">
        <f>'2021009-002 - SO 02 - Nem...'!F36</f>
        <v>0</v>
      </c>
      <c r="BD96" s="81">
        <f>'2021009-002 - SO 02 - Nem...'!F37</f>
        <v>0</v>
      </c>
      <c r="BT96" s="82" t="s">
        <v>78</v>
      </c>
      <c r="BV96" s="82" t="s">
        <v>72</v>
      </c>
      <c r="BW96" s="82" t="s">
        <v>82</v>
      </c>
      <c r="BX96" s="82" t="s">
        <v>4</v>
      </c>
      <c r="CL96" s="82" t="s">
        <v>1</v>
      </c>
      <c r="CM96" s="82" t="s">
        <v>70</v>
      </c>
    </row>
    <row r="97" spans="1:91" s="7" customFormat="1" ht="24.75" customHeight="1">
      <c r="A97" s="73" t="s">
        <v>74</v>
      </c>
      <c r="B97" s="74"/>
      <c r="C97" s="75"/>
      <c r="D97" s="173" t="s">
        <v>83</v>
      </c>
      <c r="E97" s="173"/>
      <c r="F97" s="173"/>
      <c r="G97" s="173"/>
      <c r="H97" s="173"/>
      <c r="I97" s="76"/>
      <c r="J97" s="173" t="s">
        <v>84</v>
      </c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1">
        <f>'2021009-003 - SO 03 - Hla...'!J30</f>
        <v>0</v>
      </c>
      <c r="AH97" s="172"/>
      <c r="AI97" s="172"/>
      <c r="AJ97" s="172"/>
      <c r="AK97" s="172"/>
      <c r="AL97" s="172"/>
      <c r="AM97" s="172"/>
      <c r="AN97" s="171">
        <f>SUM(AG97,AT97)</f>
        <v>0</v>
      </c>
      <c r="AO97" s="172"/>
      <c r="AP97" s="172"/>
      <c r="AQ97" s="77" t="s">
        <v>77</v>
      </c>
      <c r="AR97" s="74"/>
      <c r="AS97" s="78">
        <v>0</v>
      </c>
      <c r="AT97" s="79">
        <f>ROUND(SUM(AV97:AW97),2)</f>
        <v>0</v>
      </c>
      <c r="AU97" s="80">
        <f>'2021009-003 - SO 03 - Hla...'!P121</f>
        <v>234.00879519999998</v>
      </c>
      <c r="AV97" s="79">
        <f>'2021009-003 - SO 03 - Hla...'!J33</f>
        <v>0</v>
      </c>
      <c r="AW97" s="79">
        <f>'2021009-003 - SO 03 - Hla...'!J34</f>
        <v>0</v>
      </c>
      <c r="AX97" s="79">
        <f>'2021009-003 - SO 03 - Hla...'!J35</f>
        <v>0</v>
      </c>
      <c r="AY97" s="79">
        <f>'2021009-003 - SO 03 - Hla...'!J36</f>
        <v>0</v>
      </c>
      <c r="AZ97" s="79">
        <f>'2021009-003 - SO 03 - Hla...'!F33</f>
        <v>0</v>
      </c>
      <c r="BA97" s="79">
        <f>'2021009-003 - SO 03 - Hla...'!F34</f>
        <v>0</v>
      </c>
      <c r="BB97" s="79">
        <f>'2021009-003 - SO 03 - Hla...'!F35</f>
        <v>0</v>
      </c>
      <c r="BC97" s="79">
        <f>'2021009-003 - SO 03 - Hla...'!F36</f>
        <v>0</v>
      </c>
      <c r="BD97" s="81">
        <f>'2021009-003 - SO 03 - Hla...'!F37</f>
        <v>0</v>
      </c>
      <c r="BT97" s="82" t="s">
        <v>78</v>
      </c>
      <c r="BV97" s="82" t="s">
        <v>72</v>
      </c>
      <c r="BW97" s="82" t="s">
        <v>85</v>
      </c>
      <c r="BX97" s="82" t="s">
        <v>4</v>
      </c>
      <c r="CL97" s="82" t="s">
        <v>1</v>
      </c>
      <c r="CM97" s="82" t="s">
        <v>70</v>
      </c>
    </row>
    <row r="98" spans="1:91" s="7" customFormat="1" ht="24.75" customHeight="1">
      <c r="A98" s="73" t="s">
        <v>74</v>
      </c>
      <c r="B98" s="74"/>
      <c r="C98" s="75"/>
      <c r="D98" s="173" t="s">
        <v>86</v>
      </c>
      <c r="E98" s="173"/>
      <c r="F98" s="173"/>
      <c r="G98" s="173"/>
      <c r="H98" s="173"/>
      <c r="I98" s="76"/>
      <c r="J98" s="173" t="s">
        <v>87</v>
      </c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  <c r="AA98" s="173"/>
      <c r="AB98" s="173"/>
      <c r="AC98" s="173"/>
      <c r="AD98" s="173"/>
      <c r="AE98" s="173"/>
      <c r="AF98" s="173"/>
      <c r="AG98" s="171">
        <f>'2021009-004 - SO 04 - Park'!J30</f>
        <v>0</v>
      </c>
      <c r="AH98" s="172"/>
      <c r="AI98" s="172"/>
      <c r="AJ98" s="172"/>
      <c r="AK98" s="172"/>
      <c r="AL98" s="172"/>
      <c r="AM98" s="172"/>
      <c r="AN98" s="171">
        <f>SUM(AG98,AT98)</f>
        <v>0</v>
      </c>
      <c r="AO98" s="172"/>
      <c r="AP98" s="172"/>
      <c r="AQ98" s="77" t="s">
        <v>77</v>
      </c>
      <c r="AR98" s="74"/>
      <c r="AS98" s="83">
        <v>0</v>
      </c>
      <c r="AT98" s="84">
        <f>ROUND(SUM(AV98:AW98),2)</f>
        <v>0</v>
      </c>
      <c r="AU98" s="85">
        <f>'2021009-004 - SO 04 - Park'!P121</f>
        <v>291.32718219999998</v>
      </c>
      <c r="AV98" s="84">
        <f>'2021009-004 - SO 04 - Park'!J33</f>
        <v>0</v>
      </c>
      <c r="AW98" s="84">
        <f>'2021009-004 - SO 04 - Park'!J34</f>
        <v>0</v>
      </c>
      <c r="AX98" s="84">
        <f>'2021009-004 - SO 04 - Park'!J35</f>
        <v>0</v>
      </c>
      <c r="AY98" s="84">
        <f>'2021009-004 - SO 04 - Park'!J36</f>
        <v>0</v>
      </c>
      <c r="AZ98" s="84">
        <f>'2021009-004 - SO 04 - Park'!F33</f>
        <v>0</v>
      </c>
      <c r="BA98" s="84">
        <f>'2021009-004 - SO 04 - Park'!F34</f>
        <v>0</v>
      </c>
      <c r="BB98" s="84">
        <f>'2021009-004 - SO 04 - Park'!F35</f>
        <v>0</v>
      </c>
      <c r="BC98" s="84">
        <f>'2021009-004 - SO 04 - Park'!F36</f>
        <v>0</v>
      </c>
      <c r="BD98" s="86">
        <f>'2021009-004 - SO 04 - Park'!F37</f>
        <v>0</v>
      </c>
      <c r="BT98" s="82" t="s">
        <v>78</v>
      </c>
      <c r="BV98" s="82" t="s">
        <v>72</v>
      </c>
      <c r="BW98" s="82" t="s">
        <v>88</v>
      </c>
      <c r="BX98" s="82" t="s">
        <v>4</v>
      </c>
      <c r="CL98" s="82" t="s">
        <v>1</v>
      </c>
      <c r="CM98" s="82" t="s">
        <v>70</v>
      </c>
    </row>
    <row r="99" spans="1:91" s="2" customFormat="1" ht="30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91" s="2" customFormat="1" ht="6.95" customHeight="1">
      <c r="A100" s="26"/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</sheetData>
  <mergeCells count="5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2021009-001 - SO 01 - Ibr...'!C2" display="/"/>
    <hyperlink ref="A96" location="'2021009-002 - SO 02 - Nem...'!C2" display="/"/>
    <hyperlink ref="A97" location="'2021009-003 - SO 03 - Hla...'!C2" display="/"/>
    <hyperlink ref="A98" location="'2021009-004 - SO 04 - Park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9"/>
  <sheetViews>
    <sheetView showGridLines="0" topLeftCell="A101" workbookViewId="0">
      <selection activeCell="I128" sqref="I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89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191" t="str">
        <f>'Rekapitulácia stavby'!K6</f>
        <v>Rekonštrukcia chodníkov v meste Kráľ. Chlmec</v>
      </c>
      <c r="F7" s="192"/>
      <c r="G7" s="192"/>
      <c r="H7" s="192"/>
      <c r="L7" s="17"/>
    </row>
    <row r="8" spans="1:46" s="2" customFormat="1" ht="12" customHeight="1">
      <c r="A8" s="26"/>
      <c r="B8" s="27"/>
      <c r="C8" s="26"/>
      <c r="D8" s="23" t="s">
        <v>90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1" t="s">
        <v>91</v>
      </c>
      <c r="F9" s="190"/>
      <c r="G9" s="190"/>
      <c r="H9" s="19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44383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5" t="str">
        <f>'Rekapitulácia stavby'!E14</f>
        <v xml:space="preserve"> </v>
      </c>
      <c r="F18" s="165"/>
      <c r="G18" s="165"/>
      <c r="H18" s="165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7" t="s">
        <v>1</v>
      </c>
      <c r="F27" s="167"/>
      <c r="G27" s="167"/>
      <c r="H27" s="167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ROUND((SUM(BE120:BE128)),  2)</f>
        <v>0</v>
      </c>
      <c r="G33" s="26"/>
      <c r="H33" s="26"/>
      <c r="I33" s="95">
        <v>0.2</v>
      </c>
      <c r="J33" s="94">
        <f>ROUND(((SUM(BE120:BE128))*I33),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ROUND((SUM(BF120:BF128)),  2)</f>
        <v>0</v>
      </c>
      <c r="G34" s="26"/>
      <c r="H34" s="26"/>
      <c r="I34" s="95">
        <v>0.2</v>
      </c>
      <c r="J34" s="94">
        <f>ROUND(((SUM(BF120:BF128))*I34),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ROUND((SUM(BG120:BG128)),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ROUND((SUM(BH120:BH128)),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ROUND((SUM(BI120:BI128)),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1" t="str">
        <f>E7</f>
        <v>Rekonštrukcia chodníkov v meste Kráľ. Chlmec</v>
      </c>
      <c r="F85" s="192"/>
      <c r="G85" s="192"/>
      <c r="H85" s="19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1" t="str">
        <f>E9</f>
        <v>2021009/001 - SO 01 - Ibrányiho ul.</v>
      </c>
      <c r="F87" s="190"/>
      <c r="G87" s="190"/>
      <c r="H87" s="19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Kráľovský Chlmec</v>
      </c>
      <c r="G89" s="26"/>
      <c r="H89" s="26"/>
      <c r="I89" s="23" t="s">
        <v>18</v>
      </c>
      <c r="J89" s="49">
        <f>IF(J12="","",J12)</f>
        <v>44383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Mesto Kráľovský Chlmec, Ľ. Kossutha 99, 077 01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93</v>
      </c>
      <c r="D94" s="96"/>
      <c r="E94" s="96"/>
      <c r="F94" s="96"/>
      <c r="G94" s="96"/>
      <c r="H94" s="96"/>
      <c r="I94" s="96"/>
      <c r="J94" s="105" t="s">
        <v>94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95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96</v>
      </c>
    </row>
    <row r="97" spans="1:31" s="9" customFormat="1" ht="24.95" customHeight="1">
      <c r="B97" s="107"/>
      <c r="D97" s="108" t="s">
        <v>97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1:31" s="10" customFormat="1" ht="19.899999999999999" customHeight="1">
      <c r="B98" s="111"/>
      <c r="D98" s="112" t="s">
        <v>98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1:31" s="10" customFormat="1" ht="19.899999999999999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J124</f>
        <v>0</v>
      </c>
      <c r="L99" s="111"/>
    </row>
    <row r="100" spans="1:31" s="10" customFormat="1" ht="19.899999999999999" customHeight="1">
      <c r="B100" s="111"/>
      <c r="D100" s="112" t="s">
        <v>100</v>
      </c>
      <c r="E100" s="113"/>
      <c r="F100" s="113"/>
      <c r="G100" s="113"/>
      <c r="H100" s="113"/>
      <c r="I100" s="113"/>
      <c r="J100" s="114">
        <f>J127</f>
        <v>0</v>
      </c>
      <c r="L100" s="111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101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191" t="str">
        <f>E7</f>
        <v>Rekonštrukcia chodníkov v meste Kráľ. Chlmec</v>
      </c>
      <c r="F110" s="192"/>
      <c r="G110" s="192"/>
      <c r="H110" s="192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90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81" t="str">
        <f>E9</f>
        <v>2021009/001 - SO 01 - Ibrányiho ul.</v>
      </c>
      <c r="F112" s="190"/>
      <c r="G112" s="190"/>
      <c r="H112" s="19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16</v>
      </c>
      <c r="D114" s="26"/>
      <c r="E114" s="26"/>
      <c r="F114" s="21" t="str">
        <f>F12</f>
        <v>Kráľovský Chlmec</v>
      </c>
      <c r="G114" s="26"/>
      <c r="H114" s="26"/>
      <c r="I114" s="23" t="s">
        <v>18</v>
      </c>
      <c r="J114" s="49">
        <f>IF(J12="","",J12)</f>
        <v>44383</v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19</v>
      </c>
      <c r="D116" s="26"/>
      <c r="E116" s="26"/>
      <c r="F116" s="21" t="str">
        <f>E15</f>
        <v>Mesto Kráľovský Chlmec, Ľ. Kossutha 99, 077 01</v>
      </c>
      <c r="G116" s="26"/>
      <c r="H116" s="26"/>
      <c r="I116" s="23" t="s">
        <v>25</v>
      </c>
      <c r="J116" s="24" t="str">
        <f>E21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23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27</v>
      </c>
      <c r="J117" s="24" t="str">
        <f>E24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5"/>
      <c r="B119" s="116"/>
      <c r="C119" s="117" t="s">
        <v>102</v>
      </c>
      <c r="D119" s="118" t="s">
        <v>55</v>
      </c>
      <c r="E119" s="118" t="s">
        <v>51</v>
      </c>
      <c r="F119" s="118" t="s">
        <v>52</v>
      </c>
      <c r="G119" s="118" t="s">
        <v>103</v>
      </c>
      <c r="H119" s="118" t="s">
        <v>104</v>
      </c>
      <c r="I119" s="118" t="s">
        <v>105</v>
      </c>
      <c r="J119" s="119" t="s">
        <v>94</v>
      </c>
      <c r="K119" s="120" t="s">
        <v>106</v>
      </c>
      <c r="L119" s="121"/>
      <c r="M119" s="56" t="s">
        <v>1</v>
      </c>
      <c r="N119" s="57" t="s">
        <v>34</v>
      </c>
      <c r="O119" s="57" t="s">
        <v>107</v>
      </c>
      <c r="P119" s="57" t="s">
        <v>108</v>
      </c>
      <c r="Q119" s="57" t="s">
        <v>109</v>
      </c>
      <c r="R119" s="57" t="s">
        <v>110</v>
      </c>
      <c r="S119" s="57" t="s">
        <v>111</v>
      </c>
      <c r="T119" s="58" t="s">
        <v>112</v>
      </c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</row>
    <row r="120" spans="1:65" s="2" customFormat="1" ht="22.9" customHeight="1">
      <c r="A120" s="26"/>
      <c r="B120" s="27"/>
      <c r="C120" s="63" t="s">
        <v>95</v>
      </c>
      <c r="D120" s="26"/>
      <c r="E120" s="26"/>
      <c r="F120" s="26"/>
      <c r="G120" s="26"/>
      <c r="H120" s="26"/>
      <c r="I120" s="26"/>
      <c r="J120" s="122">
        <f>BK120</f>
        <v>0</v>
      </c>
      <c r="K120" s="26"/>
      <c r="L120" s="27"/>
      <c r="M120" s="59"/>
      <c r="N120" s="50"/>
      <c r="O120" s="60"/>
      <c r="P120" s="123">
        <f>P121</f>
        <v>99.064980000000006</v>
      </c>
      <c r="Q120" s="60"/>
      <c r="R120" s="123">
        <f>R121</f>
        <v>45.773910000000001</v>
      </c>
      <c r="S120" s="60"/>
      <c r="T120" s="124">
        <f>T121</f>
        <v>44.576999999999998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69</v>
      </c>
      <c r="AU120" s="14" t="s">
        <v>96</v>
      </c>
      <c r="BK120" s="125">
        <f>BK121</f>
        <v>0</v>
      </c>
    </row>
    <row r="121" spans="1:65" s="12" customFormat="1" ht="25.9" customHeight="1">
      <c r="B121" s="126"/>
      <c r="D121" s="127" t="s">
        <v>69</v>
      </c>
      <c r="E121" s="128" t="s">
        <v>113</v>
      </c>
      <c r="F121" s="128" t="s">
        <v>114</v>
      </c>
      <c r="J121" s="129">
        <f>BK121</f>
        <v>0</v>
      </c>
      <c r="L121" s="126"/>
      <c r="M121" s="130"/>
      <c r="N121" s="131"/>
      <c r="O121" s="131"/>
      <c r="P121" s="132">
        <f>P122+P124+P127</f>
        <v>99.064980000000006</v>
      </c>
      <c r="Q121" s="131"/>
      <c r="R121" s="132">
        <f>R122+R124+R127</f>
        <v>45.773910000000001</v>
      </c>
      <c r="S121" s="131"/>
      <c r="T121" s="133">
        <f>T122+T124+T127</f>
        <v>44.576999999999998</v>
      </c>
      <c r="AR121" s="127" t="s">
        <v>78</v>
      </c>
      <c r="AT121" s="134" t="s">
        <v>69</v>
      </c>
      <c r="AU121" s="134" t="s">
        <v>70</v>
      </c>
      <c r="AY121" s="127" t="s">
        <v>115</v>
      </c>
      <c r="BK121" s="135">
        <f>BK122+BK124+BK127</f>
        <v>0</v>
      </c>
    </row>
    <row r="122" spans="1:65" s="12" customFormat="1" ht="22.9" customHeight="1">
      <c r="B122" s="126"/>
      <c r="D122" s="127" t="s">
        <v>69</v>
      </c>
      <c r="E122" s="136" t="s">
        <v>78</v>
      </c>
      <c r="F122" s="136" t="s">
        <v>116</v>
      </c>
      <c r="J122" s="137">
        <f>BK122</f>
        <v>0</v>
      </c>
      <c r="L122" s="126"/>
      <c r="M122" s="130"/>
      <c r="N122" s="131"/>
      <c r="O122" s="131"/>
      <c r="P122" s="132">
        <f>P123</f>
        <v>80.028000000000006</v>
      </c>
      <c r="Q122" s="131"/>
      <c r="R122" s="132">
        <f>R123</f>
        <v>4.9139999999999996E-2</v>
      </c>
      <c r="S122" s="131"/>
      <c r="T122" s="133">
        <f>T123</f>
        <v>44.576999999999998</v>
      </c>
      <c r="AR122" s="127" t="s">
        <v>78</v>
      </c>
      <c r="AT122" s="134" t="s">
        <v>69</v>
      </c>
      <c r="AU122" s="134" t="s">
        <v>78</v>
      </c>
      <c r="AY122" s="127" t="s">
        <v>115</v>
      </c>
      <c r="BK122" s="135">
        <f>BK123</f>
        <v>0</v>
      </c>
    </row>
    <row r="123" spans="1:65" s="2" customFormat="1" ht="37.9" customHeight="1">
      <c r="A123" s="26"/>
      <c r="B123" s="138"/>
      <c r="C123" s="139" t="s">
        <v>78</v>
      </c>
      <c r="D123" s="139" t="s">
        <v>117</v>
      </c>
      <c r="E123" s="140" t="s">
        <v>118</v>
      </c>
      <c r="F123" s="141" t="s">
        <v>119</v>
      </c>
      <c r="G123" s="142" t="s">
        <v>120</v>
      </c>
      <c r="H123" s="143">
        <v>351</v>
      </c>
      <c r="I123" s="143"/>
      <c r="J123" s="143">
        <f>ROUND(I123*H123,3)</f>
        <v>0</v>
      </c>
      <c r="K123" s="144"/>
      <c r="L123" s="27"/>
      <c r="M123" s="145" t="s">
        <v>1</v>
      </c>
      <c r="N123" s="146" t="s">
        <v>36</v>
      </c>
      <c r="O123" s="147">
        <v>0.22800000000000001</v>
      </c>
      <c r="P123" s="147">
        <f>O123*H123</f>
        <v>80.028000000000006</v>
      </c>
      <c r="Q123" s="147">
        <v>1.3999999999999999E-4</v>
      </c>
      <c r="R123" s="147">
        <f>Q123*H123</f>
        <v>4.9139999999999996E-2</v>
      </c>
      <c r="S123" s="147">
        <v>0.127</v>
      </c>
      <c r="T123" s="148">
        <f>S123*H123</f>
        <v>44.576999999999998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9" t="s">
        <v>121</v>
      </c>
      <c r="AT123" s="149" t="s">
        <v>117</v>
      </c>
      <c r="AU123" s="149" t="s">
        <v>122</v>
      </c>
      <c r="AY123" s="14" t="s">
        <v>115</v>
      </c>
      <c r="BE123" s="150">
        <f>IF(N123="základná",J123,0)</f>
        <v>0</v>
      </c>
      <c r="BF123" s="150">
        <f>IF(N123="znížená",J123,0)</f>
        <v>0</v>
      </c>
      <c r="BG123" s="150">
        <f>IF(N123="zákl. prenesená",J123,0)</f>
        <v>0</v>
      </c>
      <c r="BH123" s="150">
        <f>IF(N123="zníž. prenesená",J123,0)</f>
        <v>0</v>
      </c>
      <c r="BI123" s="150">
        <f>IF(N123="nulová",J123,0)</f>
        <v>0</v>
      </c>
      <c r="BJ123" s="14" t="s">
        <v>122</v>
      </c>
      <c r="BK123" s="151">
        <f>ROUND(I123*H123,3)</f>
        <v>0</v>
      </c>
      <c r="BL123" s="14" t="s">
        <v>121</v>
      </c>
      <c r="BM123" s="149" t="s">
        <v>123</v>
      </c>
    </row>
    <row r="124" spans="1:65" s="12" customFormat="1" ht="22.9" customHeight="1">
      <c r="B124" s="126"/>
      <c r="D124" s="127" t="s">
        <v>69</v>
      </c>
      <c r="E124" s="136" t="s">
        <v>124</v>
      </c>
      <c r="F124" s="136" t="s">
        <v>125</v>
      </c>
      <c r="J124" s="137">
        <f>BK124</f>
        <v>0</v>
      </c>
      <c r="L124" s="126"/>
      <c r="M124" s="130"/>
      <c r="N124" s="131"/>
      <c r="O124" s="131"/>
      <c r="P124" s="132">
        <f>SUM(P125:P126)</f>
        <v>17.206019999999999</v>
      </c>
      <c r="Q124" s="131"/>
      <c r="R124" s="132">
        <f>SUM(R125:R126)</f>
        <v>45.724769999999999</v>
      </c>
      <c r="S124" s="131"/>
      <c r="T124" s="133">
        <f>SUM(T125:T126)</f>
        <v>0</v>
      </c>
      <c r="AR124" s="127" t="s">
        <v>78</v>
      </c>
      <c r="AT124" s="134" t="s">
        <v>69</v>
      </c>
      <c r="AU124" s="134" t="s">
        <v>78</v>
      </c>
      <c r="AY124" s="127" t="s">
        <v>115</v>
      </c>
      <c r="BK124" s="135">
        <f>SUM(BK125:BK126)</f>
        <v>0</v>
      </c>
    </row>
    <row r="125" spans="1:65" s="2" customFormat="1" ht="24.2" customHeight="1">
      <c r="A125" s="26"/>
      <c r="B125" s="138"/>
      <c r="C125" s="139" t="s">
        <v>122</v>
      </c>
      <c r="D125" s="139" t="s">
        <v>117</v>
      </c>
      <c r="E125" s="140" t="s">
        <v>126</v>
      </c>
      <c r="F125" s="141" t="s">
        <v>127</v>
      </c>
      <c r="G125" s="142" t="s">
        <v>120</v>
      </c>
      <c r="H125" s="143">
        <v>351</v>
      </c>
      <c r="I125" s="143"/>
      <c r="J125" s="143">
        <f>ROUND(I125*H125,3)</f>
        <v>0</v>
      </c>
      <c r="K125" s="144"/>
      <c r="L125" s="27"/>
      <c r="M125" s="145" t="s">
        <v>1</v>
      </c>
      <c r="N125" s="146" t="s">
        <v>36</v>
      </c>
      <c r="O125" s="147">
        <v>2.0200000000000001E-3</v>
      </c>
      <c r="P125" s="147">
        <f>O125*H125</f>
        <v>0.70901999999999998</v>
      </c>
      <c r="Q125" s="147">
        <v>6.0999999999999997E-4</v>
      </c>
      <c r="R125" s="147">
        <f>Q125*H125</f>
        <v>0.21410999999999999</v>
      </c>
      <c r="S125" s="147">
        <v>0</v>
      </c>
      <c r="T125" s="148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121</v>
      </c>
      <c r="AT125" s="149" t="s">
        <v>117</v>
      </c>
      <c r="AU125" s="149" t="s">
        <v>122</v>
      </c>
      <c r="AY125" s="14" t="s">
        <v>115</v>
      </c>
      <c r="BE125" s="150">
        <f>IF(N125="základná",J125,0)</f>
        <v>0</v>
      </c>
      <c r="BF125" s="150">
        <f>IF(N125="znížená",J125,0)</f>
        <v>0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4" t="s">
        <v>122</v>
      </c>
      <c r="BK125" s="151">
        <f>ROUND(I125*H125,3)</f>
        <v>0</v>
      </c>
      <c r="BL125" s="14" t="s">
        <v>121</v>
      </c>
      <c r="BM125" s="149" t="s">
        <v>128</v>
      </c>
    </row>
    <row r="126" spans="1:65" s="2" customFormat="1" ht="24.2" customHeight="1">
      <c r="A126" s="26"/>
      <c r="B126" s="138"/>
      <c r="C126" s="139" t="s">
        <v>129</v>
      </c>
      <c r="D126" s="139" t="s">
        <v>117</v>
      </c>
      <c r="E126" s="140" t="s">
        <v>130</v>
      </c>
      <c r="F126" s="141" t="s">
        <v>131</v>
      </c>
      <c r="G126" s="142" t="s">
        <v>120</v>
      </c>
      <c r="H126" s="143">
        <v>351</v>
      </c>
      <c r="I126" s="143"/>
      <c r="J126" s="143">
        <f>ROUND(I126*H126,3)</f>
        <v>0</v>
      </c>
      <c r="K126" s="144"/>
      <c r="L126" s="27"/>
      <c r="M126" s="145" t="s">
        <v>1</v>
      </c>
      <c r="N126" s="146" t="s">
        <v>36</v>
      </c>
      <c r="O126" s="147">
        <v>4.7E-2</v>
      </c>
      <c r="P126" s="147">
        <f>O126*H126</f>
        <v>16.497</v>
      </c>
      <c r="Q126" s="147">
        <v>0.12966</v>
      </c>
      <c r="R126" s="147">
        <f>Q126*H126</f>
        <v>45.510660000000001</v>
      </c>
      <c r="S126" s="147">
        <v>0</v>
      </c>
      <c r="T126" s="148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121</v>
      </c>
      <c r="AT126" s="149" t="s">
        <v>117</v>
      </c>
      <c r="AU126" s="149" t="s">
        <v>122</v>
      </c>
      <c r="AY126" s="14" t="s">
        <v>115</v>
      </c>
      <c r="BE126" s="150">
        <f>IF(N126="základná",J126,0)</f>
        <v>0</v>
      </c>
      <c r="BF126" s="150">
        <f>IF(N126="znížená",J126,0)</f>
        <v>0</v>
      </c>
      <c r="BG126" s="150">
        <f>IF(N126="zákl. prenesená",J126,0)</f>
        <v>0</v>
      </c>
      <c r="BH126" s="150">
        <f>IF(N126="zníž. prenesená",J126,0)</f>
        <v>0</v>
      </c>
      <c r="BI126" s="150">
        <f>IF(N126="nulová",J126,0)</f>
        <v>0</v>
      </c>
      <c r="BJ126" s="14" t="s">
        <v>122</v>
      </c>
      <c r="BK126" s="151">
        <f>ROUND(I126*H126,3)</f>
        <v>0</v>
      </c>
      <c r="BL126" s="14" t="s">
        <v>121</v>
      </c>
      <c r="BM126" s="149" t="s">
        <v>132</v>
      </c>
    </row>
    <row r="127" spans="1:65" s="12" customFormat="1" ht="22.9" customHeight="1">
      <c r="B127" s="126"/>
      <c r="D127" s="127" t="s">
        <v>69</v>
      </c>
      <c r="E127" s="136" t="s">
        <v>133</v>
      </c>
      <c r="F127" s="136" t="s">
        <v>134</v>
      </c>
      <c r="J127" s="137">
        <f>BK127</f>
        <v>0</v>
      </c>
      <c r="L127" s="126"/>
      <c r="M127" s="130"/>
      <c r="N127" s="131"/>
      <c r="O127" s="131"/>
      <c r="P127" s="132">
        <f>P128</f>
        <v>1.8309600000000001</v>
      </c>
      <c r="Q127" s="131"/>
      <c r="R127" s="132">
        <f>R128</f>
        <v>0</v>
      </c>
      <c r="S127" s="131"/>
      <c r="T127" s="133">
        <f>T128</f>
        <v>0</v>
      </c>
      <c r="AR127" s="127" t="s">
        <v>78</v>
      </c>
      <c r="AT127" s="134" t="s">
        <v>69</v>
      </c>
      <c r="AU127" s="134" t="s">
        <v>78</v>
      </c>
      <c r="AY127" s="127" t="s">
        <v>115</v>
      </c>
      <c r="BK127" s="135">
        <f>BK128</f>
        <v>0</v>
      </c>
    </row>
    <row r="128" spans="1:65" s="2" customFormat="1" ht="24.2" customHeight="1">
      <c r="A128" s="26"/>
      <c r="B128" s="138"/>
      <c r="C128" s="139" t="s">
        <v>121</v>
      </c>
      <c r="D128" s="139" t="s">
        <v>117</v>
      </c>
      <c r="E128" s="140" t="s">
        <v>135</v>
      </c>
      <c r="F128" s="141" t="s">
        <v>136</v>
      </c>
      <c r="G128" s="142" t="s">
        <v>137</v>
      </c>
      <c r="H128" s="143">
        <v>45.774000000000001</v>
      </c>
      <c r="I128" s="143"/>
      <c r="J128" s="143">
        <f>ROUND(I128*H128,3)</f>
        <v>0</v>
      </c>
      <c r="K128" s="144"/>
      <c r="L128" s="27"/>
      <c r="M128" s="152" t="s">
        <v>1</v>
      </c>
      <c r="N128" s="153" t="s">
        <v>36</v>
      </c>
      <c r="O128" s="154">
        <v>0.04</v>
      </c>
      <c r="P128" s="154">
        <f>O128*H128</f>
        <v>1.8309600000000001</v>
      </c>
      <c r="Q128" s="154">
        <v>0</v>
      </c>
      <c r="R128" s="154">
        <f>Q128*H128</f>
        <v>0</v>
      </c>
      <c r="S128" s="154">
        <v>0</v>
      </c>
      <c r="T128" s="15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121</v>
      </c>
      <c r="AT128" s="149" t="s">
        <v>117</v>
      </c>
      <c r="AU128" s="149" t="s">
        <v>122</v>
      </c>
      <c r="AY128" s="14" t="s">
        <v>115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4" t="s">
        <v>122</v>
      </c>
      <c r="BK128" s="151">
        <f>ROUND(I128*H128,3)</f>
        <v>0</v>
      </c>
      <c r="BL128" s="14" t="s">
        <v>121</v>
      </c>
      <c r="BM128" s="149" t="s">
        <v>138</v>
      </c>
    </row>
    <row r="129" spans="1:31" s="2" customFormat="1" ht="6.95" customHeight="1">
      <c r="A129" s="26"/>
      <c r="B129" s="41"/>
      <c r="C129" s="42"/>
      <c r="D129" s="42"/>
      <c r="E129" s="42"/>
      <c r="F129" s="42"/>
      <c r="G129" s="42"/>
      <c r="H129" s="42"/>
      <c r="I129" s="42"/>
      <c r="J129" s="42"/>
      <c r="K129" s="42"/>
      <c r="L129" s="27"/>
      <c r="M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</sheetData>
  <autoFilter ref="C119:K128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opLeftCell="A107" workbookViewId="0">
      <selection activeCell="I129" sqref="I12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89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191" t="str">
        <f>'Rekapitulácia stavby'!K6</f>
        <v>Rekonštrukcia chodníkov v meste Kráľ. Chlmec</v>
      </c>
      <c r="F7" s="192"/>
      <c r="G7" s="192"/>
      <c r="H7" s="192"/>
      <c r="L7" s="17"/>
    </row>
    <row r="8" spans="1:46" s="2" customFormat="1" ht="12" customHeight="1">
      <c r="A8" s="26"/>
      <c r="B8" s="27"/>
      <c r="C8" s="26"/>
      <c r="D8" s="23" t="s">
        <v>90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1" t="s">
        <v>139</v>
      </c>
      <c r="F9" s="190"/>
      <c r="G9" s="190"/>
      <c r="H9" s="19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44383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5" t="str">
        <f>'Rekapitulácia stavby'!E14</f>
        <v xml:space="preserve"> </v>
      </c>
      <c r="F18" s="165"/>
      <c r="G18" s="165"/>
      <c r="H18" s="165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7" t="s">
        <v>1</v>
      </c>
      <c r="F27" s="167"/>
      <c r="G27" s="167"/>
      <c r="H27" s="167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ROUND((SUM(BE121:BE129)),  2)</f>
        <v>0</v>
      </c>
      <c r="G33" s="26"/>
      <c r="H33" s="26"/>
      <c r="I33" s="95">
        <v>0.2</v>
      </c>
      <c r="J33" s="94">
        <f>ROUND(((SUM(BE121:BE129))*I33),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ROUND((SUM(BF121:BF129)),  2)</f>
        <v>0</v>
      </c>
      <c r="G34" s="26"/>
      <c r="H34" s="26"/>
      <c r="I34" s="95">
        <v>0.2</v>
      </c>
      <c r="J34" s="94">
        <f>ROUND(((SUM(BF121:BF129))*I34),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ROUND((SUM(BG121:BG129)),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ROUND((SUM(BH121:BH129)),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ROUND((SUM(BI121:BI129)),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1" t="str">
        <f>E7</f>
        <v>Rekonštrukcia chodníkov v meste Kráľ. Chlmec</v>
      </c>
      <c r="F85" s="192"/>
      <c r="G85" s="192"/>
      <c r="H85" s="19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1" t="str">
        <f>E9</f>
        <v>2021009/002 - SO 02 - Nemocničná ul.</v>
      </c>
      <c r="F87" s="190"/>
      <c r="G87" s="190"/>
      <c r="H87" s="19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Kráľovský Chlmec</v>
      </c>
      <c r="G89" s="26"/>
      <c r="H89" s="26"/>
      <c r="I89" s="23" t="s">
        <v>18</v>
      </c>
      <c r="J89" s="49">
        <f>IF(J12="","",J12)</f>
        <v>44383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Mesto Kráľovský Chlmec, Ľ. Kossutha 99, 077 01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93</v>
      </c>
      <c r="D94" s="96"/>
      <c r="E94" s="96"/>
      <c r="F94" s="96"/>
      <c r="G94" s="96"/>
      <c r="H94" s="96"/>
      <c r="I94" s="96"/>
      <c r="J94" s="105" t="s">
        <v>94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95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96</v>
      </c>
    </row>
    <row r="97" spans="1:31" s="9" customFormat="1" ht="24.95" customHeight="1">
      <c r="B97" s="107"/>
      <c r="D97" s="108" t="s">
        <v>97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1:31" s="10" customFormat="1" ht="19.899999999999999" customHeight="1">
      <c r="B98" s="111"/>
      <c r="D98" s="112" t="s">
        <v>98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1:31" s="10" customFormat="1" ht="19.899999999999999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J124</f>
        <v>0</v>
      </c>
      <c r="L99" s="111"/>
    </row>
    <row r="100" spans="1:31" s="10" customFormat="1" ht="19.899999999999999" customHeight="1">
      <c r="B100" s="111"/>
      <c r="D100" s="112" t="s">
        <v>140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1:31" s="10" customFormat="1" ht="19.899999999999999" customHeight="1">
      <c r="B101" s="111"/>
      <c r="D101" s="112" t="s">
        <v>100</v>
      </c>
      <c r="E101" s="113"/>
      <c r="F101" s="113"/>
      <c r="G101" s="113"/>
      <c r="H101" s="113"/>
      <c r="I101" s="113"/>
      <c r="J101" s="114">
        <f>J128</f>
        <v>0</v>
      </c>
      <c r="L101" s="111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101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91" t="str">
        <f>E7</f>
        <v>Rekonštrukcia chodníkov v meste Kráľ. Chlmec</v>
      </c>
      <c r="F111" s="192"/>
      <c r="G111" s="192"/>
      <c r="H111" s="192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90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81" t="str">
        <f>E9</f>
        <v>2021009/002 - SO 02 - Nemocničná ul.</v>
      </c>
      <c r="F113" s="190"/>
      <c r="G113" s="190"/>
      <c r="H113" s="19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>Kráľovský Chlmec</v>
      </c>
      <c r="G115" s="26"/>
      <c r="H115" s="26"/>
      <c r="I115" s="23" t="s">
        <v>18</v>
      </c>
      <c r="J115" s="49">
        <f>IF(J12="","",J12)</f>
        <v>44383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19</v>
      </c>
      <c r="D117" s="26"/>
      <c r="E117" s="26"/>
      <c r="F117" s="21" t="str">
        <f>E15</f>
        <v>Mesto Kráľovský Chlmec, Ľ. Kossutha 99, 077 01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23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5"/>
      <c r="B120" s="116"/>
      <c r="C120" s="117" t="s">
        <v>102</v>
      </c>
      <c r="D120" s="118" t="s">
        <v>55</v>
      </c>
      <c r="E120" s="118" t="s">
        <v>51</v>
      </c>
      <c r="F120" s="118" t="s">
        <v>52</v>
      </c>
      <c r="G120" s="118" t="s">
        <v>103</v>
      </c>
      <c r="H120" s="118" t="s">
        <v>104</v>
      </c>
      <c r="I120" s="118" t="s">
        <v>105</v>
      </c>
      <c r="J120" s="119" t="s">
        <v>94</v>
      </c>
      <c r="K120" s="120" t="s">
        <v>106</v>
      </c>
      <c r="L120" s="121"/>
      <c r="M120" s="56" t="s">
        <v>1</v>
      </c>
      <c r="N120" s="57" t="s">
        <v>34</v>
      </c>
      <c r="O120" s="57" t="s">
        <v>107</v>
      </c>
      <c r="P120" s="57" t="s">
        <v>108</v>
      </c>
      <c r="Q120" s="57" t="s">
        <v>109</v>
      </c>
      <c r="R120" s="57" t="s">
        <v>110</v>
      </c>
      <c r="S120" s="57" t="s">
        <v>111</v>
      </c>
      <c r="T120" s="58" t="s">
        <v>112</v>
      </c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</row>
    <row r="121" spans="1:65" s="2" customFormat="1" ht="22.9" customHeight="1">
      <c r="A121" s="26"/>
      <c r="B121" s="27"/>
      <c r="C121" s="63" t="s">
        <v>95</v>
      </c>
      <c r="D121" s="26"/>
      <c r="E121" s="26"/>
      <c r="F121" s="26"/>
      <c r="G121" s="26"/>
      <c r="H121" s="26"/>
      <c r="I121" s="26"/>
      <c r="J121" s="122">
        <f>BK121</f>
        <v>0</v>
      </c>
      <c r="K121" s="26"/>
      <c r="L121" s="27"/>
      <c r="M121" s="59"/>
      <c r="N121" s="50"/>
      <c r="O121" s="60"/>
      <c r="P121" s="123">
        <f>P122</f>
        <v>32.966160000000002</v>
      </c>
      <c r="Q121" s="60"/>
      <c r="R121" s="123">
        <f>R122</f>
        <v>38.954028199999996</v>
      </c>
      <c r="S121" s="60"/>
      <c r="T121" s="124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69</v>
      </c>
      <c r="AU121" s="14" t="s">
        <v>96</v>
      </c>
      <c r="BK121" s="125">
        <f>BK122</f>
        <v>0</v>
      </c>
    </row>
    <row r="122" spans="1:65" s="12" customFormat="1" ht="25.9" customHeight="1">
      <c r="B122" s="126"/>
      <c r="D122" s="127" t="s">
        <v>69</v>
      </c>
      <c r="E122" s="128" t="s">
        <v>113</v>
      </c>
      <c r="F122" s="128" t="s">
        <v>114</v>
      </c>
      <c r="J122" s="129">
        <f>BK122</f>
        <v>0</v>
      </c>
      <c r="L122" s="126"/>
      <c r="M122" s="130"/>
      <c r="N122" s="131"/>
      <c r="O122" s="131"/>
      <c r="P122" s="132">
        <f>P123+P124+P126+P128</f>
        <v>32.966160000000002</v>
      </c>
      <c r="Q122" s="131"/>
      <c r="R122" s="132">
        <f>R123+R124+R126+R128</f>
        <v>38.954028199999996</v>
      </c>
      <c r="S122" s="131"/>
      <c r="T122" s="133">
        <f>T123+T124+T126+T128</f>
        <v>0</v>
      </c>
      <c r="AR122" s="127" t="s">
        <v>78</v>
      </c>
      <c r="AT122" s="134" t="s">
        <v>69</v>
      </c>
      <c r="AU122" s="134" t="s">
        <v>70</v>
      </c>
      <c r="AY122" s="127" t="s">
        <v>115</v>
      </c>
      <c r="BK122" s="135">
        <f>BK123+BK124+BK126+BK128</f>
        <v>0</v>
      </c>
    </row>
    <row r="123" spans="1:65" s="12" customFormat="1" ht="22.9" customHeight="1">
      <c r="B123" s="126"/>
      <c r="D123" s="127" t="s">
        <v>69</v>
      </c>
      <c r="E123" s="136" t="s">
        <v>78</v>
      </c>
      <c r="F123" s="136" t="s">
        <v>116</v>
      </c>
      <c r="J123" s="137">
        <f>BK123</f>
        <v>0</v>
      </c>
      <c r="L123" s="126"/>
      <c r="M123" s="130"/>
      <c r="N123" s="131"/>
      <c r="O123" s="131"/>
      <c r="P123" s="132">
        <v>0</v>
      </c>
      <c r="Q123" s="131"/>
      <c r="R123" s="132">
        <v>0</v>
      </c>
      <c r="S123" s="131"/>
      <c r="T123" s="133">
        <v>0</v>
      </c>
      <c r="AR123" s="127" t="s">
        <v>78</v>
      </c>
      <c r="AT123" s="134" t="s">
        <v>69</v>
      </c>
      <c r="AU123" s="134" t="s">
        <v>78</v>
      </c>
      <c r="AY123" s="127" t="s">
        <v>115</v>
      </c>
      <c r="BK123" s="135">
        <v>0</v>
      </c>
    </row>
    <row r="124" spans="1:65" s="12" customFormat="1" ht="22.9" customHeight="1">
      <c r="B124" s="126"/>
      <c r="D124" s="127" t="s">
        <v>69</v>
      </c>
      <c r="E124" s="136" t="s">
        <v>124</v>
      </c>
      <c r="F124" s="136" t="s">
        <v>125</v>
      </c>
      <c r="J124" s="137">
        <f>BK124</f>
        <v>0</v>
      </c>
      <c r="L124" s="126"/>
      <c r="M124" s="130"/>
      <c r="N124" s="131"/>
      <c r="O124" s="131"/>
      <c r="P124" s="132">
        <f>P125</f>
        <v>13.348000000000001</v>
      </c>
      <c r="Q124" s="131"/>
      <c r="R124" s="132">
        <f>R125</f>
        <v>36.823439999999998</v>
      </c>
      <c r="S124" s="131"/>
      <c r="T124" s="133">
        <f>T125</f>
        <v>0</v>
      </c>
      <c r="AR124" s="127" t="s">
        <v>78</v>
      </c>
      <c r="AT124" s="134" t="s">
        <v>69</v>
      </c>
      <c r="AU124" s="134" t="s">
        <v>78</v>
      </c>
      <c r="AY124" s="127" t="s">
        <v>115</v>
      </c>
      <c r="BK124" s="135">
        <f>BK125</f>
        <v>0</v>
      </c>
    </row>
    <row r="125" spans="1:65" s="2" customFormat="1" ht="24.2" customHeight="1">
      <c r="A125" s="26"/>
      <c r="B125" s="138"/>
      <c r="C125" s="139" t="s">
        <v>78</v>
      </c>
      <c r="D125" s="139" t="s">
        <v>117</v>
      </c>
      <c r="E125" s="140" t="s">
        <v>130</v>
      </c>
      <c r="F125" s="141" t="s">
        <v>131</v>
      </c>
      <c r="G125" s="142" t="s">
        <v>120</v>
      </c>
      <c r="H125" s="143">
        <v>284</v>
      </c>
      <c r="I125" s="143"/>
      <c r="J125" s="143">
        <f>ROUND(I125*H125,3)</f>
        <v>0</v>
      </c>
      <c r="K125" s="144"/>
      <c r="L125" s="27"/>
      <c r="M125" s="145" t="s">
        <v>1</v>
      </c>
      <c r="N125" s="146" t="s">
        <v>36</v>
      </c>
      <c r="O125" s="147">
        <v>4.7E-2</v>
      </c>
      <c r="P125" s="147">
        <f>O125*H125</f>
        <v>13.348000000000001</v>
      </c>
      <c r="Q125" s="147">
        <v>0.12966</v>
      </c>
      <c r="R125" s="147">
        <f>Q125*H125</f>
        <v>36.823439999999998</v>
      </c>
      <c r="S125" s="147">
        <v>0</v>
      </c>
      <c r="T125" s="148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121</v>
      </c>
      <c r="AT125" s="149" t="s">
        <v>117</v>
      </c>
      <c r="AU125" s="149" t="s">
        <v>122</v>
      </c>
      <c r="AY125" s="14" t="s">
        <v>115</v>
      </c>
      <c r="BE125" s="150">
        <f>IF(N125="základná",J125,0)</f>
        <v>0</v>
      </c>
      <c r="BF125" s="150">
        <f>IF(N125="znížená",J125,0)</f>
        <v>0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4" t="s">
        <v>122</v>
      </c>
      <c r="BK125" s="151">
        <f>ROUND(I125*H125,3)</f>
        <v>0</v>
      </c>
      <c r="BL125" s="14" t="s">
        <v>121</v>
      </c>
      <c r="BM125" s="149" t="s">
        <v>132</v>
      </c>
    </row>
    <row r="126" spans="1:65" s="12" customFormat="1" ht="22.9" customHeight="1">
      <c r="B126" s="126"/>
      <c r="D126" s="127" t="s">
        <v>69</v>
      </c>
      <c r="E126" s="136" t="s">
        <v>141</v>
      </c>
      <c r="F126" s="136" t="s">
        <v>142</v>
      </c>
      <c r="J126" s="137">
        <f>BK126</f>
        <v>0</v>
      </c>
      <c r="L126" s="126"/>
      <c r="M126" s="130"/>
      <c r="N126" s="131"/>
      <c r="O126" s="131"/>
      <c r="P126" s="132">
        <f>P127</f>
        <v>18.060000000000002</v>
      </c>
      <c r="Q126" s="131"/>
      <c r="R126" s="132">
        <f>R127</f>
        <v>2.1305882</v>
      </c>
      <c r="S126" s="131"/>
      <c r="T126" s="133">
        <f>T127</f>
        <v>0</v>
      </c>
      <c r="AR126" s="127" t="s">
        <v>78</v>
      </c>
      <c r="AT126" s="134" t="s">
        <v>69</v>
      </c>
      <c r="AU126" s="134" t="s">
        <v>78</v>
      </c>
      <c r="AY126" s="127" t="s">
        <v>115</v>
      </c>
      <c r="BK126" s="135">
        <f>BK127</f>
        <v>0</v>
      </c>
    </row>
    <row r="127" spans="1:65" s="2" customFormat="1" ht="24.2" customHeight="1">
      <c r="A127" s="26"/>
      <c r="B127" s="138"/>
      <c r="C127" s="139" t="s">
        <v>122</v>
      </c>
      <c r="D127" s="139" t="s">
        <v>117</v>
      </c>
      <c r="E127" s="140" t="s">
        <v>143</v>
      </c>
      <c r="F127" s="141" t="s">
        <v>144</v>
      </c>
      <c r="G127" s="142" t="s">
        <v>145</v>
      </c>
      <c r="H127" s="143">
        <v>5</v>
      </c>
      <c r="I127" s="143"/>
      <c r="J127" s="143">
        <f>ROUND(I127*H127,3)</f>
        <v>0</v>
      </c>
      <c r="K127" s="144"/>
      <c r="L127" s="27"/>
      <c r="M127" s="145" t="s">
        <v>1</v>
      </c>
      <c r="N127" s="146" t="s">
        <v>36</v>
      </c>
      <c r="O127" s="147">
        <v>3.6120000000000001</v>
      </c>
      <c r="P127" s="147">
        <f>O127*H127</f>
        <v>18.060000000000002</v>
      </c>
      <c r="Q127" s="147">
        <v>0.42611764000000002</v>
      </c>
      <c r="R127" s="147">
        <f>Q127*H127</f>
        <v>2.1305882</v>
      </c>
      <c r="S127" s="147">
        <v>0</v>
      </c>
      <c r="T127" s="148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121</v>
      </c>
      <c r="AT127" s="149" t="s">
        <v>117</v>
      </c>
      <c r="AU127" s="149" t="s">
        <v>122</v>
      </c>
      <c r="AY127" s="14" t="s">
        <v>115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4" t="s">
        <v>122</v>
      </c>
      <c r="BK127" s="151">
        <f>ROUND(I127*H127,3)</f>
        <v>0</v>
      </c>
      <c r="BL127" s="14" t="s">
        <v>121</v>
      </c>
      <c r="BM127" s="149" t="s">
        <v>146</v>
      </c>
    </row>
    <row r="128" spans="1:65" s="12" customFormat="1" ht="22.9" customHeight="1">
      <c r="B128" s="126"/>
      <c r="D128" s="127" t="s">
        <v>69</v>
      </c>
      <c r="E128" s="136" t="s">
        <v>133</v>
      </c>
      <c r="F128" s="136" t="s">
        <v>134</v>
      </c>
      <c r="J128" s="137">
        <f>BK128</f>
        <v>0</v>
      </c>
      <c r="L128" s="126"/>
      <c r="M128" s="130"/>
      <c r="N128" s="131"/>
      <c r="O128" s="131"/>
      <c r="P128" s="132">
        <f>P129</f>
        <v>1.55816</v>
      </c>
      <c r="Q128" s="131"/>
      <c r="R128" s="132">
        <f>R129</f>
        <v>0</v>
      </c>
      <c r="S128" s="131"/>
      <c r="T128" s="133">
        <f>T129</f>
        <v>0</v>
      </c>
      <c r="AR128" s="127" t="s">
        <v>78</v>
      </c>
      <c r="AT128" s="134" t="s">
        <v>69</v>
      </c>
      <c r="AU128" s="134" t="s">
        <v>78</v>
      </c>
      <c r="AY128" s="127" t="s">
        <v>115</v>
      </c>
      <c r="BK128" s="135">
        <f>BK129</f>
        <v>0</v>
      </c>
    </row>
    <row r="129" spans="1:65" s="2" customFormat="1" ht="24.2" customHeight="1">
      <c r="A129" s="26"/>
      <c r="B129" s="138"/>
      <c r="C129" s="139" t="s">
        <v>129</v>
      </c>
      <c r="D129" s="139" t="s">
        <v>117</v>
      </c>
      <c r="E129" s="140" t="s">
        <v>135</v>
      </c>
      <c r="F129" s="141" t="s">
        <v>136</v>
      </c>
      <c r="G129" s="142" t="s">
        <v>137</v>
      </c>
      <c r="H129" s="143">
        <v>38.954000000000001</v>
      </c>
      <c r="I129" s="143"/>
      <c r="J129" s="143">
        <f>ROUND(I129*H129,3)</f>
        <v>0</v>
      </c>
      <c r="K129" s="144"/>
      <c r="L129" s="27"/>
      <c r="M129" s="152" t="s">
        <v>1</v>
      </c>
      <c r="N129" s="153" t="s">
        <v>36</v>
      </c>
      <c r="O129" s="154">
        <v>0.04</v>
      </c>
      <c r="P129" s="154">
        <f>O129*H129</f>
        <v>1.55816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121</v>
      </c>
      <c r="AT129" s="149" t="s">
        <v>117</v>
      </c>
      <c r="AU129" s="149" t="s">
        <v>122</v>
      </c>
      <c r="AY129" s="14" t="s">
        <v>115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4" t="s">
        <v>122</v>
      </c>
      <c r="BK129" s="151">
        <f>ROUND(I129*H129,3)</f>
        <v>0</v>
      </c>
      <c r="BL129" s="14" t="s">
        <v>121</v>
      </c>
      <c r="BM129" s="149" t="s">
        <v>138</v>
      </c>
    </row>
    <row r="130" spans="1:65" s="2" customFormat="1" ht="6.95" customHeight="1">
      <c r="A130" s="26"/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27"/>
      <c r="M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</sheetData>
  <autoFilter ref="C120:K12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2"/>
  <sheetViews>
    <sheetView showGridLines="0" topLeftCell="A122" workbookViewId="0">
      <selection activeCell="I131" sqref="I13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89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191" t="str">
        <f>'Rekapitulácia stavby'!K6</f>
        <v>Rekonštrukcia chodníkov v meste Kráľ. Chlmec</v>
      </c>
      <c r="F7" s="192"/>
      <c r="G7" s="192"/>
      <c r="H7" s="192"/>
      <c r="L7" s="17"/>
    </row>
    <row r="8" spans="1:46" s="2" customFormat="1" ht="12" customHeight="1">
      <c r="A8" s="26"/>
      <c r="B8" s="27"/>
      <c r="C8" s="26"/>
      <c r="D8" s="23" t="s">
        <v>90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1" t="s">
        <v>147</v>
      </c>
      <c r="F9" s="190"/>
      <c r="G9" s="190"/>
      <c r="H9" s="19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44383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5" t="str">
        <f>'Rekapitulácia stavby'!E14</f>
        <v xml:space="preserve"> </v>
      </c>
      <c r="F18" s="165"/>
      <c r="G18" s="165"/>
      <c r="H18" s="165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7" t="s">
        <v>1</v>
      </c>
      <c r="F27" s="167"/>
      <c r="G27" s="167"/>
      <c r="H27" s="167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ROUND((SUM(BE121:BE131)),  2)</f>
        <v>0</v>
      </c>
      <c r="G33" s="26"/>
      <c r="H33" s="26"/>
      <c r="I33" s="95">
        <v>0.2</v>
      </c>
      <c r="J33" s="94">
        <f>ROUND(((SUM(BE121:BE131))*I33),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ROUND((SUM(BF121:BF131)),  2)</f>
        <v>0</v>
      </c>
      <c r="G34" s="26"/>
      <c r="H34" s="26"/>
      <c r="I34" s="95">
        <v>0.2</v>
      </c>
      <c r="J34" s="94">
        <f>ROUND(((SUM(BF121:BF131))*I34),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ROUND((SUM(BG121:BG131)),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ROUND((SUM(BH121:BH131)),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ROUND((SUM(BI121:BI131)),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1" t="str">
        <f>E7</f>
        <v>Rekonštrukcia chodníkov v meste Kráľ. Chlmec</v>
      </c>
      <c r="F85" s="192"/>
      <c r="G85" s="192"/>
      <c r="H85" s="19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1" t="str">
        <f>E9</f>
        <v>2021009/003 - SO 03 - Hlavná ul.</v>
      </c>
      <c r="F87" s="190"/>
      <c r="G87" s="190"/>
      <c r="H87" s="19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Kráľovský Chlmec</v>
      </c>
      <c r="G89" s="26"/>
      <c r="H89" s="26"/>
      <c r="I89" s="23" t="s">
        <v>18</v>
      </c>
      <c r="J89" s="49">
        <f>IF(J12="","",J12)</f>
        <v>44383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Mesto Kráľovský Chlmec, Ľ. Kossutha 99, 077 01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93</v>
      </c>
      <c r="D94" s="96"/>
      <c r="E94" s="96"/>
      <c r="F94" s="96"/>
      <c r="G94" s="96"/>
      <c r="H94" s="96"/>
      <c r="I94" s="96"/>
      <c r="J94" s="105" t="s">
        <v>94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95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96</v>
      </c>
    </row>
    <row r="97" spans="1:31" s="9" customFormat="1" ht="24.95" customHeight="1">
      <c r="B97" s="107"/>
      <c r="D97" s="108" t="s">
        <v>97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1:31" s="10" customFormat="1" ht="19.899999999999999" customHeight="1">
      <c r="B98" s="111"/>
      <c r="D98" s="112" t="s">
        <v>98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1:31" s="10" customFormat="1" ht="19.899999999999999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J125</f>
        <v>0</v>
      </c>
      <c r="L99" s="111"/>
    </row>
    <row r="100" spans="1:31" s="10" customFormat="1" ht="19.899999999999999" customHeight="1">
      <c r="B100" s="111"/>
      <c r="D100" s="112" t="s">
        <v>148</v>
      </c>
      <c r="E100" s="113"/>
      <c r="F100" s="113"/>
      <c r="G100" s="113"/>
      <c r="H100" s="113"/>
      <c r="I100" s="113"/>
      <c r="J100" s="114">
        <f>J128</f>
        <v>0</v>
      </c>
      <c r="L100" s="111"/>
    </row>
    <row r="101" spans="1:31" s="10" customFormat="1" ht="19.899999999999999" customHeight="1">
      <c r="B101" s="111"/>
      <c r="D101" s="112" t="s">
        <v>100</v>
      </c>
      <c r="E101" s="113"/>
      <c r="F101" s="113"/>
      <c r="G101" s="113"/>
      <c r="H101" s="113"/>
      <c r="I101" s="113"/>
      <c r="J101" s="114">
        <f>J130</f>
        <v>0</v>
      </c>
      <c r="L101" s="111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101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91" t="str">
        <f>E7</f>
        <v>Rekonštrukcia chodníkov v meste Kráľ. Chlmec</v>
      </c>
      <c r="F111" s="192"/>
      <c r="G111" s="192"/>
      <c r="H111" s="192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90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81" t="str">
        <f>E9</f>
        <v>2021009/003 - SO 03 - Hlavná ul.</v>
      </c>
      <c r="F113" s="190"/>
      <c r="G113" s="190"/>
      <c r="H113" s="19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>Kráľovský Chlmec</v>
      </c>
      <c r="G115" s="26"/>
      <c r="H115" s="26"/>
      <c r="I115" s="23" t="s">
        <v>18</v>
      </c>
      <c r="J115" s="49">
        <f>IF(J12="","",J12)</f>
        <v>44383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19</v>
      </c>
      <c r="D117" s="26"/>
      <c r="E117" s="26"/>
      <c r="F117" s="21" t="str">
        <f>E15</f>
        <v>Mesto Kráľovský Chlmec, Ľ. Kossutha 99, 077 01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23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5"/>
      <c r="B120" s="116"/>
      <c r="C120" s="117" t="s">
        <v>102</v>
      </c>
      <c r="D120" s="118" t="s">
        <v>55</v>
      </c>
      <c r="E120" s="118" t="s">
        <v>51</v>
      </c>
      <c r="F120" s="118" t="s">
        <v>52</v>
      </c>
      <c r="G120" s="118" t="s">
        <v>103</v>
      </c>
      <c r="H120" s="118" t="s">
        <v>104</v>
      </c>
      <c r="I120" s="118" t="s">
        <v>105</v>
      </c>
      <c r="J120" s="119" t="s">
        <v>94</v>
      </c>
      <c r="K120" s="120" t="s">
        <v>106</v>
      </c>
      <c r="L120" s="121"/>
      <c r="M120" s="56" t="s">
        <v>1</v>
      </c>
      <c r="N120" s="57" t="s">
        <v>34</v>
      </c>
      <c r="O120" s="57" t="s">
        <v>107</v>
      </c>
      <c r="P120" s="57" t="s">
        <v>108</v>
      </c>
      <c r="Q120" s="57" t="s">
        <v>109</v>
      </c>
      <c r="R120" s="57" t="s">
        <v>110</v>
      </c>
      <c r="S120" s="57" t="s">
        <v>111</v>
      </c>
      <c r="T120" s="58" t="s">
        <v>112</v>
      </c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</row>
    <row r="121" spans="1:65" s="2" customFormat="1" ht="22.9" customHeight="1">
      <c r="A121" s="26"/>
      <c r="B121" s="27"/>
      <c r="C121" s="63" t="s">
        <v>95</v>
      </c>
      <c r="D121" s="26"/>
      <c r="E121" s="26"/>
      <c r="F121" s="26"/>
      <c r="G121" s="26"/>
      <c r="H121" s="26"/>
      <c r="I121" s="26"/>
      <c r="J121" s="122">
        <f>BK121</f>
        <v>0</v>
      </c>
      <c r="K121" s="26"/>
      <c r="L121" s="27"/>
      <c r="M121" s="59"/>
      <c r="N121" s="50"/>
      <c r="O121" s="60"/>
      <c r="P121" s="123">
        <f>P122</f>
        <v>234.00879519999998</v>
      </c>
      <c r="Q121" s="60"/>
      <c r="R121" s="123">
        <f>R122</f>
        <v>106.97210159999999</v>
      </c>
      <c r="S121" s="60"/>
      <c r="T121" s="124">
        <f>T122</f>
        <v>104.10952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69</v>
      </c>
      <c r="AU121" s="14" t="s">
        <v>96</v>
      </c>
      <c r="BK121" s="125">
        <f>BK122</f>
        <v>0</v>
      </c>
    </row>
    <row r="122" spans="1:65" s="12" customFormat="1" ht="25.9" customHeight="1">
      <c r="B122" s="126"/>
      <c r="D122" s="127" t="s">
        <v>69</v>
      </c>
      <c r="E122" s="128" t="s">
        <v>113</v>
      </c>
      <c r="F122" s="128" t="s">
        <v>114</v>
      </c>
      <c r="J122" s="129">
        <f>BK122</f>
        <v>0</v>
      </c>
      <c r="L122" s="126"/>
      <c r="M122" s="130"/>
      <c r="N122" s="131"/>
      <c r="O122" s="131"/>
      <c r="P122" s="132">
        <f>P123+P125+P128+P130</f>
        <v>234.00879519999998</v>
      </c>
      <c r="Q122" s="131"/>
      <c r="R122" s="132">
        <f>R123+R125+R128+R130</f>
        <v>106.97210159999999</v>
      </c>
      <c r="S122" s="131"/>
      <c r="T122" s="133">
        <f>T123+T125+T128+T130</f>
        <v>104.10952</v>
      </c>
      <c r="AR122" s="127" t="s">
        <v>78</v>
      </c>
      <c r="AT122" s="134" t="s">
        <v>69</v>
      </c>
      <c r="AU122" s="134" t="s">
        <v>70</v>
      </c>
      <c r="AY122" s="127" t="s">
        <v>115</v>
      </c>
      <c r="BK122" s="135">
        <f>BK123+BK125+BK128+BK130</f>
        <v>0</v>
      </c>
    </row>
    <row r="123" spans="1:65" s="12" customFormat="1" ht="22.9" customHeight="1">
      <c r="B123" s="126"/>
      <c r="D123" s="127" t="s">
        <v>69</v>
      </c>
      <c r="E123" s="136" t="s">
        <v>78</v>
      </c>
      <c r="F123" s="136" t="s">
        <v>116</v>
      </c>
      <c r="J123" s="137">
        <f>BK123</f>
        <v>0</v>
      </c>
      <c r="L123" s="126"/>
      <c r="M123" s="130"/>
      <c r="N123" s="131"/>
      <c r="O123" s="131"/>
      <c r="P123" s="132">
        <f>P124</f>
        <v>186.90528</v>
      </c>
      <c r="Q123" s="131"/>
      <c r="R123" s="132">
        <f>R124</f>
        <v>0.11476639999999999</v>
      </c>
      <c r="S123" s="131"/>
      <c r="T123" s="133">
        <f>T124</f>
        <v>104.10952</v>
      </c>
      <c r="AR123" s="127" t="s">
        <v>78</v>
      </c>
      <c r="AT123" s="134" t="s">
        <v>69</v>
      </c>
      <c r="AU123" s="134" t="s">
        <v>78</v>
      </c>
      <c r="AY123" s="127" t="s">
        <v>115</v>
      </c>
      <c r="BK123" s="135">
        <f>BK124</f>
        <v>0</v>
      </c>
    </row>
    <row r="124" spans="1:65" s="2" customFormat="1" ht="37.9" customHeight="1">
      <c r="A124" s="26"/>
      <c r="B124" s="138"/>
      <c r="C124" s="139" t="s">
        <v>78</v>
      </c>
      <c r="D124" s="139" t="s">
        <v>117</v>
      </c>
      <c r="E124" s="140" t="s">
        <v>118</v>
      </c>
      <c r="F124" s="141" t="s">
        <v>119</v>
      </c>
      <c r="G124" s="142" t="s">
        <v>120</v>
      </c>
      <c r="H124" s="143">
        <v>819.76</v>
      </c>
      <c r="I124" s="143"/>
      <c r="J124" s="143">
        <f>ROUND(I124*H124,3)</f>
        <v>0</v>
      </c>
      <c r="K124" s="144"/>
      <c r="L124" s="27"/>
      <c r="M124" s="145" t="s">
        <v>1</v>
      </c>
      <c r="N124" s="146" t="s">
        <v>36</v>
      </c>
      <c r="O124" s="147">
        <v>0.22800000000000001</v>
      </c>
      <c r="P124" s="147">
        <f>O124*H124</f>
        <v>186.90528</v>
      </c>
      <c r="Q124" s="147">
        <v>1.3999999999999999E-4</v>
      </c>
      <c r="R124" s="147">
        <f>Q124*H124</f>
        <v>0.11476639999999999</v>
      </c>
      <c r="S124" s="147">
        <v>0.127</v>
      </c>
      <c r="T124" s="148">
        <f>S124*H124</f>
        <v>104.10952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9" t="s">
        <v>121</v>
      </c>
      <c r="AT124" s="149" t="s">
        <v>117</v>
      </c>
      <c r="AU124" s="149" t="s">
        <v>122</v>
      </c>
      <c r="AY124" s="14" t="s">
        <v>115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4" t="s">
        <v>122</v>
      </c>
      <c r="BK124" s="151">
        <f>ROUND(I124*H124,3)</f>
        <v>0</v>
      </c>
      <c r="BL124" s="14" t="s">
        <v>121</v>
      </c>
      <c r="BM124" s="149" t="s">
        <v>123</v>
      </c>
    </row>
    <row r="125" spans="1:65" s="12" customFormat="1" ht="22.9" customHeight="1">
      <c r="B125" s="126"/>
      <c r="D125" s="127" t="s">
        <v>69</v>
      </c>
      <c r="E125" s="136" t="s">
        <v>124</v>
      </c>
      <c r="F125" s="136" t="s">
        <v>125</v>
      </c>
      <c r="J125" s="137">
        <f>BK125</f>
        <v>0</v>
      </c>
      <c r="L125" s="126"/>
      <c r="M125" s="130"/>
      <c r="N125" s="131"/>
      <c r="O125" s="131"/>
      <c r="P125" s="132">
        <f>SUM(P126:P127)</f>
        <v>40.184635200000002</v>
      </c>
      <c r="Q125" s="131"/>
      <c r="R125" s="132">
        <f>SUM(R126:R127)</f>
        <v>106.79013519999999</v>
      </c>
      <c r="S125" s="131"/>
      <c r="T125" s="133">
        <f>SUM(T126:T127)</f>
        <v>0</v>
      </c>
      <c r="AR125" s="127" t="s">
        <v>78</v>
      </c>
      <c r="AT125" s="134" t="s">
        <v>69</v>
      </c>
      <c r="AU125" s="134" t="s">
        <v>78</v>
      </c>
      <c r="AY125" s="127" t="s">
        <v>115</v>
      </c>
      <c r="BK125" s="135">
        <f>SUM(BK126:BK127)</f>
        <v>0</v>
      </c>
    </row>
    <row r="126" spans="1:65" s="2" customFormat="1" ht="24.2" customHeight="1">
      <c r="A126" s="26"/>
      <c r="B126" s="138"/>
      <c r="C126" s="139" t="s">
        <v>122</v>
      </c>
      <c r="D126" s="139" t="s">
        <v>117</v>
      </c>
      <c r="E126" s="140" t="s">
        <v>126</v>
      </c>
      <c r="F126" s="141" t="s">
        <v>127</v>
      </c>
      <c r="G126" s="142" t="s">
        <v>120</v>
      </c>
      <c r="H126" s="143">
        <v>819.76</v>
      </c>
      <c r="I126" s="143"/>
      <c r="J126" s="143">
        <f>ROUND(I126*H126,3)</f>
        <v>0</v>
      </c>
      <c r="K126" s="144"/>
      <c r="L126" s="27"/>
      <c r="M126" s="145" t="s">
        <v>1</v>
      </c>
      <c r="N126" s="146" t="s">
        <v>36</v>
      </c>
      <c r="O126" s="147">
        <v>2.0200000000000001E-3</v>
      </c>
      <c r="P126" s="147">
        <f>O126*H126</f>
        <v>1.6559152000000001</v>
      </c>
      <c r="Q126" s="147">
        <v>6.0999999999999997E-4</v>
      </c>
      <c r="R126" s="147">
        <f>Q126*H126</f>
        <v>0.50005359999999999</v>
      </c>
      <c r="S126" s="147">
        <v>0</v>
      </c>
      <c r="T126" s="148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121</v>
      </c>
      <c r="AT126" s="149" t="s">
        <v>117</v>
      </c>
      <c r="AU126" s="149" t="s">
        <v>122</v>
      </c>
      <c r="AY126" s="14" t="s">
        <v>115</v>
      </c>
      <c r="BE126" s="150">
        <f>IF(N126="základná",J126,0)</f>
        <v>0</v>
      </c>
      <c r="BF126" s="150">
        <f>IF(N126="znížená",J126,0)</f>
        <v>0</v>
      </c>
      <c r="BG126" s="150">
        <f>IF(N126="zákl. prenesená",J126,0)</f>
        <v>0</v>
      </c>
      <c r="BH126" s="150">
        <f>IF(N126="zníž. prenesená",J126,0)</f>
        <v>0</v>
      </c>
      <c r="BI126" s="150">
        <f>IF(N126="nulová",J126,0)</f>
        <v>0</v>
      </c>
      <c r="BJ126" s="14" t="s">
        <v>122</v>
      </c>
      <c r="BK126" s="151">
        <f>ROUND(I126*H126,3)</f>
        <v>0</v>
      </c>
      <c r="BL126" s="14" t="s">
        <v>121</v>
      </c>
      <c r="BM126" s="149" t="s">
        <v>128</v>
      </c>
    </row>
    <row r="127" spans="1:65" s="2" customFormat="1" ht="24.2" customHeight="1">
      <c r="A127" s="26"/>
      <c r="B127" s="138"/>
      <c r="C127" s="139" t="s">
        <v>129</v>
      </c>
      <c r="D127" s="139" t="s">
        <v>117</v>
      </c>
      <c r="E127" s="140" t="s">
        <v>130</v>
      </c>
      <c r="F127" s="141" t="s">
        <v>131</v>
      </c>
      <c r="G127" s="142" t="s">
        <v>120</v>
      </c>
      <c r="H127" s="143">
        <v>819.76</v>
      </c>
      <c r="I127" s="143"/>
      <c r="J127" s="143">
        <f>ROUND(I127*H127,3)</f>
        <v>0</v>
      </c>
      <c r="K127" s="144"/>
      <c r="L127" s="27"/>
      <c r="M127" s="145" t="s">
        <v>1</v>
      </c>
      <c r="N127" s="146" t="s">
        <v>36</v>
      </c>
      <c r="O127" s="147">
        <v>4.7E-2</v>
      </c>
      <c r="P127" s="147">
        <f>O127*H127</f>
        <v>38.52872</v>
      </c>
      <c r="Q127" s="147">
        <v>0.12966</v>
      </c>
      <c r="R127" s="147">
        <f>Q127*H127</f>
        <v>106.29008159999999</v>
      </c>
      <c r="S127" s="147">
        <v>0</v>
      </c>
      <c r="T127" s="148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121</v>
      </c>
      <c r="AT127" s="149" t="s">
        <v>117</v>
      </c>
      <c r="AU127" s="149" t="s">
        <v>122</v>
      </c>
      <c r="AY127" s="14" t="s">
        <v>115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4" t="s">
        <v>122</v>
      </c>
      <c r="BK127" s="151">
        <f>ROUND(I127*H127,3)</f>
        <v>0</v>
      </c>
      <c r="BL127" s="14" t="s">
        <v>121</v>
      </c>
      <c r="BM127" s="149" t="s">
        <v>132</v>
      </c>
    </row>
    <row r="128" spans="1:65" s="12" customFormat="1" ht="22.9" customHeight="1">
      <c r="B128" s="126"/>
      <c r="D128" s="127" t="s">
        <v>69</v>
      </c>
      <c r="E128" s="136" t="s">
        <v>149</v>
      </c>
      <c r="F128" s="136" t="s">
        <v>150</v>
      </c>
      <c r="J128" s="137">
        <f>BK128</f>
        <v>0</v>
      </c>
      <c r="L128" s="126"/>
      <c r="M128" s="130"/>
      <c r="N128" s="131"/>
      <c r="O128" s="131"/>
      <c r="P128" s="132">
        <f>P129</f>
        <v>2.64</v>
      </c>
      <c r="Q128" s="131"/>
      <c r="R128" s="132">
        <f>R129</f>
        <v>6.720000000000001E-2</v>
      </c>
      <c r="S128" s="131"/>
      <c r="T128" s="133">
        <f>T129</f>
        <v>0</v>
      </c>
      <c r="AR128" s="127" t="s">
        <v>78</v>
      </c>
      <c r="AT128" s="134" t="s">
        <v>69</v>
      </c>
      <c r="AU128" s="134" t="s">
        <v>78</v>
      </c>
      <c r="AY128" s="127" t="s">
        <v>115</v>
      </c>
      <c r="BK128" s="135">
        <f>BK129</f>
        <v>0</v>
      </c>
    </row>
    <row r="129" spans="1:65" s="2" customFormat="1" ht="24.2" customHeight="1">
      <c r="A129" s="26"/>
      <c r="B129" s="138"/>
      <c r="C129" s="139" t="s">
        <v>121</v>
      </c>
      <c r="D129" s="139" t="s">
        <v>117</v>
      </c>
      <c r="E129" s="140" t="s">
        <v>151</v>
      </c>
      <c r="F129" s="141" t="s">
        <v>152</v>
      </c>
      <c r="G129" s="142" t="s">
        <v>153</v>
      </c>
      <c r="H129" s="143">
        <v>40</v>
      </c>
      <c r="I129" s="143"/>
      <c r="J129" s="143">
        <f>ROUND(I129*H129,3)</f>
        <v>0</v>
      </c>
      <c r="K129" s="144"/>
      <c r="L129" s="27"/>
      <c r="M129" s="145" t="s">
        <v>1</v>
      </c>
      <c r="N129" s="146" t="s">
        <v>36</v>
      </c>
      <c r="O129" s="147">
        <v>6.6000000000000003E-2</v>
      </c>
      <c r="P129" s="147">
        <f>O129*H129</f>
        <v>2.64</v>
      </c>
      <c r="Q129" s="147">
        <v>1.6800000000000001E-3</v>
      </c>
      <c r="R129" s="147">
        <f>Q129*H129</f>
        <v>6.720000000000001E-2</v>
      </c>
      <c r="S129" s="147">
        <v>0</v>
      </c>
      <c r="T129" s="148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121</v>
      </c>
      <c r="AT129" s="149" t="s">
        <v>117</v>
      </c>
      <c r="AU129" s="149" t="s">
        <v>122</v>
      </c>
      <c r="AY129" s="14" t="s">
        <v>115</v>
      </c>
      <c r="BE129" s="150">
        <f>IF(N129="základná",J129,0)</f>
        <v>0</v>
      </c>
      <c r="BF129" s="150">
        <f>IF(N129="znížená",J129,0)</f>
        <v>0</v>
      </c>
      <c r="BG129" s="150">
        <f>IF(N129="zákl. prenesená",J129,0)</f>
        <v>0</v>
      </c>
      <c r="BH129" s="150">
        <f>IF(N129="zníž. prenesená",J129,0)</f>
        <v>0</v>
      </c>
      <c r="BI129" s="150">
        <f>IF(N129="nulová",J129,0)</f>
        <v>0</v>
      </c>
      <c r="BJ129" s="14" t="s">
        <v>122</v>
      </c>
      <c r="BK129" s="151">
        <f>ROUND(I129*H129,3)</f>
        <v>0</v>
      </c>
      <c r="BL129" s="14" t="s">
        <v>121</v>
      </c>
      <c r="BM129" s="149" t="s">
        <v>154</v>
      </c>
    </row>
    <row r="130" spans="1:65" s="12" customFormat="1" ht="22.9" customHeight="1">
      <c r="B130" s="126"/>
      <c r="D130" s="127" t="s">
        <v>69</v>
      </c>
      <c r="E130" s="136" t="s">
        <v>133</v>
      </c>
      <c r="F130" s="136" t="s">
        <v>134</v>
      </c>
      <c r="J130" s="137">
        <f>BK130</f>
        <v>0</v>
      </c>
      <c r="L130" s="126"/>
      <c r="M130" s="130"/>
      <c r="N130" s="131"/>
      <c r="O130" s="131"/>
      <c r="P130" s="132">
        <f>P131</f>
        <v>4.27888</v>
      </c>
      <c r="Q130" s="131"/>
      <c r="R130" s="132">
        <f>R131</f>
        <v>0</v>
      </c>
      <c r="S130" s="131"/>
      <c r="T130" s="133">
        <f>T131</f>
        <v>0</v>
      </c>
      <c r="AR130" s="127" t="s">
        <v>78</v>
      </c>
      <c r="AT130" s="134" t="s">
        <v>69</v>
      </c>
      <c r="AU130" s="134" t="s">
        <v>78</v>
      </c>
      <c r="AY130" s="127" t="s">
        <v>115</v>
      </c>
      <c r="BK130" s="135">
        <f>BK131</f>
        <v>0</v>
      </c>
    </row>
    <row r="131" spans="1:65" s="2" customFormat="1" ht="24.2" customHeight="1">
      <c r="A131" s="26"/>
      <c r="B131" s="138"/>
      <c r="C131" s="139" t="s">
        <v>124</v>
      </c>
      <c r="D131" s="139" t="s">
        <v>117</v>
      </c>
      <c r="E131" s="140" t="s">
        <v>135</v>
      </c>
      <c r="F131" s="141" t="s">
        <v>136</v>
      </c>
      <c r="G131" s="142" t="s">
        <v>137</v>
      </c>
      <c r="H131" s="143">
        <v>106.97199999999999</v>
      </c>
      <c r="I131" s="143"/>
      <c r="J131" s="143">
        <f>ROUND(I131*H131,3)</f>
        <v>0</v>
      </c>
      <c r="K131" s="144"/>
      <c r="L131" s="27"/>
      <c r="M131" s="152" t="s">
        <v>1</v>
      </c>
      <c r="N131" s="153" t="s">
        <v>36</v>
      </c>
      <c r="O131" s="154">
        <v>0.04</v>
      </c>
      <c r="P131" s="154">
        <f>O131*H131</f>
        <v>4.27888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121</v>
      </c>
      <c r="AT131" s="149" t="s">
        <v>117</v>
      </c>
      <c r="AU131" s="149" t="s">
        <v>122</v>
      </c>
      <c r="AY131" s="14" t="s">
        <v>115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122</v>
      </c>
      <c r="BK131" s="151">
        <f>ROUND(I131*H131,3)</f>
        <v>0</v>
      </c>
      <c r="BL131" s="14" t="s">
        <v>121</v>
      </c>
      <c r="BM131" s="149" t="s">
        <v>138</v>
      </c>
    </row>
    <row r="132" spans="1:65" s="2" customFormat="1" ht="6.95" customHeight="1">
      <c r="A132" s="26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27"/>
      <c r="M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</sheetData>
  <autoFilter ref="C120:K131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4"/>
  <sheetViews>
    <sheetView showGridLines="0" topLeftCell="A80" workbookViewId="0">
      <selection activeCell="E87" sqref="E87:H8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L2" s="156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>
      <c r="B4" s="17"/>
      <c r="D4" s="18" t="s">
        <v>89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191" t="str">
        <f>'Rekapitulácia stavby'!K6</f>
        <v>Rekonštrukcia chodníkov v meste Kráľ. Chlmec</v>
      </c>
      <c r="F7" s="192"/>
      <c r="G7" s="192"/>
      <c r="H7" s="192"/>
      <c r="L7" s="17"/>
    </row>
    <row r="8" spans="1:46" s="2" customFormat="1" ht="12" customHeight="1">
      <c r="A8" s="26"/>
      <c r="B8" s="27"/>
      <c r="C8" s="26"/>
      <c r="D8" s="23" t="s">
        <v>90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1" t="s">
        <v>155</v>
      </c>
      <c r="F9" s="190"/>
      <c r="G9" s="190"/>
      <c r="H9" s="19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>
        <f>'Rekapitulácia stavby'!AN8</f>
        <v>44383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21</v>
      </c>
      <c r="F15" s="26"/>
      <c r="G15" s="26"/>
      <c r="H15" s="26"/>
      <c r="I15" s="23" t="s">
        <v>22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23</v>
      </c>
      <c r="E17" s="26"/>
      <c r="F17" s="26"/>
      <c r="G17" s="26"/>
      <c r="H17" s="26"/>
      <c r="I17" s="23" t="s">
        <v>20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5" t="str">
        <f>'Rekapitulácia stavby'!E14</f>
        <v xml:space="preserve"> </v>
      </c>
      <c r="F18" s="165"/>
      <c r="G18" s="165"/>
      <c r="H18" s="165"/>
      <c r="I18" s="23" t="s">
        <v>22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20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22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20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22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7" t="s">
        <v>1</v>
      </c>
      <c r="F27" s="167"/>
      <c r="G27" s="167"/>
      <c r="H27" s="167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30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3" t="s">
        <v>34</v>
      </c>
      <c r="E33" s="23" t="s">
        <v>35</v>
      </c>
      <c r="F33" s="94">
        <f>ROUND((SUM(BE121:BE133)),  2)</f>
        <v>0</v>
      </c>
      <c r="G33" s="26"/>
      <c r="H33" s="26"/>
      <c r="I33" s="95">
        <v>0.2</v>
      </c>
      <c r="J33" s="94">
        <f>ROUND(((SUM(BE121:BE133))*I33),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36</v>
      </c>
      <c r="F34" s="94">
        <f>ROUND((SUM(BF121:BF133)),  2)</f>
        <v>0</v>
      </c>
      <c r="G34" s="26"/>
      <c r="H34" s="26"/>
      <c r="I34" s="95">
        <v>0.2</v>
      </c>
      <c r="J34" s="94">
        <f>ROUND(((SUM(BF121:BF133))*I34),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4">
        <f>ROUND((SUM(BG121:BG133)),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4">
        <f>ROUND((SUM(BH121:BH133)),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4">
        <f>ROUND((SUM(BI121:BI133)),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40</v>
      </c>
      <c r="E39" s="54"/>
      <c r="F39" s="54"/>
      <c r="G39" s="98" t="s">
        <v>41</v>
      </c>
      <c r="H39" s="99" t="s">
        <v>42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45</v>
      </c>
      <c r="E61" s="29"/>
      <c r="F61" s="102" t="s">
        <v>46</v>
      </c>
      <c r="G61" s="39" t="s">
        <v>45</v>
      </c>
      <c r="H61" s="29"/>
      <c r="I61" s="29"/>
      <c r="J61" s="103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45</v>
      </c>
      <c r="E76" s="29"/>
      <c r="F76" s="102" t="s">
        <v>46</v>
      </c>
      <c r="G76" s="39" t="s">
        <v>45</v>
      </c>
      <c r="H76" s="29"/>
      <c r="I76" s="29"/>
      <c r="J76" s="103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92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91" t="str">
        <f>E7</f>
        <v>Rekonštrukcia chodníkov v meste Kráľ. Chlmec</v>
      </c>
      <c r="F85" s="192"/>
      <c r="G85" s="192"/>
      <c r="H85" s="19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90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1" t="str">
        <f>E9</f>
        <v>2021009/004 - SO 04 - Park</v>
      </c>
      <c r="F87" s="190"/>
      <c r="G87" s="190"/>
      <c r="H87" s="19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16</v>
      </c>
      <c r="D89" s="26"/>
      <c r="E89" s="26"/>
      <c r="F89" s="21" t="str">
        <f>F12</f>
        <v>Kráľovský Chlmec</v>
      </c>
      <c r="G89" s="26"/>
      <c r="H89" s="26"/>
      <c r="I89" s="23" t="s">
        <v>18</v>
      </c>
      <c r="J89" s="49">
        <f>IF(J12="","",J12)</f>
        <v>44383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19</v>
      </c>
      <c r="D91" s="26"/>
      <c r="E91" s="26"/>
      <c r="F91" s="21" t="str">
        <f>E15</f>
        <v>Mesto Kráľovský Chlmec, Ľ. Kossutha 99, 077 01</v>
      </c>
      <c r="G91" s="26"/>
      <c r="H91" s="26"/>
      <c r="I91" s="23" t="s">
        <v>25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23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4" t="s">
        <v>93</v>
      </c>
      <c r="D94" s="96"/>
      <c r="E94" s="96"/>
      <c r="F94" s="96"/>
      <c r="G94" s="96"/>
      <c r="H94" s="96"/>
      <c r="I94" s="96"/>
      <c r="J94" s="105" t="s">
        <v>94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6" t="s">
        <v>95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96</v>
      </c>
    </row>
    <row r="97" spans="1:31" s="9" customFormat="1" ht="24.95" customHeight="1">
      <c r="B97" s="107"/>
      <c r="D97" s="108" t="s">
        <v>97</v>
      </c>
      <c r="E97" s="109"/>
      <c r="F97" s="109"/>
      <c r="G97" s="109"/>
      <c r="H97" s="109"/>
      <c r="I97" s="109"/>
      <c r="J97" s="110">
        <f>J122</f>
        <v>0</v>
      </c>
      <c r="L97" s="107"/>
    </row>
    <row r="98" spans="1:31" s="10" customFormat="1" ht="19.899999999999999" customHeight="1">
      <c r="B98" s="111"/>
      <c r="D98" s="112" t="s">
        <v>98</v>
      </c>
      <c r="E98" s="113"/>
      <c r="F98" s="113"/>
      <c r="G98" s="113"/>
      <c r="H98" s="113"/>
      <c r="I98" s="113"/>
      <c r="J98" s="114">
        <f>J123</f>
        <v>0</v>
      </c>
      <c r="L98" s="111"/>
    </row>
    <row r="99" spans="1:31" s="10" customFormat="1" ht="19.899999999999999" customHeight="1">
      <c r="B99" s="111"/>
      <c r="D99" s="112" t="s">
        <v>99</v>
      </c>
      <c r="E99" s="113"/>
      <c r="F99" s="113"/>
      <c r="G99" s="113"/>
      <c r="H99" s="113"/>
      <c r="I99" s="113"/>
      <c r="J99" s="114">
        <f>J126</f>
        <v>0</v>
      </c>
      <c r="L99" s="111"/>
    </row>
    <row r="100" spans="1:31" s="10" customFormat="1" ht="19.899999999999999" customHeight="1">
      <c r="B100" s="111"/>
      <c r="D100" s="112" t="s">
        <v>148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1:31" s="10" customFormat="1" ht="19.899999999999999" customHeight="1">
      <c r="B101" s="111"/>
      <c r="D101" s="112" t="s">
        <v>100</v>
      </c>
      <c r="E101" s="113"/>
      <c r="F101" s="113"/>
      <c r="G101" s="113"/>
      <c r="H101" s="113"/>
      <c r="I101" s="113"/>
      <c r="J101" s="114">
        <f>J132</f>
        <v>0</v>
      </c>
      <c r="L101" s="111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101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91" t="str">
        <f>E7</f>
        <v>Rekonštrukcia chodníkov v meste Kráľ. Chlmec</v>
      </c>
      <c r="F111" s="192"/>
      <c r="G111" s="192"/>
      <c r="H111" s="192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90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81" t="str">
        <f>E9</f>
        <v>2021009/004 - SO 04 - Park</v>
      </c>
      <c r="F113" s="190"/>
      <c r="G113" s="190"/>
      <c r="H113" s="190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16</v>
      </c>
      <c r="D115" s="26"/>
      <c r="E115" s="26"/>
      <c r="F115" s="21" t="str">
        <f>F12</f>
        <v>Kráľovský Chlmec</v>
      </c>
      <c r="G115" s="26"/>
      <c r="H115" s="26"/>
      <c r="I115" s="23" t="s">
        <v>18</v>
      </c>
      <c r="J115" s="49">
        <f>IF(J12="","",J12)</f>
        <v>44383</v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19</v>
      </c>
      <c r="D117" s="26"/>
      <c r="E117" s="26"/>
      <c r="F117" s="21" t="str">
        <f>E15</f>
        <v>Mesto Kráľovský Chlmec, Ľ. Kossutha 99, 077 01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23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5"/>
      <c r="B120" s="116"/>
      <c r="C120" s="117" t="s">
        <v>102</v>
      </c>
      <c r="D120" s="118" t="s">
        <v>55</v>
      </c>
      <c r="E120" s="118" t="s">
        <v>51</v>
      </c>
      <c r="F120" s="118" t="s">
        <v>52</v>
      </c>
      <c r="G120" s="118" t="s">
        <v>103</v>
      </c>
      <c r="H120" s="118" t="s">
        <v>104</v>
      </c>
      <c r="I120" s="118" t="s">
        <v>105</v>
      </c>
      <c r="J120" s="119" t="s">
        <v>94</v>
      </c>
      <c r="K120" s="120" t="s">
        <v>106</v>
      </c>
      <c r="L120" s="121"/>
      <c r="M120" s="56" t="s">
        <v>1</v>
      </c>
      <c r="N120" s="57" t="s">
        <v>34</v>
      </c>
      <c r="O120" s="57" t="s">
        <v>107</v>
      </c>
      <c r="P120" s="57" t="s">
        <v>108</v>
      </c>
      <c r="Q120" s="57" t="s">
        <v>109</v>
      </c>
      <c r="R120" s="57" t="s">
        <v>110</v>
      </c>
      <c r="S120" s="57" t="s">
        <v>111</v>
      </c>
      <c r="T120" s="58" t="s">
        <v>112</v>
      </c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</row>
    <row r="121" spans="1:65" s="2" customFormat="1" ht="22.9" customHeight="1">
      <c r="A121" s="26"/>
      <c r="B121" s="27"/>
      <c r="C121" s="63" t="s">
        <v>95</v>
      </c>
      <c r="D121" s="26"/>
      <c r="E121" s="26"/>
      <c r="F121" s="26"/>
      <c r="G121" s="26"/>
      <c r="H121" s="26"/>
      <c r="I121" s="26"/>
      <c r="J121" s="122">
        <f>BK121</f>
        <v>0</v>
      </c>
      <c r="K121" s="26"/>
      <c r="L121" s="27"/>
      <c r="M121" s="59"/>
      <c r="N121" s="50"/>
      <c r="O121" s="60"/>
      <c r="P121" s="123">
        <f>P122</f>
        <v>291.32718219999998</v>
      </c>
      <c r="Q121" s="60"/>
      <c r="R121" s="123">
        <f>R122</f>
        <v>122.24705569999999</v>
      </c>
      <c r="S121" s="60"/>
      <c r="T121" s="124">
        <f>T122</f>
        <v>127.54599999999999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69</v>
      </c>
      <c r="AU121" s="14" t="s">
        <v>96</v>
      </c>
      <c r="BK121" s="125">
        <f>BK122</f>
        <v>0</v>
      </c>
    </row>
    <row r="122" spans="1:65" s="12" customFormat="1" ht="25.9" customHeight="1">
      <c r="B122" s="126"/>
      <c r="D122" s="127" t="s">
        <v>69</v>
      </c>
      <c r="E122" s="128" t="s">
        <v>113</v>
      </c>
      <c r="F122" s="128" t="s">
        <v>114</v>
      </c>
      <c r="J122" s="129">
        <f>BK122</f>
        <v>0</v>
      </c>
      <c r="L122" s="126"/>
      <c r="M122" s="130"/>
      <c r="N122" s="131"/>
      <c r="O122" s="131"/>
      <c r="P122" s="132">
        <f>P123+P126+P129+P132</f>
        <v>291.32718219999998</v>
      </c>
      <c r="Q122" s="131"/>
      <c r="R122" s="132">
        <f>R123+R126+R129+R132</f>
        <v>122.24705569999999</v>
      </c>
      <c r="S122" s="131"/>
      <c r="T122" s="133">
        <f>T123+T126+T129+T132</f>
        <v>127.54599999999999</v>
      </c>
      <c r="AR122" s="127" t="s">
        <v>78</v>
      </c>
      <c r="AT122" s="134" t="s">
        <v>69</v>
      </c>
      <c r="AU122" s="134" t="s">
        <v>70</v>
      </c>
      <c r="AY122" s="127" t="s">
        <v>115</v>
      </c>
      <c r="BK122" s="135">
        <f>BK123+BK126+BK129+BK132</f>
        <v>0</v>
      </c>
    </row>
    <row r="123" spans="1:65" s="12" customFormat="1" ht="22.9" customHeight="1">
      <c r="B123" s="126"/>
      <c r="D123" s="127" t="s">
        <v>69</v>
      </c>
      <c r="E123" s="136" t="s">
        <v>78</v>
      </c>
      <c r="F123" s="136" t="s">
        <v>116</v>
      </c>
      <c r="J123" s="137">
        <f>BK123</f>
        <v>0</v>
      </c>
      <c r="L123" s="126"/>
      <c r="M123" s="130"/>
      <c r="N123" s="131"/>
      <c r="O123" s="131"/>
      <c r="P123" s="132">
        <f>SUM(P124:P125)</f>
        <v>144.929</v>
      </c>
      <c r="Q123" s="131"/>
      <c r="R123" s="132">
        <f>SUM(R124:R125)</f>
        <v>6.5519999999999995E-2</v>
      </c>
      <c r="S123" s="131"/>
      <c r="T123" s="133">
        <f>SUM(T124:T125)</f>
        <v>127.54599999999999</v>
      </c>
      <c r="AR123" s="127" t="s">
        <v>78</v>
      </c>
      <c r="AT123" s="134" t="s">
        <v>69</v>
      </c>
      <c r="AU123" s="134" t="s">
        <v>78</v>
      </c>
      <c r="AY123" s="127" t="s">
        <v>115</v>
      </c>
      <c r="BK123" s="135">
        <f>SUM(BK124:BK125)</f>
        <v>0</v>
      </c>
    </row>
    <row r="124" spans="1:65" s="2" customFormat="1" ht="37.9" customHeight="1">
      <c r="A124" s="26"/>
      <c r="B124" s="138"/>
      <c r="C124" s="139" t="s">
        <v>78</v>
      </c>
      <c r="D124" s="139" t="s">
        <v>117</v>
      </c>
      <c r="E124" s="140" t="s">
        <v>118</v>
      </c>
      <c r="F124" s="141" t="s">
        <v>119</v>
      </c>
      <c r="G124" s="142" t="s">
        <v>120</v>
      </c>
      <c r="H124" s="143">
        <v>468</v>
      </c>
      <c r="I124" s="143"/>
      <c r="J124" s="143">
        <f>ROUND(I124*H124,3)</f>
        <v>0</v>
      </c>
      <c r="K124" s="144"/>
      <c r="L124" s="27"/>
      <c r="M124" s="145" t="s">
        <v>1</v>
      </c>
      <c r="N124" s="146" t="s">
        <v>36</v>
      </c>
      <c r="O124" s="147">
        <v>0.22800000000000001</v>
      </c>
      <c r="P124" s="147">
        <f>O124*H124</f>
        <v>106.70400000000001</v>
      </c>
      <c r="Q124" s="147">
        <v>1.3999999999999999E-4</v>
      </c>
      <c r="R124" s="147">
        <f>Q124*H124</f>
        <v>6.5519999999999995E-2</v>
      </c>
      <c r="S124" s="147">
        <v>0.127</v>
      </c>
      <c r="T124" s="148">
        <f>S124*H124</f>
        <v>59.436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9" t="s">
        <v>121</v>
      </c>
      <c r="AT124" s="149" t="s">
        <v>117</v>
      </c>
      <c r="AU124" s="149" t="s">
        <v>122</v>
      </c>
      <c r="AY124" s="14" t="s">
        <v>115</v>
      </c>
      <c r="BE124" s="150">
        <f>IF(N124="základná",J124,0)</f>
        <v>0</v>
      </c>
      <c r="BF124" s="150">
        <f>IF(N124="znížená",J124,0)</f>
        <v>0</v>
      </c>
      <c r="BG124" s="150">
        <f>IF(N124="zákl. prenesená",J124,0)</f>
        <v>0</v>
      </c>
      <c r="BH124" s="150">
        <f>IF(N124="zníž. prenesená",J124,0)</f>
        <v>0</v>
      </c>
      <c r="BI124" s="150">
        <f>IF(N124="nulová",J124,0)</f>
        <v>0</v>
      </c>
      <c r="BJ124" s="14" t="s">
        <v>122</v>
      </c>
      <c r="BK124" s="151">
        <f>ROUND(I124*H124,3)</f>
        <v>0</v>
      </c>
      <c r="BL124" s="14" t="s">
        <v>121</v>
      </c>
      <c r="BM124" s="149" t="s">
        <v>123</v>
      </c>
    </row>
    <row r="125" spans="1:65" s="2" customFormat="1" ht="24.2" customHeight="1">
      <c r="A125" s="26"/>
      <c r="B125" s="138"/>
      <c r="C125" s="139" t="s">
        <v>122</v>
      </c>
      <c r="D125" s="139" t="s">
        <v>117</v>
      </c>
      <c r="E125" s="140" t="s">
        <v>156</v>
      </c>
      <c r="F125" s="141" t="s">
        <v>157</v>
      </c>
      <c r="G125" s="142" t="s">
        <v>120</v>
      </c>
      <c r="H125" s="143">
        <v>695</v>
      </c>
      <c r="I125" s="143"/>
      <c r="J125" s="143">
        <f>ROUND(I125*H125,3)</f>
        <v>0</v>
      </c>
      <c r="K125" s="144"/>
      <c r="L125" s="27"/>
      <c r="M125" s="145" t="s">
        <v>1</v>
      </c>
      <c r="N125" s="146" t="s">
        <v>36</v>
      </c>
      <c r="O125" s="147">
        <v>5.5E-2</v>
      </c>
      <c r="P125" s="147">
        <f>O125*H125</f>
        <v>38.225000000000001</v>
      </c>
      <c r="Q125" s="147">
        <v>0</v>
      </c>
      <c r="R125" s="147">
        <f>Q125*H125</f>
        <v>0</v>
      </c>
      <c r="S125" s="147">
        <v>9.8000000000000004E-2</v>
      </c>
      <c r="T125" s="148">
        <f>S125*H125</f>
        <v>68.11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121</v>
      </c>
      <c r="AT125" s="149" t="s">
        <v>117</v>
      </c>
      <c r="AU125" s="149" t="s">
        <v>122</v>
      </c>
      <c r="AY125" s="14" t="s">
        <v>115</v>
      </c>
      <c r="BE125" s="150">
        <f>IF(N125="základná",J125,0)</f>
        <v>0</v>
      </c>
      <c r="BF125" s="150">
        <f>IF(N125="znížená",J125,0)</f>
        <v>0</v>
      </c>
      <c r="BG125" s="150">
        <f>IF(N125="zákl. prenesená",J125,0)</f>
        <v>0</v>
      </c>
      <c r="BH125" s="150">
        <f>IF(N125="zníž. prenesená",J125,0)</f>
        <v>0</v>
      </c>
      <c r="BI125" s="150">
        <f>IF(N125="nulová",J125,0)</f>
        <v>0</v>
      </c>
      <c r="BJ125" s="14" t="s">
        <v>122</v>
      </c>
      <c r="BK125" s="151">
        <f>ROUND(I125*H125,3)</f>
        <v>0</v>
      </c>
      <c r="BL125" s="14" t="s">
        <v>121</v>
      </c>
      <c r="BM125" s="149" t="s">
        <v>158</v>
      </c>
    </row>
    <row r="126" spans="1:65" s="12" customFormat="1" ht="22.9" customHeight="1">
      <c r="B126" s="126"/>
      <c r="D126" s="127" t="s">
        <v>69</v>
      </c>
      <c r="E126" s="136" t="s">
        <v>124</v>
      </c>
      <c r="F126" s="136" t="s">
        <v>125</v>
      </c>
      <c r="J126" s="137">
        <f>BK126</f>
        <v>0</v>
      </c>
      <c r="L126" s="126"/>
      <c r="M126" s="130"/>
      <c r="N126" s="131"/>
      <c r="O126" s="131"/>
      <c r="P126" s="132">
        <f>SUM(P127:P128)</f>
        <v>45.976348199999997</v>
      </c>
      <c r="Q126" s="131"/>
      <c r="R126" s="132">
        <f>SUM(R127:R128)</f>
        <v>122.18153569999998</v>
      </c>
      <c r="S126" s="131"/>
      <c r="T126" s="133">
        <f>SUM(T127:T128)</f>
        <v>0</v>
      </c>
      <c r="AR126" s="127" t="s">
        <v>78</v>
      </c>
      <c r="AT126" s="134" t="s">
        <v>69</v>
      </c>
      <c r="AU126" s="134" t="s">
        <v>78</v>
      </c>
      <c r="AY126" s="127" t="s">
        <v>115</v>
      </c>
      <c r="BK126" s="135">
        <f>SUM(BK127:BK128)</f>
        <v>0</v>
      </c>
    </row>
    <row r="127" spans="1:65" s="2" customFormat="1" ht="24.2" customHeight="1">
      <c r="A127" s="26"/>
      <c r="B127" s="138"/>
      <c r="C127" s="139" t="s">
        <v>129</v>
      </c>
      <c r="D127" s="139" t="s">
        <v>117</v>
      </c>
      <c r="E127" s="140" t="s">
        <v>126</v>
      </c>
      <c r="F127" s="141" t="s">
        <v>127</v>
      </c>
      <c r="G127" s="142" t="s">
        <v>120</v>
      </c>
      <c r="H127" s="143">
        <v>937.91</v>
      </c>
      <c r="I127" s="143"/>
      <c r="J127" s="143">
        <f>ROUND(I127*H127,3)</f>
        <v>0</v>
      </c>
      <c r="K127" s="144"/>
      <c r="L127" s="27"/>
      <c r="M127" s="145" t="s">
        <v>1</v>
      </c>
      <c r="N127" s="146" t="s">
        <v>36</v>
      </c>
      <c r="O127" s="147">
        <v>2.0200000000000001E-3</v>
      </c>
      <c r="P127" s="147">
        <f>O127*H127</f>
        <v>1.8945782</v>
      </c>
      <c r="Q127" s="147">
        <v>6.0999999999999997E-4</v>
      </c>
      <c r="R127" s="147">
        <f>Q127*H127</f>
        <v>0.57212509999999994</v>
      </c>
      <c r="S127" s="147">
        <v>0</v>
      </c>
      <c r="T127" s="148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121</v>
      </c>
      <c r="AT127" s="149" t="s">
        <v>117</v>
      </c>
      <c r="AU127" s="149" t="s">
        <v>122</v>
      </c>
      <c r="AY127" s="14" t="s">
        <v>115</v>
      </c>
      <c r="BE127" s="150">
        <f>IF(N127="základná",J127,0)</f>
        <v>0</v>
      </c>
      <c r="BF127" s="150">
        <f>IF(N127="znížená",J127,0)</f>
        <v>0</v>
      </c>
      <c r="BG127" s="150">
        <f>IF(N127="zákl. prenesená",J127,0)</f>
        <v>0</v>
      </c>
      <c r="BH127" s="150">
        <f>IF(N127="zníž. prenesená",J127,0)</f>
        <v>0</v>
      </c>
      <c r="BI127" s="150">
        <f>IF(N127="nulová",J127,0)</f>
        <v>0</v>
      </c>
      <c r="BJ127" s="14" t="s">
        <v>122</v>
      </c>
      <c r="BK127" s="151">
        <f>ROUND(I127*H127,3)</f>
        <v>0</v>
      </c>
      <c r="BL127" s="14" t="s">
        <v>121</v>
      </c>
      <c r="BM127" s="149" t="s">
        <v>128</v>
      </c>
    </row>
    <row r="128" spans="1:65" s="2" customFormat="1" ht="24.2" customHeight="1">
      <c r="A128" s="26"/>
      <c r="B128" s="138"/>
      <c r="C128" s="139" t="s">
        <v>121</v>
      </c>
      <c r="D128" s="139" t="s">
        <v>117</v>
      </c>
      <c r="E128" s="140" t="s">
        <v>130</v>
      </c>
      <c r="F128" s="141" t="s">
        <v>131</v>
      </c>
      <c r="G128" s="142" t="s">
        <v>120</v>
      </c>
      <c r="H128" s="143">
        <v>937.91</v>
      </c>
      <c r="I128" s="143"/>
      <c r="J128" s="143">
        <f>ROUND(I128*H128,3)</f>
        <v>0</v>
      </c>
      <c r="K128" s="144"/>
      <c r="L128" s="27"/>
      <c r="M128" s="145" t="s">
        <v>1</v>
      </c>
      <c r="N128" s="146" t="s">
        <v>36</v>
      </c>
      <c r="O128" s="147">
        <v>4.7E-2</v>
      </c>
      <c r="P128" s="147">
        <f>O128*H128</f>
        <v>44.081769999999999</v>
      </c>
      <c r="Q128" s="147">
        <v>0.12966</v>
      </c>
      <c r="R128" s="147">
        <f>Q128*H128</f>
        <v>121.60941059999999</v>
      </c>
      <c r="S128" s="147">
        <v>0</v>
      </c>
      <c r="T128" s="148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121</v>
      </c>
      <c r="AT128" s="149" t="s">
        <v>117</v>
      </c>
      <c r="AU128" s="149" t="s">
        <v>122</v>
      </c>
      <c r="AY128" s="14" t="s">
        <v>115</v>
      </c>
      <c r="BE128" s="150">
        <f>IF(N128="základná",J128,0)</f>
        <v>0</v>
      </c>
      <c r="BF128" s="150">
        <f>IF(N128="znížená",J128,0)</f>
        <v>0</v>
      </c>
      <c r="BG128" s="150">
        <f>IF(N128="zákl. prenesená",J128,0)</f>
        <v>0</v>
      </c>
      <c r="BH128" s="150">
        <f>IF(N128="zníž. prenesená",J128,0)</f>
        <v>0</v>
      </c>
      <c r="BI128" s="150">
        <f>IF(N128="nulová",J128,0)</f>
        <v>0</v>
      </c>
      <c r="BJ128" s="14" t="s">
        <v>122</v>
      </c>
      <c r="BK128" s="151">
        <f>ROUND(I128*H128,3)</f>
        <v>0</v>
      </c>
      <c r="BL128" s="14" t="s">
        <v>121</v>
      </c>
      <c r="BM128" s="149" t="s">
        <v>132</v>
      </c>
    </row>
    <row r="129" spans="1:65" s="12" customFormat="1" ht="22.9" customHeight="1">
      <c r="B129" s="126"/>
      <c r="D129" s="127" t="s">
        <v>69</v>
      </c>
      <c r="E129" s="136" t="s">
        <v>149</v>
      </c>
      <c r="F129" s="136" t="s">
        <v>150</v>
      </c>
      <c r="J129" s="137">
        <f>BK129</f>
        <v>0</v>
      </c>
      <c r="L129" s="126"/>
      <c r="M129" s="130"/>
      <c r="N129" s="131"/>
      <c r="O129" s="131"/>
      <c r="P129" s="132">
        <f>SUM(P130:P131)</f>
        <v>95.531953999999999</v>
      </c>
      <c r="Q129" s="131"/>
      <c r="R129" s="132">
        <f>SUM(R130:R131)</f>
        <v>0</v>
      </c>
      <c r="S129" s="131"/>
      <c r="T129" s="133">
        <f>SUM(T130:T131)</f>
        <v>0</v>
      </c>
      <c r="AR129" s="127" t="s">
        <v>78</v>
      </c>
      <c r="AT129" s="134" t="s">
        <v>69</v>
      </c>
      <c r="AU129" s="134" t="s">
        <v>78</v>
      </c>
      <c r="AY129" s="127" t="s">
        <v>115</v>
      </c>
      <c r="BK129" s="135">
        <f>SUM(BK130:BK131)</f>
        <v>0</v>
      </c>
    </row>
    <row r="130" spans="1:65" s="2" customFormat="1" ht="24.2" customHeight="1">
      <c r="A130" s="26"/>
      <c r="B130" s="138"/>
      <c r="C130" s="139" t="s">
        <v>124</v>
      </c>
      <c r="D130" s="139" t="s">
        <v>117</v>
      </c>
      <c r="E130" s="140" t="s">
        <v>159</v>
      </c>
      <c r="F130" s="141" t="s">
        <v>160</v>
      </c>
      <c r="G130" s="142" t="s">
        <v>137</v>
      </c>
      <c r="H130" s="143">
        <v>127.54600000000001</v>
      </c>
      <c r="I130" s="143"/>
      <c r="J130" s="143">
        <f>ROUND(I130*H130,3)</f>
        <v>0</v>
      </c>
      <c r="K130" s="144"/>
      <c r="L130" s="27"/>
      <c r="M130" s="145" t="s">
        <v>1</v>
      </c>
      <c r="N130" s="146" t="s">
        <v>36</v>
      </c>
      <c r="O130" s="147">
        <v>0.749</v>
      </c>
      <c r="P130" s="147">
        <f>O130*H130</f>
        <v>95.531953999999999</v>
      </c>
      <c r="Q130" s="147">
        <v>0</v>
      </c>
      <c r="R130" s="147">
        <f>Q130*H130</f>
        <v>0</v>
      </c>
      <c r="S130" s="147">
        <v>0</v>
      </c>
      <c r="T130" s="148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121</v>
      </c>
      <c r="AT130" s="149" t="s">
        <v>117</v>
      </c>
      <c r="AU130" s="149" t="s">
        <v>122</v>
      </c>
      <c r="AY130" s="14" t="s">
        <v>115</v>
      </c>
      <c r="BE130" s="150">
        <f>IF(N130="základná",J130,0)</f>
        <v>0</v>
      </c>
      <c r="BF130" s="150">
        <f>IF(N130="znížená",J130,0)</f>
        <v>0</v>
      </c>
      <c r="BG130" s="150">
        <f>IF(N130="zákl. prenesená",J130,0)</f>
        <v>0</v>
      </c>
      <c r="BH130" s="150">
        <f>IF(N130="zníž. prenesená",J130,0)</f>
        <v>0</v>
      </c>
      <c r="BI130" s="150">
        <f>IF(N130="nulová",J130,0)</f>
        <v>0</v>
      </c>
      <c r="BJ130" s="14" t="s">
        <v>122</v>
      </c>
      <c r="BK130" s="151">
        <f>ROUND(I130*H130,3)</f>
        <v>0</v>
      </c>
      <c r="BL130" s="14" t="s">
        <v>121</v>
      </c>
      <c r="BM130" s="149" t="s">
        <v>161</v>
      </c>
    </row>
    <row r="131" spans="1:65" s="2" customFormat="1" ht="24.2" customHeight="1">
      <c r="A131" s="26"/>
      <c r="B131" s="138"/>
      <c r="C131" s="139" t="s">
        <v>162</v>
      </c>
      <c r="D131" s="139" t="s">
        <v>117</v>
      </c>
      <c r="E131" s="140" t="s">
        <v>163</v>
      </c>
      <c r="F131" s="141" t="s">
        <v>164</v>
      </c>
      <c r="G131" s="142" t="s">
        <v>137</v>
      </c>
      <c r="H131" s="143">
        <v>127.54600000000001</v>
      </c>
      <c r="I131" s="143"/>
      <c r="J131" s="143">
        <f>ROUND(I131*H131,3)</f>
        <v>0</v>
      </c>
      <c r="K131" s="144"/>
      <c r="L131" s="27"/>
      <c r="M131" s="145" t="s">
        <v>1</v>
      </c>
      <c r="N131" s="146" t="s">
        <v>36</v>
      </c>
      <c r="O131" s="147">
        <v>0</v>
      </c>
      <c r="P131" s="147">
        <f>O131*H131</f>
        <v>0</v>
      </c>
      <c r="Q131" s="147">
        <v>0</v>
      </c>
      <c r="R131" s="147">
        <f>Q131*H131</f>
        <v>0</v>
      </c>
      <c r="S131" s="147">
        <v>0</v>
      </c>
      <c r="T131" s="148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121</v>
      </c>
      <c r="AT131" s="149" t="s">
        <v>117</v>
      </c>
      <c r="AU131" s="149" t="s">
        <v>122</v>
      </c>
      <c r="AY131" s="14" t="s">
        <v>115</v>
      </c>
      <c r="BE131" s="150">
        <f>IF(N131="základná",J131,0)</f>
        <v>0</v>
      </c>
      <c r="BF131" s="150">
        <f>IF(N131="znížená",J131,0)</f>
        <v>0</v>
      </c>
      <c r="BG131" s="150">
        <f>IF(N131="zákl. prenesená",J131,0)</f>
        <v>0</v>
      </c>
      <c r="BH131" s="150">
        <f>IF(N131="zníž. prenesená",J131,0)</f>
        <v>0</v>
      </c>
      <c r="BI131" s="150">
        <f>IF(N131="nulová",J131,0)</f>
        <v>0</v>
      </c>
      <c r="BJ131" s="14" t="s">
        <v>122</v>
      </c>
      <c r="BK131" s="151">
        <f>ROUND(I131*H131,3)</f>
        <v>0</v>
      </c>
      <c r="BL131" s="14" t="s">
        <v>121</v>
      </c>
      <c r="BM131" s="149" t="s">
        <v>165</v>
      </c>
    </row>
    <row r="132" spans="1:65" s="12" customFormat="1" ht="22.9" customHeight="1">
      <c r="B132" s="126"/>
      <c r="D132" s="127" t="s">
        <v>69</v>
      </c>
      <c r="E132" s="136" t="s">
        <v>133</v>
      </c>
      <c r="F132" s="136" t="s">
        <v>134</v>
      </c>
      <c r="J132" s="137">
        <f>BK132</f>
        <v>0</v>
      </c>
      <c r="L132" s="126"/>
      <c r="M132" s="130"/>
      <c r="N132" s="131"/>
      <c r="O132" s="131"/>
      <c r="P132" s="132">
        <f>P133</f>
        <v>4.8898799999999998</v>
      </c>
      <c r="Q132" s="131"/>
      <c r="R132" s="132">
        <f>R133</f>
        <v>0</v>
      </c>
      <c r="S132" s="131"/>
      <c r="T132" s="133">
        <f>T133</f>
        <v>0</v>
      </c>
      <c r="AR132" s="127" t="s">
        <v>78</v>
      </c>
      <c r="AT132" s="134" t="s">
        <v>69</v>
      </c>
      <c r="AU132" s="134" t="s">
        <v>78</v>
      </c>
      <c r="AY132" s="127" t="s">
        <v>115</v>
      </c>
      <c r="BK132" s="135">
        <f>BK133</f>
        <v>0</v>
      </c>
    </row>
    <row r="133" spans="1:65" s="2" customFormat="1" ht="24.2" customHeight="1">
      <c r="A133" s="26"/>
      <c r="B133" s="138"/>
      <c r="C133" s="139" t="s">
        <v>166</v>
      </c>
      <c r="D133" s="139" t="s">
        <v>117</v>
      </c>
      <c r="E133" s="140" t="s">
        <v>135</v>
      </c>
      <c r="F133" s="141" t="s">
        <v>136</v>
      </c>
      <c r="G133" s="142" t="s">
        <v>137</v>
      </c>
      <c r="H133" s="143">
        <v>122.247</v>
      </c>
      <c r="I133" s="143"/>
      <c r="J133" s="143">
        <f>ROUND(I133*H133,3)</f>
        <v>0</v>
      </c>
      <c r="K133" s="144"/>
      <c r="L133" s="27"/>
      <c r="M133" s="152" t="s">
        <v>1</v>
      </c>
      <c r="N133" s="153" t="s">
        <v>36</v>
      </c>
      <c r="O133" s="154">
        <v>0.04</v>
      </c>
      <c r="P133" s="154">
        <f>O133*H133</f>
        <v>4.8898799999999998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121</v>
      </c>
      <c r="AT133" s="149" t="s">
        <v>117</v>
      </c>
      <c r="AU133" s="149" t="s">
        <v>122</v>
      </c>
      <c r="AY133" s="14" t="s">
        <v>115</v>
      </c>
      <c r="BE133" s="150">
        <f>IF(N133="základná",J133,0)</f>
        <v>0</v>
      </c>
      <c r="BF133" s="150">
        <f>IF(N133="znížená",J133,0)</f>
        <v>0</v>
      </c>
      <c r="BG133" s="150">
        <f>IF(N133="zákl. prenesená",J133,0)</f>
        <v>0</v>
      </c>
      <c r="BH133" s="150">
        <f>IF(N133="zníž. prenesená",J133,0)</f>
        <v>0</v>
      </c>
      <c r="BI133" s="150">
        <f>IF(N133="nulová",J133,0)</f>
        <v>0</v>
      </c>
      <c r="BJ133" s="14" t="s">
        <v>122</v>
      </c>
      <c r="BK133" s="151">
        <f>ROUND(I133*H133,3)</f>
        <v>0</v>
      </c>
      <c r="BL133" s="14" t="s">
        <v>121</v>
      </c>
      <c r="BM133" s="149" t="s">
        <v>138</v>
      </c>
    </row>
    <row r="134" spans="1:65" s="2" customFormat="1" ht="6.95" customHeight="1">
      <c r="A134" s="26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27"/>
      <c r="M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</sheetData>
  <autoFilter ref="C120:K13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2021009-001 - SO 01 - Ibr...</vt:lpstr>
      <vt:lpstr>2021009-002 - SO 02 - Nem...</vt:lpstr>
      <vt:lpstr>2021009-003 - SO 03 - Hla...</vt:lpstr>
      <vt:lpstr>2021009-004 - SO 04 - Park</vt:lpstr>
      <vt:lpstr>'2021009-001 - SO 01 - Ibr...'!Názvy_tlače</vt:lpstr>
      <vt:lpstr>'2021009-002 - SO 02 - Nem...'!Názvy_tlače</vt:lpstr>
      <vt:lpstr>'2021009-003 - SO 03 - Hla...'!Názvy_tlače</vt:lpstr>
      <vt:lpstr>'2021009-004 - SO 04 - Park'!Názvy_tlače</vt:lpstr>
      <vt:lpstr>'Rekapitulácia stavby'!Názvy_tlače</vt:lpstr>
      <vt:lpstr>'2021009-001 - SO 01 - Ibr...'!Oblasť_tlače</vt:lpstr>
      <vt:lpstr>'2021009-002 - SO 02 - Nem...'!Oblasť_tlače</vt:lpstr>
      <vt:lpstr>'2021009-003 - SO 03 - Hla...'!Oblasť_tlače</vt:lpstr>
      <vt:lpstr>'2021009-004 - SO 04 - Park'!Oblasť_tlače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Balogh</dc:creator>
  <cp:lastModifiedBy>BALOGH Csaba</cp:lastModifiedBy>
  <dcterms:created xsi:type="dcterms:W3CDTF">2021-05-19T05:43:39Z</dcterms:created>
  <dcterms:modified xsi:type="dcterms:W3CDTF">2021-07-07T09:10:08Z</dcterms:modified>
</cp:coreProperties>
</file>